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drawings/drawing4.xml" ContentType="application/vnd.openxmlformats-officedocument.drawing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er Sunny\Desktop\BWSI\PiPact\"/>
    </mc:Choice>
  </mc:AlternateContent>
  <xr:revisionPtr revIDLastSave="0" documentId="13_ncr:1_{E527C362-7401-4D8C-A6AD-63FB3F2FD6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Graphs" sheetId="52" r:id="rId1"/>
    <sheet name="PiPactScan_Graphs" sheetId="1" r:id="rId2"/>
    <sheet name="Detection Algorithm Analysis" sheetId="65" r:id="rId3"/>
    <sheet name="Hypothesis_1_5_DistRSSI_Indoor" sheetId="21" r:id="rId4"/>
    <sheet name="Hypothesis_5_1_DistRSSI_Outdoor" sheetId="53" r:id="rId5"/>
    <sheet name="Hypothesis_2_ObstructionRSSI" sheetId="5" r:id="rId6"/>
    <sheet name="0m Scan" sheetId="3" state="hidden" r:id="rId7"/>
    <sheet name="1.44 m Scan" sheetId="4" state="hidden" r:id="rId8"/>
    <sheet name="Hypothesis_3_4_TXPower_RSSI" sheetId="12" r:id="rId9"/>
    <sheet name="Hypothesis_6_OrientationRSSI" sheetId="63" r:id="rId10"/>
    <sheet name="Hypothesis_7_LightRSSI" sheetId="61" r:id="rId11"/>
    <sheet name="Histograms" sheetId="56" r:id="rId12"/>
    <sheet name="ROC Curves" sheetId="57" r:id="rId13"/>
    <sheet name="Light VS. RSSI" sheetId="58" state="hidden" r:id="rId14"/>
    <sheet name="Orientation VS. RSSI" sheetId="62" state="hidden" r:id="rId15"/>
    <sheet name="AppendedCSVTable_0M" sheetId="30" state="hidden" r:id="rId16"/>
  </sheets>
  <externalReferences>
    <externalReference r:id="rId17"/>
    <externalReference r:id="rId18"/>
    <externalReference r:id="rId19"/>
  </externalReferences>
  <definedNames>
    <definedName name="ExternalData_1" localSheetId="7" hidden="1">'1.44 m Scan'!$A$1:$H$31</definedName>
    <definedName name="ExternalData_1" localSheetId="15" hidden="1">AppendedCSVTable_0M!$A$1:$H$235</definedName>
    <definedName name="ExternalData_1" localSheetId="3" hidden="1">Hypothesis_1_5_DistRSSI_Indoor!$A$2:$H$236</definedName>
    <definedName name="ExternalData_1" localSheetId="5" hidden="1">Hypothesis_2_ObstructionRSSI!$A$2:$H$114</definedName>
    <definedName name="ExternalData_1" localSheetId="8" hidden="1">Hypothesis_3_4_TXPower_RSSI!$A$2:$H$114</definedName>
    <definedName name="ExternalData_1" localSheetId="4" hidden="1">Hypothesis_5_1_DistRSSI_Outdoor!$A$2:$H$42</definedName>
    <definedName name="ExternalData_1" localSheetId="13" hidden="1">'Light VS. RSSI'!$A$2:$H$46</definedName>
    <definedName name="ExternalData_1" localSheetId="14" hidden="1">'Orientation VS. RSSI'!$A$2:$H$39</definedName>
    <definedName name="ExternalData_10" localSheetId="3" hidden="1">Hypothesis_1_5_DistRSSI_Indoor!#REF!</definedName>
    <definedName name="ExternalData_10" localSheetId="5" hidden="1">Hypothesis_2_ObstructionRSSI!$CD$2:$CK$108</definedName>
    <definedName name="ExternalData_11" localSheetId="3" hidden="1">Hypothesis_1_5_DistRSSI_Indoor!#REF!</definedName>
    <definedName name="ExternalData_12" localSheetId="3" hidden="1">Hypothesis_1_5_DistRSSI_Indoor!$AT$2:$BA$114</definedName>
    <definedName name="ExternalData_13" localSheetId="3" hidden="1">Hypothesis_1_5_DistRSSI_Indoor!$BL$2:$BS$151</definedName>
    <definedName name="ExternalData_14" localSheetId="3" hidden="1">Hypothesis_1_5_DistRSSI_Indoor!$S$2:$Z$95</definedName>
    <definedName name="ExternalData_15" localSheetId="3" hidden="1">Hypothesis_1_5_DistRSSI_Indoor!$AB$2:$AI$114</definedName>
    <definedName name="ExternalData_16" localSheetId="3" hidden="1">Hypothesis_1_5_DistRSSI_Indoor!$AK$2:$AR$124</definedName>
    <definedName name="ExternalData_17" localSheetId="3" hidden="1">Hypothesis_1_5_DistRSSI_Indoor!$BU$2:$CB$42</definedName>
    <definedName name="ExternalData_18" localSheetId="3" hidden="1">Hypothesis_1_5_DistRSSI_Indoor!$CM$2:$CT$41</definedName>
    <definedName name="ExternalData_19" localSheetId="3" hidden="1">Hypothesis_1_5_DistRSSI_Indoor!$DE$2:$DL$41</definedName>
    <definedName name="ExternalData_2" localSheetId="3" hidden="1">Hypothesis_1_5_DistRSSI_Indoor!#REF!</definedName>
    <definedName name="ExternalData_2" localSheetId="5" hidden="1">Hypothesis_2_ObstructionRSSI!$J$2:$Q$113</definedName>
    <definedName name="ExternalData_2" localSheetId="8" hidden="1">Hypothesis_3_4_TXPower_RSSI!$J$2:$Q$111</definedName>
    <definedName name="ExternalData_2" localSheetId="4" hidden="1">Hypothesis_5_1_DistRSSI_Outdoor!$J$2:$Q$43</definedName>
    <definedName name="ExternalData_2" localSheetId="13" hidden="1">'Light VS. RSSI'!$J$2:$Q$42</definedName>
    <definedName name="ExternalData_2" localSheetId="14" hidden="1">'Orientation VS. RSSI'!$J$2:$Q$40</definedName>
    <definedName name="ExternalData_20" localSheetId="3" hidden="1">Hypothesis_1_5_DistRSSI_Indoor!$DN$2:$DU$41</definedName>
    <definedName name="ExternalData_21" localSheetId="3" hidden="1">Hypothesis_1_5_DistRSSI_Indoor!$DW$2:$ED$42</definedName>
    <definedName name="ExternalData_22" localSheetId="3" hidden="1">Hypothesis_1_5_DistRSSI_Indoor!$EF$2:$EM$43</definedName>
    <definedName name="ExternalData_23" localSheetId="3" hidden="1">Hypothesis_1_5_DistRSSI_Indoor!$S$96:$Z$336</definedName>
    <definedName name="ExternalData_24" localSheetId="3" hidden="1">Hypothesis_1_5_DistRSSI_Indoor!$A$237:$H$505</definedName>
    <definedName name="ExternalData_25" localSheetId="3" hidden="1">Hypothesis_1_5_DistRSSI_Indoor!$BU$43:$CB$307</definedName>
    <definedName name="ExternalData_26" localSheetId="3" hidden="1">Hypothesis_1_5_DistRSSI_Indoor!$CD$2:$CJ$294</definedName>
    <definedName name="ExternalData_27" localSheetId="3" hidden="1">Hypothesis_1_5_DistRSSI_Indoor!$CV$2:$DC$280</definedName>
    <definedName name="ExternalData_28" localSheetId="3" hidden="1">Hypothesis_1_5_DistRSSI_Indoor!$BC$2:$BJ$293</definedName>
    <definedName name="ExternalData_3" localSheetId="3" hidden="1">Hypothesis_1_5_DistRSSI_Indoor!#REF!</definedName>
    <definedName name="ExternalData_3" localSheetId="5" hidden="1">Hypothesis_2_ObstructionRSSI!$S$2:$Z$120</definedName>
    <definedName name="ExternalData_3" localSheetId="8" hidden="1">Hypothesis_3_4_TXPower_RSSI!$S$2:$Z$28</definedName>
    <definedName name="ExternalData_3" localSheetId="4" hidden="1">Hypothesis_5_1_DistRSSI_Outdoor!$S$2:$Z$43</definedName>
    <definedName name="ExternalData_3" localSheetId="13" hidden="1">'Light VS. RSSI'!$S$2:$Z$46</definedName>
    <definedName name="ExternalData_4" localSheetId="3" hidden="1">Hypothesis_1_5_DistRSSI_Indoor!#REF!</definedName>
    <definedName name="ExternalData_4" localSheetId="5" hidden="1">Hypothesis_2_ObstructionRSSI!$AB$2:$AI$65</definedName>
    <definedName name="ExternalData_4" localSheetId="8" hidden="1">Hypothesis_3_4_TXPower_RSSI!$AB$2:$AI$33</definedName>
    <definedName name="ExternalData_4" localSheetId="4" hidden="1">Hypothesis_5_1_DistRSSI_Outdoor!$AB$2:$AI$42</definedName>
    <definedName name="ExternalData_4" localSheetId="13" hidden="1">'Light VS. RSSI'!$AB$2:$AI$49</definedName>
    <definedName name="ExternalData_5" localSheetId="3" hidden="1">Hypothesis_1_5_DistRSSI_Indoor!#REF!</definedName>
    <definedName name="ExternalData_5" localSheetId="5" hidden="1">Hypothesis_2_ObstructionRSSI!$AK$2:$AR$116</definedName>
    <definedName name="ExternalData_5" localSheetId="8" hidden="1">Hypothesis_3_4_TXPower_RSSI!$AK$2:$AR$32</definedName>
    <definedName name="ExternalData_5" localSheetId="4" hidden="1">Hypothesis_5_1_DistRSSI_Outdoor!$AK$2:$AR$117</definedName>
    <definedName name="ExternalData_5" localSheetId="13" hidden="1">'Light VS. RSSI'!$AK$2:$AR$84</definedName>
    <definedName name="ExternalData_6" localSheetId="3" hidden="1">Hypothesis_1_5_DistRSSI_Indoor!#REF!</definedName>
    <definedName name="ExternalData_6" localSheetId="5" hidden="1">Hypothesis_2_ObstructionRSSI!$AT$2:$BA$76</definedName>
    <definedName name="ExternalData_6" localSheetId="8" hidden="1">Hypothesis_3_4_TXPower_RSSI!$AT$2:$BA$31</definedName>
    <definedName name="ExternalData_6" localSheetId="4" hidden="1">Hypothesis_5_1_DistRSSI_Outdoor!$AT$2:$BA$118</definedName>
    <definedName name="ExternalData_6" localSheetId="13" hidden="1">'Light VS. RSSI'!$AT$2:$BA$42</definedName>
    <definedName name="ExternalData_7" localSheetId="3" hidden="1">Hypothesis_1_5_DistRSSI_Indoor!#REF!</definedName>
    <definedName name="ExternalData_7" localSheetId="5" hidden="1">Hypothesis_2_ObstructionRSSI!$BC$2:$BJ$116</definedName>
    <definedName name="ExternalData_7" localSheetId="8" hidden="1">Hypothesis_3_4_TXPower_RSSI!$BC$2:$BJ$27</definedName>
    <definedName name="ExternalData_7" localSheetId="4" hidden="1">Hypothesis_5_1_DistRSSI_Outdoor!$BC$2:$BJ$103</definedName>
    <definedName name="ExternalData_8" localSheetId="3" hidden="1">Hypothesis_1_5_DistRSSI_Indoor!#REF!</definedName>
    <definedName name="ExternalData_8" localSheetId="5" hidden="1">Hypothesis_2_ObstructionRSSI!$BL$2:$BS$120</definedName>
    <definedName name="ExternalData_8" localSheetId="8" hidden="1">Hypothesis_3_4_TXPower_RSSI!$BL$2:$BS$32</definedName>
    <definedName name="ExternalData_9" localSheetId="3" hidden="1">Hypothesis_1_5_DistRSSI_Indoor!$J$2:$Q$108</definedName>
    <definedName name="ExternalData_9" localSheetId="5" hidden="1">Hypothesis_2_ObstructionRSSI!$BU$2:$CB$120</definedName>
  </definedNames>
  <calcPr calcId="18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5" l="1"/>
  <c r="D4" i="65"/>
  <c r="C18" i="65" l="1"/>
  <c r="C19" i="65"/>
  <c r="C20" i="65"/>
  <c r="D19" i="65" s="1"/>
  <c r="C21" i="65"/>
  <c r="C22" i="65"/>
  <c r="C24" i="65"/>
  <c r="C25" i="65"/>
  <c r="C26" i="65"/>
  <c r="D25" i="65" s="1"/>
  <c r="C27" i="65"/>
  <c r="C28" i="65"/>
  <c r="C9" i="65"/>
  <c r="C10" i="65"/>
  <c r="C11" i="65"/>
  <c r="C12" i="65"/>
  <c r="C13" i="65"/>
  <c r="C4" i="65"/>
  <c r="C5" i="65"/>
  <c r="C6" i="65"/>
  <c r="C7" i="65"/>
  <c r="C3" i="65"/>
  <c r="CK125" i="5"/>
  <c r="J2" i="1" s="1"/>
  <c r="CK124" i="5"/>
  <c r="J3" i="1" s="1"/>
  <c r="CK123" i="5"/>
  <c r="CK122" i="5"/>
  <c r="BA87" i="58" l="1"/>
  <c r="AR87" i="58"/>
  <c r="AI87" i="58"/>
  <c r="Z87" i="58"/>
  <c r="Q87" i="58"/>
  <c r="H87" i="58"/>
  <c r="V5" i="57" l="1"/>
  <c r="V6" i="57"/>
  <c r="V7" i="57"/>
  <c r="V8" i="57"/>
  <c r="V9" i="57"/>
  <c r="V10" i="57"/>
  <c r="V11" i="57"/>
  <c r="V12" i="57"/>
  <c r="V13" i="57"/>
  <c r="V14" i="57"/>
  <c r="V15" i="57"/>
  <c r="V16" i="57"/>
  <c r="V17" i="57"/>
  <c r="V18" i="57"/>
  <c r="V19" i="57"/>
  <c r="V20" i="57"/>
  <c r="V21" i="57"/>
  <c r="V22" i="57"/>
  <c r="V23" i="57"/>
  <c r="V24" i="57"/>
  <c r="V25" i="57"/>
  <c r="V26" i="57"/>
  <c r="V27" i="57"/>
  <c r="V28" i="57"/>
  <c r="V29" i="57"/>
  <c r="V30" i="57"/>
  <c r="V31" i="57"/>
  <c r="V32" i="57"/>
  <c r="V33" i="57"/>
  <c r="V34" i="57"/>
  <c r="V35" i="57"/>
  <c r="V36" i="57"/>
  <c r="V37" i="57"/>
  <c r="V38" i="57"/>
  <c r="V39" i="57"/>
  <c r="V40" i="57"/>
  <c r="V41" i="57"/>
  <c r="V42" i="57"/>
  <c r="V43" i="57"/>
  <c r="V44" i="57"/>
  <c r="V45" i="57"/>
  <c r="V46" i="57"/>
  <c r="V47" i="57"/>
  <c r="V48" i="57"/>
  <c r="V49" i="57"/>
  <c r="V50" i="57"/>
  <c r="V51" i="57"/>
  <c r="V52" i="57"/>
  <c r="V53" i="57"/>
  <c r="V54" i="57"/>
  <c r="V55" i="57"/>
  <c r="V56" i="57"/>
  <c r="V57" i="57"/>
  <c r="V58" i="57"/>
  <c r="V59" i="57"/>
  <c r="V60" i="57"/>
  <c r="V61" i="57"/>
  <c r="V62" i="57"/>
  <c r="V63" i="57"/>
  <c r="V64" i="57"/>
  <c r="V65" i="57"/>
  <c r="V66" i="57"/>
  <c r="V67" i="57"/>
  <c r="V68" i="57"/>
  <c r="V69" i="57"/>
  <c r="V70" i="57"/>
  <c r="V71" i="57"/>
  <c r="V72" i="57"/>
  <c r="V73" i="57"/>
  <c r="V74" i="57"/>
  <c r="V75" i="57"/>
  <c r="V4" i="57"/>
  <c r="U5" i="57"/>
  <c r="U6" i="57"/>
  <c r="U7" i="57"/>
  <c r="U8" i="57"/>
  <c r="U9" i="57"/>
  <c r="U10" i="57"/>
  <c r="U11" i="57"/>
  <c r="U12" i="57"/>
  <c r="U13" i="57"/>
  <c r="U14" i="57"/>
  <c r="U15" i="57"/>
  <c r="U16" i="57"/>
  <c r="U17" i="57"/>
  <c r="U18" i="57"/>
  <c r="U19" i="57"/>
  <c r="U20" i="57"/>
  <c r="U21" i="57"/>
  <c r="U22" i="57"/>
  <c r="U23" i="57"/>
  <c r="U24" i="57"/>
  <c r="U25" i="57"/>
  <c r="U26" i="57"/>
  <c r="U27" i="57"/>
  <c r="U28" i="57"/>
  <c r="U29" i="57"/>
  <c r="U30" i="57"/>
  <c r="U31" i="57"/>
  <c r="U32" i="57"/>
  <c r="U33" i="57"/>
  <c r="U34" i="57"/>
  <c r="U35" i="57"/>
  <c r="U36" i="57"/>
  <c r="U37" i="57"/>
  <c r="U38" i="57"/>
  <c r="U39" i="57"/>
  <c r="U40" i="57"/>
  <c r="U41" i="57"/>
  <c r="U42" i="57"/>
  <c r="U43" i="57"/>
  <c r="U44" i="57"/>
  <c r="U45" i="57"/>
  <c r="U46" i="57"/>
  <c r="U47" i="57"/>
  <c r="U48" i="57"/>
  <c r="U49" i="57"/>
  <c r="U50" i="57"/>
  <c r="U51" i="57"/>
  <c r="U52" i="57"/>
  <c r="U53" i="57"/>
  <c r="U54" i="57"/>
  <c r="U55" i="57"/>
  <c r="U56" i="57"/>
  <c r="U57" i="57"/>
  <c r="U58" i="57"/>
  <c r="U59" i="57"/>
  <c r="U60" i="57"/>
  <c r="U61" i="57"/>
  <c r="U62" i="57"/>
  <c r="U63" i="57"/>
  <c r="U64" i="57"/>
  <c r="U65" i="57"/>
  <c r="U66" i="57"/>
  <c r="U67" i="57"/>
  <c r="U68" i="57"/>
  <c r="U69" i="57"/>
  <c r="U70" i="57"/>
  <c r="U71" i="57"/>
  <c r="U72" i="57"/>
  <c r="U73" i="57"/>
  <c r="U74" i="57"/>
  <c r="U75" i="57"/>
  <c r="U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F4" i="57"/>
  <c r="E4" i="57"/>
  <c r="M44" i="1" l="1"/>
  <c r="M43" i="1"/>
  <c r="L44" i="1"/>
  <c r="L43" i="1"/>
  <c r="K44" i="1"/>
  <c r="K43" i="1"/>
  <c r="J44" i="1"/>
  <c r="J43" i="1"/>
  <c r="H44" i="1"/>
  <c r="H43" i="1"/>
  <c r="B43" i="1"/>
  <c r="H511" i="21"/>
  <c r="H510" i="21"/>
  <c r="H509" i="21"/>
  <c r="Z511" i="21"/>
  <c r="Z510" i="21"/>
  <c r="Z509" i="21"/>
  <c r="BJ511" i="21"/>
  <c r="BJ510" i="21"/>
  <c r="BJ509" i="21"/>
  <c r="CB511" i="21"/>
  <c r="CB510" i="21"/>
  <c r="CB509" i="21"/>
  <c r="CK511" i="21"/>
  <c r="CK510" i="21"/>
  <c r="CK509" i="21"/>
  <c r="DC511" i="21"/>
  <c r="DC510" i="21"/>
  <c r="DC509" i="21"/>
  <c r="CT510" i="21"/>
  <c r="CT509" i="21"/>
  <c r="CT511" i="21"/>
  <c r="CT508" i="21"/>
  <c r="DC508" i="21"/>
  <c r="CK508" i="21"/>
  <c r="CB508" i="21"/>
  <c r="BJ508" i="21"/>
  <c r="H508" i="21"/>
  <c r="Q508" i="21"/>
  <c r="Z508" i="21"/>
  <c r="BJ126" i="53" l="1"/>
  <c r="H64" i="1" s="1"/>
  <c r="BJ125" i="53"/>
  <c r="BJ124" i="53"/>
  <c r="H63" i="1" s="1"/>
  <c r="BJ123" i="53"/>
  <c r="BA126" i="53"/>
  <c r="G64" i="1" s="1"/>
  <c r="BA125" i="53"/>
  <c r="BA124" i="53"/>
  <c r="G63" i="1" s="1"/>
  <c r="BA123" i="53"/>
  <c r="AR126" i="53"/>
  <c r="F64" i="1" s="1"/>
  <c r="AR125" i="53"/>
  <c r="AR124" i="53"/>
  <c r="F63" i="1" s="1"/>
  <c r="AR123" i="53"/>
  <c r="AI126" i="53"/>
  <c r="E64" i="1" s="1"/>
  <c r="AI125" i="53"/>
  <c r="AI124" i="53"/>
  <c r="E63" i="1" s="1"/>
  <c r="AI123" i="53"/>
  <c r="Z126" i="53"/>
  <c r="D64" i="1" s="1"/>
  <c r="Z125" i="53"/>
  <c r="Z124" i="53"/>
  <c r="D63" i="1" s="1"/>
  <c r="Z123" i="53"/>
  <c r="Q126" i="53"/>
  <c r="C64" i="1" s="1"/>
  <c r="Q125" i="53"/>
  <c r="Q124" i="53"/>
  <c r="C63" i="1" s="1"/>
  <c r="Q123" i="53"/>
  <c r="H126" i="53"/>
  <c r="B64" i="1" s="1"/>
  <c r="H125" i="53"/>
  <c r="H124" i="53"/>
  <c r="B63" i="1" s="1"/>
  <c r="H123" i="53"/>
  <c r="EM511" i="21" l="1"/>
  <c r="Q44" i="1" s="1"/>
  <c r="EM510" i="21"/>
  <c r="EM509" i="21"/>
  <c r="Q43" i="1" s="1"/>
  <c r="EM508" i="21"/>
  <c r="ED511" i="21"/>
  <c r="P44" i="1" s="1"/>
  <c r="ED510" i="21"/>
  <c r="ED509" i="21"/>
  <c r="P43" i="1" s="1"/>
  <c r="ED508" i="21"/>
  <c r="DU511" i="21"/>
  <c r="O44" i="1" s="1"/>
  <c r="DU510" i="21"/>
  <c r="DU509" i="21"/>
  <c r="O43" i="1" s="1"/>
  <c r="DU508" i="21"/>
  <c r="DL511" i="21"/>
  <c r="N44" i="1" s="1"/>
  <c r="DL510" i="21"/>
  <c r="DL509" i="21"/>
  <c r="N43" i="1" s="1"/>
  <c r="DL508" i="21"/>
  <c r="CB125" i="5"/>
  <c r="I2" i="1" s="1"/>
  <c r="CB124" i="5"/>
  <c r="I3" i="1" s="1"/>
  <c r="CB123" i="5"/>
  <c r="CB122" i="5"/>
  <c r="BS125" i="5"/>
  <c r="H2" i="1" s="1"/>
  <c r="BS124" i="5"/>
  <c r="H3" i="1" s="1"/>
  <c r="BS123" i="5"/>
  <c r="BS122" i="5"/>
  <c r="BJ125" i="5"/>
  <c r="G2" i="1" s="1"/>
  <c r="BJ124" i="5"/>
  <c r="G3" i="1" s="1"/>
  <c r="BJ123" i="5"/>
  <c r="BJ122" i="5"/>
  <c r="BA125" i="5"/>
  <c r="F2" i="1" s="1"/>
  <c r="BA124" i="5"/>
  <c r="F3" i="1" s="1"/>
  <c r="BA123" i="5"/>
  <c r="BA122" i="5"/>
  <c r="AR511" i="21" l="1"/>
  <c r="F44" i="1" s="1"/>
  <c r="AR510" i="21"/>
  <c r="AR509" i="21"/>
  <c r="F43" i="1" s="1"/>
  <c r="AR508" i="21"/>
  <c r="AI511" i="21"/>
  <c r="AI510" i="21"/>
  <c r="AI509" i="21"/>
  <c r="AI508" i="21"/>
  <c r="BS510" i="21" l="1"/>
  <c r="BA510" i="21"/>
  <c r="Q510" i="21"/>
  <c r="BS511" i="21"/>
  <c r="I44" i="1" s="1"/>
  <c r="BA511" i="21"/>
  <c r="G44" i="1" s="1"/>
  <c r="E44" i="1"/>
  <c r="D44" i="1"/>
  <c r="Q511" i="21"/>
  <c r="C44" i="1" s="1"/>
  <c r="B44" i="1"/>
  <c r="BS509" i="21"/>
  <c r="I43" i="1" s="1"/>
  <c r="BA509" i="21"/>
  <c r="G43" i="1" s="1"/>
  <c r="E43" i="1"/>
  <c r="D43" i="1"/>
  <c r="Q509" i="21"/>
  <c r="C43" i="1" s="1"/>
  <c r="BS508" i="21"/>
  <c r="BA508" i="21"/>
  <c r="AR123" i="5"/>
  <c r="I23" i="1"/>
  <c r="B23" i="1"/>
  <c r="G22" i="1"/>
  <c r="F22" i="1"/>
  <c r="H118" i="12"/>
  <c r="B22" i="1" s="1"/>
  <c r="BS118" i="12"/>
  <c r="I22" i="1" s="1"/>
  <c r="BS119" i="12"/>
  <c r="BJ118" i="12"/>
  <c r="H22" i="1" s="1"/>
  <c r="BJ119" i="12"/>
  <c r="H23" i="1" s="1"/>
  <c r="BA119" i="12"/>
  <c r="G23" i="1" s="1"/>
  <c r="AR119" i="12"/>
  <c r="F23" i="1" s="1"/>
  <c r="AI119" i="12"/>
  <c r="E23" i="1" s="1"/>
  <c r="Z119" i="12"/>
  <c r="D23" i="1" s="1"/>
  <c r="Q119" i="12"/>
  <c r="C23" i="1" s="1"/>
  <c r="H119" i="12"/>
  <c r="BA118" i="12"/>
  <c r="AR118" i="12"/>
  <c r="AI118" i="12"/>
  <c r="E22" i="1" s="1"/>
  <c r="Z118" i="12"/>
  <c r="D22" i="1" s="1"/>
  <c r="Q118" i="12"/>
  <c r="C22" i="1" s="1"/>
  <c r="BS117" i="12"/>
  <c r="BJ117" i="12"/>
  <c r="BA117" i="12"/>
  <c r="AR117" i="12"/>
  <c r="AI117" i="12"/>
  <c r="Z117" i="12"/>
  <c r="Q117" i="12"/>
  <c r="H117" i="12"/>
  <c r="AR125" i="5"/>
  <c r="E2" i="1" s="1"/>
  <c r="AI125" i="5"/>
  <c r="D2" i="1" s="1"/>
  <c r="Z125" i="5"/>
  <c r="C2" i="1" s="1"/>
  <c r="H125" i="5"/>
  <c r="A2" i="1" s="1"/>
  <c r="Q125" i="5"/>
  <c r="B2" i="1" s="1"/>
  <c r="H124" i="5" l="1"/>
  <c r="A3" i="1" s="1"/>
  <c r="AR124" i="5"/>
  <c r="E3" i="1" s="1"/>
  <c r="AI124" i="5"/>
  <c r="D3" i="1" s="1"/>
  <c r="Z124" i="5"/>
  <c r="C3" i="1" s="1"/>
  <c r="Q124" i="5"/>
  <c r="B3" i="1" s="1"/>
  <c r="AI123" i="5"/>
  <c r="Z123" i="5"/>
  <c r="Q123" i="5"/>
  <c r="H123" i="5"/>
  <c r="AR122" i="5"/>
  <c r="AI122" i="5"/>
  <c r="Z122" i="5"/>
  <c r="Q122" i="5"/>
  <c r="H1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2652-3F86-43C0-AA87-6F0AE03F34C5}" keepAlive="1" name="Query - 0 5m_noOb" description="Connection to the '0 5m_noOb' query in the workbook." type="5" refreshedVersion="6" background="1" saveData="1">
    <dbPr connection="Provider=Microsoft.Mashup.OleDb.1;Data Source=$Workbook$;Location=0 5m_noOb;Extended Properties=&quot;&quot;" command="SELECT * FROM [0 5m_noOb]"/>
  </connection>
  <connection id="2" xr16:uid="{8AE8A0CD-2926-4A03-A236-9DE591A38FC7}" keepAlive="1" name="Query - 0 5m_noOb2" description="Connection to the '0 5m_noOb2' query in the workbook." type="5" refreshedVersion="6" background="1" saveData="1">
    <dbPr connection="Provider=Microsoft.Mashup.OleDb.1;Data Source=$Workbook$;Location=0 5m_noOb2;Extended Properties=&quot;&quot;" command="SELECT * FROM [0 5m_noOb2]"/>
  </connection>
  <connection id="3" xr16:uid="{94E861D8-B692-43FA-85AD-EA43D6421927}" keepAlive="1" name="Query - 0 5m_noOb3" description="Connection to the '0 5m_noOb3' query in the workbook." type="5" refreshedVersion="6" background="1" saveData="1">
    <dbPr connection="Provider=Microsoft.Mashup.OleDb.1;Data Source=$Workbook$;Location=0 5m_noOb3;Extended Properties=&quot;&quot;" command="SELECT * FROM [0 5m_noOb3]"/>
  </connection>
  <connection id="4" xr16:uid="{E5A3BEE1-E7CB-4A9B-A1FE-E487A9455662}" keepAlive="1" name="Query - 0 5m_noOb4" description="Connection to the '0 5m_noOb4' query in the workbook." type="5" refreshedVersion="6" background="1" saveData="1">
    <dbPr connection="Provider=Microsoft.Mashup.OleDb.1;Data Source=$Workbook$;Location=0 5m_noOb4;Extended Properties=&quot;&quot;" command="SELECT * FROM [0 5m_noOb4]"/>
  </connection>
  <connection id="5" xr16:uid="{341D8309-1BD8-4DBB-849B-E202FA5FC16E}" keepAlive="1" name="Query - 0 5m_outdoor (2)" description="Connection to the '0 5m_outdoor (2)' query in the workbook." type="5" refreshedVersion="6" background="1" saveData="1">
    <dbPr connection="Provider=Microsoft.Mashup.OleDb.1;Data Source=$Workbook$;Location=0 5m_outdoor (2);Extended Properties=&quot;&quot;" command="SELECT * FROM [0 5m_outdoor (2)]"/>
  </connection>
  <connection id="6" xr16:uid="{72D022C7-5C4A-4A2B-8454-D88FCFC9EBF6}" keepAlive="1" name="Query - 0_level_light" description="Connection to the '0_level_light' query in the workbook." type="5" refreshedVersion="6" background="1" saveData="1">
    <dbPr connection="Provider=Microsoft.Mashup.OleDb.1;Data Source=$Workbook$;Location=0_level_light;Extended Properties=&quot;&quot;" command="SELECT * FROM [0_level_light]"/>
  </connection>
  <connection id="7" xr16:uid="{1EABB11F-4F7B-4507-AE05-EED87CCF5808}" keepAlive="1" name="Query - 0deg_1m" description="Connection to the '0deg_1m' query in the workbook." type="5" refreshedVersion="6" background="1" saveData="1">
    <dbPr connection="Provider=Microsoft.Mashup.OleDb.1;Data Source=$Workbook$;Location=0deg_1m;Extended Properties=&quot;&quot;" command="SELECT * FROM [0deg_1m]"/>
  </connection>
  <connection id="8" xr16:uid="{A0EC1780-BF99-4005-9EDF-CA5397E92FB9}" keepAlive="1" name="Query - 0deg_2m" description="Connection to the '0deg_2m' query in the workbook." type="5" refreshedVersion="6" background="1" saveData="1">
    <dbPr connection="Provider=Microsoft.Mashup.OleDb.1;Data Source=$Workbook$;Location=0deg_2m;Extended Properties=&quot;&quot;" command="SELECT * FROM [0deg_2m]"/>
  </connection>
  <connection id="9" xr16:uid="{3CF7E769-FB4B-4B92-BA06-E69D0C2D449E}" keepAlive="1" name="Query - 0m_noOb" description="Connection to the '0m_noOb' query in the workbook." type="5" refreshedVersion="6" background="1" saveData="1">
    <dbPr connection="Provider=Microsoft.Mashup.OleDb.1;Data Source=$Workbook$;Location=0m_noOb;Extended Properties=&quot;&quot;" command="SELECT * FROM [0m_noOb]"/>
  </connection>
  <connection id="10" xr16:uid="{EE909E2A-467F-4A1C-8CBC-00DDE36D6BC7}" keepAlive="1" name="Query - 0m_noOb2" description="Connection to the '0m_noOb2' query in the workbook." type="5" refreshedVersion="6" background="1" saveData="1">
    <dbPr connection="Provider=Microsoft.Mashup.OleDb.1;Data Source=$Workbook$;Location=0m_noOb2;Extended Properties=&quot;&quot;" command="SELECT * FROM [0m_noOb2]"/>
  </connection>
  <connection id="11" xr16:uid="{A3E995AD-6F7C-42FD-8136-50C8013AAF22}" keepAlive="1" name="Query - 0m_noOb3" description="Connection to the '0m_noOb3' query in the workbook." type="5" refreshedVersion="6" background="1" saveData="1">
    <dbPr connection="Provider=Microsoft.Mashup.OleDb.1;Data Source=$Workbook$;Location=0m_noOb3;Extended Properties=&quot;&quot;" command="SELECT * FROM [0m_noOb3]"/>
  </connection>
  <connection id="12" xr16:uid="{AD6522EF-2B1F-4B3E-9252-59357F8495CD}" keepAlive="1" name="Query - 0m_noOb4" description="Connection to the '0m_noOb4' query in the workbook." type="5" refreshedVersion="6" background="1" saveData="1">
    <dbPr connection="Provider=Microsoft.Mashup.OleDb.1;Data Source=$Workbook$;Location=0m_noOb4;Extended Properties=&quot;&quot;" command="SELECT * FROM [0m_noOb4]"/>
  </connection>
  <connection id="13" xr16:uid="{7A337E7C-57FC-42B0-A5BE-B02916003592}" keepAlive="1" name="Query - 0m_noOb5" description="Connection to the '0m_noOb5' query in the workbook." type="5" refreshedVersion="6" background="1" saveData="1">
    <dbPr connection="Provider=Microsoft.Mashup.OleDb.1;Data Source=$Workbook$;Location=0m_noOb5;Extended Properties=&quot;&quot;" command="SELECT * FROM [0m_noOb5]"/>
  </connection>
  <connection id="14" xr16:uid="{62A31264-A236-4371-AB1F-A1E6818B14B0}" keepAlive="1" name="Query - 0m_noOb6" description="Connection to the '0m_noOb6' query in the workbook." type="5" refreshedVersion="6" background="1" saveData="1">
    <dbPr connection="Provider=Microsoft.Mashup.OleDb.1;Data Source=$Workbook$;Location=0m_noOb6;Extended Properties=&quot;&quot;" command="SELECT * FROM [0m_noOb6]"/>
  </connection>
  <connection id="15" xr16:uid="{39824E60-3824-45B7-B359-0C0A1760495F}" keepAlive="1" name="Query - 0m_noOb7" description="Connection to the '0m_noOb7' query in the workbook." type="5" refreshedVersion="6" background="1" saveData="1">
    <dbPr connection="Provider=Microsoft.Mashup.OleDb.1;Data Source=$Workbook$;Location=0m_noOb7;Extended Properties=&quot;&quot;" command="SELECT * FROM [0m_noOb7]"/>
  </connection>
  <connection id="16" xr16:uid="{1C8D5FEC-07EF-4A92-A3CA-E2EDD7EDDCA4}" keepAlive="1" name="Query - 0m_noOb8" description="Connection to the '0m_noOb8' query in the workbook." type="5" refreshedVersion="6" background="1" saveData="1">
    <dbPr connection="Provider=Microsoft.Mashup.OleDb.1;Data Source=$Workbook$;Location=0m_noOb8;Extended Properties=&quot;&quot;" command="SELECT * FROM [0m_noOb8]"/>
  </connection>
  <connection id="17" xr16:uid="{8DB309EF-A386-410E-84D6-0B8AE2568F34}" keepAlive="1" name="Query - 0m_outdoor" description="Connection to the '0m_outdoor' query in the workbook." type="5" refreshedVersion="6" background="1" saveData="1">
    <dbPr connection="Provider=Microsoft.Mashup.OleDb.1;Data Source=$Workbook$;Location=0m_outdoor;Extended Properties=&quot;&quot;" command="SELECT * FROM [0m_outdoor]"/>
  </connection>
  <connection id="18" xr16:uid="{A05A2E9C-3C5D-44D6-87D1-515326B8FC2F}" keepAlive="1" name="Query - 1 0m_noOb" description="Connection to the '1 0m_noOb' query in the workbook." type="5" refreshedVersion="6" background="1" saveData="1">
    <dbPr connection="Provider=Microsoft.Mashup.OleDb.1;Data Source=$Workbook$;Location=1 0m_noOb;Extended Properties=&quot;&quot;" command="SELECT * FROM [1 0m_noOb]"/>
  </connection>
  <connection id="19" xr16:uid="{F7AD0078-3957-4025-AA10-7C7DD41EBDC8}" keepAlive="1" name="Query - 1 2m_noOb" description="Connection to the '1 2m_noOb' query in the workbook." type="5" refreshedVersion="6" background="1" saveData="1">
    <dbPr connection="Provider=Microsoft.Mashup.OleDb.1;Data Source=$Workbook$;Location=1 2m_noOb;Extended Properties=&quot;&quot;" command="SELECT * FROM [1 2m_noOb]"/>
  </connection>
  <connection id="20" xr16:uid="{F937F521-7CA0-44EB-B48A-96DB2E142028}" keepAlive="1" name="Query - 1 2m_noOb2" description="Connection to the '1 2m_noOb2' query in the workbook." type="5" refreshedVersion="6" background="1" saveData="1">
    <dbPr connection="Provider=Microsoft.Mashup.OleDb.1;Data Source=$Workbook$;Location=1 2m_noOb2;Extended Properties=&quot;&quot;" command="SELECT * FROM [1 2m_noOb2]"/>
  </connection>
  <connection id="21" xr16:uid="{1C362E0F-496D-424C-B3F6-A552DA704D16}" keepAlive="1" name="Query - 1 3m_noOb" description="Connection to the '1 3m_noOb' query in the workbook." type="5" refreshedVersion="6" background="1" saveData="1">
    <dbPr connection="Provider=Microsoft.Mashup.OleDb.1;Data Source=$Workbook$;Location=1 3m_noOb;Extended Properties=&quot;&quot;" command="SELECT * FROM [1 3m_noOb]"/>
  </connection>
  <connection id="22" xr16:uid="{0AEE6739-C1AB-407A-ABA0-FCBE79AF2AE2}" keepAlive="1" name="Query - 1 3m_noOb2" description="Connection to the '1 3m_noOb2' query in the workbook." type="5" refreshedVersion="6" background="1" saveData="1">
    <dbPr connection="Provider=Microsoft.Mashup.OleDb.1;Data Source=$Workbook$;Location=1 3m_noOb2;Extended Properties=&quot;&quot;" command="SELECT * FROM [1 3m_noOb2]"/>
  </connection>
  <connection id="23" xr16:uid="{A06AF884-4512-4808-B1BB-0C82DF0C1F12}" keepAlive="1" name="Query - 1 3m_noOb3" description="Connection to the '1 3m_noOb3' query in the workbook." type="5" refreshedVersion="6" background="1" saveData="1">
    <dbPr connection="Provider=Microsoft.Mashup.OleDb.1;Data Source=$Workbook$;Location=1 3m_noOb3;Extended Properties=&quot;&quot;" command="SELECT * FROM [1 3m_noOb3]"/>
  </connection>
  <connection id="24" xr16:uid="{3D232F78-84F5-4F1C-86DA-12CF500C1163}" keepAlive="1" name="Query - 1 44m_AluminumFoil" description="Connection to the '1 44m_AluminumFoil' query in the workbook." type="5" refreshedVersion="6" background="1" saveData="1">
    <dbPr connection="Provider=Microsoft.Mashup.OleDb.1;Data Source=$Workbook$;Location=1 44m_AluminumFoil;Extended Properties=&quot;&quot;" command="SELECT * FROM [1 44m_AluminumFoil]"/>
  </connection>
  <connection id="25" xr16:uid="{59483AB5-7AB3-4459-A9CB-741EA0D8127D}" keepAlive="1" name="Query - 1 44m_AluminumFoil2" description="Connection to the '1 44m_AluminumFoil2' query in the workbook." type="5" refreshedVersion="6" background="1" saveData="1">
    <dbPr connection="Provider=Microsoft.Mashup.OleDb.1;Data Source=$Workbook$;Location=1 44m_AluminumFoil2;Extended Properties=&quot;&quot;" command="SELECT * FROM [1 44m_AluminumFoil2]"/>
  </connection>
  <connection id="26" xr16:uid="{4C5EAC78-7CA4-4889-BEC3-E687368E7BFA}" keepAlive="1" name="Query - 1 44m_AluminumFoilObstruction3" description="Connection to the '1 44m_AluminumFoilObstruction3' query in the workbook." type="5" refreshedVersion="6" background="1" saveData="1">
    <dbPr connection="Provider=Microsoft.Mashup.OleDb.1;Data Source=$Workbook$;Location=1 44m_AluminumFoilObstruction3;Extended Properties=&quot;&quot;" command="SELECT * FROM [1 44m_AluminumFoilObstruction3]"/>
  </connection>
  <connection id="27" xr16:uid="{B3A0801D-7B52-42D9-9687-9CFCE209C151}" keepAlive="1" name="Query - 1 44m_Backpack" description="Connection to the '1 44m_Backpack' query in the workbook." type="5" refreshedVersion="6" background="1" saveData="1">
    <dbPr connection="Provider=Microsoft.Mashup.OleDb.1;Data Source=$Workbook$;Location=1 44m_Backpack;Extended Properties=&quot;&quot;" command="SELECT * FROM [1 44m_Backpack]"/>
  </connection>
  <connection id="28" xr16:uid="{5E639C3D-D6B3-4319-B2C7-BB1A5122B007}" keepAlive="1" name="Query - 1 44m_noOb" description="Connection to the '1 44m_noOb' query in the workbook." type="5" refreshedVersion="6" background="1" saveData="1">
    <dbPr connection="Provider=Microsoft.Mashup.OleDb.1;Data Source=$Workbook$;Location=1 44m_noOb;Extended Properties=&quot;&quot;" command="SELECT * FROM [1 44m_noOb]"/>
  </connection>
  <connection id="29" xr16:uid="{C3DF39C7-93FE-49C0-A17E-255FDFEC6423}" keepAlive="1" name="Query - 1 44m_SteelPanOb" description="Connection to the '1 44m_SteelPanOb' query in the workbook." type="5" refreshedVersion="6" background="1" saveData="1">
    <dbPr connection="Provider=Microsoft.Mashup.OleDb.1;Data Source=$Workbook$;Location=1 44m_SteelPanOb;Extended Properties=&quot;&quot;" command="SELECT * FROM [1 44m_SteelPanOb]"/>
  </connection>
  <connection id="30" xr16:uid="{C016BA8E-5667-488B-A9D4-7B80CCC17B99}" keepAlive="1" name="Query - 1 44m_SteelPanOb2" description="Connection to the '1 44m_SteelPanOb2' query in the workbook." type="5" refreshedVersion="6" background="1" saveData="1">
    <dbPr connection="Provider=Microsoft.Mashup.OleDb.1;Data Source=$Workbook$;Location=1 44m_SteelPanOb2;Extended Properties=&quot;&quot;" command="SELECT * FROM [1 44m_SteelPanOb2]"/>
  </connection>
  <connection id="31" xr16:uid="{0499DC77-5473-472B-BEC4-DF0BF0FAC871}" keepAlive="1" name="Query - 1_lightlevel" description="Connection to the '1_lightlevel' query in the workbook." type="5" refreshedVersion="6" background="1" saveData="1">
    <dbPr connection="Provider=Microsoft.Mashup.OleDb.1;Data Source=$Workbook$;Location=1_lightlevel;Extended Properties=&quot;&quot;" command="SELECT * FROM [1_lightlevel]"/>
  </connection>
  <connection id="32" xr16:uid="{AE78E7CB-A4B5-43AC-80C1-9FE89BFC7898}" keepAlive="1" name="Query - 10m_noOb" description="Connection to the '10m_noOb' query in the workbook." type="5" refreshedVersion="6" background="1" saveData="1">
    <dbPr connection="Provider=Microsoft.Mashup.OleDb.1;Data Source=$Workbook$;Location=10m_noOb;Extended Properties=&quot;&quot;" command="SELECT * FROM [10m_noOb]"/>
  </connection>
  <connection id="33" xr16:uid="{0F4F1FF9-4802-4B53-808E-F73D990076E1}" keepAlive="1" name="Query - 11m_noOb" description="Connection to the '11m_noOb' query in the workbook." type="5" refreshedVersion="6" background="1" saveData="1">
    <dbPr connection="Provider=Microsoft.Mashup.OleDb.1;Data Source=$Workbook$;Location=11m_noOb;Extended Properties=&quot;&quot;" command="SELECT * FROM [11m_noOb]"/>
  </connection>
  <connection id="34" xr16:uid="{45281738-D91D-4138-8674-B8E93A2D9DAA}" keepAlive="1" name="Query - 1m_noOb2" description="Connection to the '1m_noOb2' query in the workbook." type="5" refreshedVersion="6" background="1" saveData="1">
    <dbPr connection="Provider=Microsoft.Mashup.OleDb.1;Data Source=$Workbook$;Location=1m_noOb2;Extended Properties=&quot;&quot;" command="SELECT * FROM [1m_noOb2]"/>
  </connection>
  <connection id="35" xr16:uid="{2B68AEF0-4D4F-4F3E-AE41-12122B220310}" keepAlive="1" name="Query - 1m_noOb3" description="Connection to the '1m_noOb3' query in the workbook." type="5" refreshedVersion="6" background="1" saveData="1">
    <dbPr connection="Provider=Microsoft.Mashup.OleDb.1;Data Source=$Workbook$;Location=1m_noOb3;Extended Properties=&quot;&quot;" command="SELECT * FROM [1m_noOb3]"/>
  </connection>
  <connection id="36" xr16:uid="{5D182191-173B-4E4C-9DFE-1FDFC867BD6B}" keepAlive="1" name="Query - 1m_outdoor" description="Connection to the '1m_outdoor' query in the workbook." type="5" refreshedVersion="6" background="1" saveData="1">
    <dbPr connection="Provider=Microsoft.Mashup.OleDb.1;Data Source=$Workbook$;Location=1m_outdoor;Extended Properties=&quot;&quot;" command="SELECT * FROM [1m_outdoor]"/>
  </connection>
  <connection id="37" xr16:uid="{B89FCBE7-03B1-457E-AD1D-9B40B33B5E7C}" keepAlive="1" name="Query - 2 0m_noOb" description="Connection to the '2 0m_noOb' query in the workbook." type="5" refreshedVersion="6" background="1" saveData="1">
    <dbPr connection="Provider=Microsoft.Mashup.OleDb.1;Data Source=$Workbook$;Location=2 0m_noOb;Extended Properties=&quot;&quot;" command="SELECT * FROM [2 0m_noOb]"/>
  </connection>
  <connection id="38" xr16:uid="{B66F4CFD-A873-412F-BAD9-62469826AF0A}" keepAlive="1" name="Query - 2 0m_noOb2" description="Connection to the '2 0m_noOb2' query in the workbook." type="5" refreshedVersion="6" background="1" saveData="1">
    <dbPr connection="Provider=Microsoft.Mashup.OleDb.1;Data Source=$Workbook$;Location=2 0m_noOb2;Extended Properties=&quot;&quot;" command="SELECT * FROM [2 0m_noOb2]"/>
  </connection>
  <connection id="39" xr16:uid="{504AF194-998B-48C4-B61F-479CC6148E09}" keepAlive="1" name="Query - 2_lightlevel" description="Connection to the '2_lightlevel' query in the workbook." type="5" refreshedVersion="6" background="1" saveData="1">
    <dbPr connection="Provider=Microsoft.Mashup.OleDb.1;Data Source=$Workbook$;Location=2_lightlevel;Extended Properties=&quot;&quot;" command="SELECT * FROM [2_lightlevel]"/>
  </connection>
  <connection id="40" xr16:uid="{03C85B9C-60C2-4ABE-B850-244F9D3BB426}" keepAlive="1" name="Query - 2m_outdoor" description="Connection to the '2m_outdoor' query in the workbook." type="5" refreshedVersion="6" background="1" saveData="1">
    <dbPr connection="Provider=Microsoft.Mashup.OleDb.1;Data Source=$Workbook$;Location=2m_outdoor;Extended Properties=&quot;&quot;" command="SELECT * FROM [2m_outdoor]"/>
  </connection>
  <connection id="41" xr16:uid="{D8FFEAAB-C803-42C7-9956-16C1635832C2}" keepAlive="1" name="Query - 3_lightlevel" description="Connection to the '3_lightlevel' query in the workbook." type="5" refreshedVersion="6" background="1" saveData="1">
    <dbPr connection="Provider=Microsoft.Mashup.OleDb.1;Data Source=$Workbook$;Location=3_lightlevel;Extended Properties=&quot;&quot;" command="SELECT * FROM [3_lightlevel]"/>
  </connection>
  <connection id="42" xr16:uid="{B9B8907A-F786-48C4-99E9-12B9FEABFB99}" keepAlive="1" name="Query - 3m_noOb" description="Connection to the '3m_noOb' query in the workbook." type="5" refreshedVersion="6" background="1" saveData="1">
    <dbPr connection="Provider=Microsoft.Mashup.OleDb.1;Data Source=$Workbook$;Location=3m_noOb;Extended Properties=&quot;&quot;" command="SELECT * FROM [3m_noOb]"/>
  </connection>
  <connection id="43" xr16:uid="{56E98210-CB9F-46FD-B2AC-90A5A02DA09C}" keepAlive="1" name="Query - 3m_noOb (2)" description="Connection to the '3m_noOb (2)' query in the workbook." type="5" refreshedVersion="6" background="1" saveData="1">
    <dbPr connection="Provider=Microsoft.Mashup.OleDb.1;Data Source=$Workbook$;Location=3m_noOb (2);Extended Properties=&quot;&quot;" command="SELECT * FROM [3m_noOb (2)]"/>
  </connection>
  <connection id="44" xr16:uid="{AE80B61A-4B06-4558-B239-0FA74815FD49}" keepAlive="1" name="Query - 4_lightlevel" description="Connection to the '4_lightlevel' query in the workbook." type="5" refreshedVersion="6" background="1" saveData="1">
    <dbPr connection="Provider=Microsoft.Mashup.OleDb.1;Data Source=$Workbook$;Location=4_lightlevel;Extended Properties=&quot;&quot;" command="SELECT * FROM [4_lightlevel]"/>
  </connection>
  <connection id="45" xr16:uid="{BDA87EC2-D794-44F5-8C2E-C195F9A80423}" keepAlive="1" name="Query - 4_lightlevelsecond" description="Connection to the '4_lightlevelsecond' query in the workbook." type="5" refreshedVersion="6" background="1" saveData="1">
    <dbPr connection="Provider=Microsoft.Mashup.OleDb.1;Data Source=$Workbook$;Location=4_lightlevelsecond;Extended Properties=&quot;&quot;" command="SELECT * FROM [4_lightlevelsecond]"/>
  </connection>
  <connection id="46" xr16:uid="{0FF62B85-CBD2-4787-9CDB-DC0385808748}" keepAlive="1" name="Query - 4m_outdoor" description="Connection to the '4m_outdoor' query in the workbook." type="5" refreshedVersion="6" background="1" saveData="1">
    <dbPr connection="Provider=Microsoft.Mashup.OleDb.1;Data Source=$Workbook$;Location=4m_outdoor;Extended Properties=&quot;&quot;" command="SELECT * FROM [4m_outdoor]"/>
  </connection>
  <connection id="47" xr16:uid="{DF441FCE-1B67-455E-AF60-B094E88DC1B5}" keepAlive="1" name="Query - 5_lightlevel" description="Connection to the '5_lightlevel' query in the workbook." type="5" refreshedVersion="6" background="1" saveData="1">
    <dbPr connection="Provider=Microsoft.Mashup.OleDb.1;Data Source=$Workbook$;Location=5_lightlevel;Extended Properties=&quot;&quot;" command="SELECT * FROM [5_lightlevel]"/>
  </connection>
  <connection id="48" xr16:uid="{AA09D5E5-4FB4-4654-99AE-B4B5341473D2}" keepAlive="1" name="Query - 5m_noOb" description="Connection to the '5m_noOb' query in the workbook." type="5" refreshedVersion="6" background="1" saveData="1">
    <dbPr connection="Provider=Microsoft.Mashup.OleDb.1;Data Source=$Workbook$;Location=5m_noOb;Extended Properties=&quot;&quot;" command="SELECT * FROM [5m_noOb]"/>
  </connection>
  <connection id="49" xr16:uid="{3DC07237-D9FF-4F44-98BB-1BF2A2AB58CE}" keepAlive="1" name="Query - 6m_outdoorScan" description="Connection to the '6m_outdoorScan' query in the workbook." type="5" refreshedVersion="6" background="1" saveData="1">
    <dbPr connection="Provider=Microsoft.Mashup.OleDb.1;Data Source=$Workbook$;Location=6m_outdoorScan;Extended Properties=&quot;&quot;" command="SELECT * FROM [6m_outdoorScan]"/>
  </connection>
  <connection id="50" xr16:uid="{456C8949-F90D-4599-8159-1D44C0709D06}" keepAlive="1" name="Query - 7 2m_noOb" description="Connection to the '7 2m_noOb' query in the workbook." type="5" refreshedVersion="6" background="1" saveData="1">
    <dbPr connection="Provider=Microsoft.Mashup.OleDb.1;Data Source=$Workbook$;Location=7 2m_noOb;Extended Properties=&quot;&quot;" command="SELECT * FROM [7 2m_noOb]"/>
  </connection>
  <connection id="51" xr16:uid="{50B8E42C-A8A9-45F4-9DDD-91CAEBBB3394}" keepAlive="1" name="Query - 8m_noOb" description="Connection to the '8m_noOb' query in the workbook." type="5" refreshedVersion="6" background="1" saveData="1">
    <dbPr connection="Provider=Microsoft.Mashup.OleDb.1;Data Source=$Workbook$;Location=8m_noOb;Extended Properties=&quot;&quot;" command="SELECT * FROM [8m_noOb]"/>
  </connection>
  <connection id="52" xr16:uid="{3099129F-A85B-4996-ACD8-54AD223643B6}" keepAlive="1" name="Query - 8m_outdoorScan" description="Connection to the '8m_outdoorScan' query in the workbook." type="5" refreshedVersion="6" background="1" saveData="1">
    <dbPr connection="Provider=Microsoft.Mashup.OleDb.1;Data Source=$Workbook$;Location=8m_outdoorScan;Extended Properties=&quot;&quot;" command="SELECT * FROM [8m_outdoorScan]"/>
  </connection>
  <connection id="53" xr16:uid="{7993AFE0-22D9-480E-A685-E80A3AF1F8EB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54" xr16:uid="{6231489F-EE7D-40C1-9264-B507D66C1F92}" keepAlive="1" name="Query - Append1 (2)" description="Connection to the 'Append1 (2)' query in the workbook." type="5" refreshedVersion="6" background="1" saveData="1">
    <dbPr connection="Provider=Microsoft.Mashup.OleDb.1;Data Source=$Workbook$;Location=&quot;Append1 (2)&quot;;Extended Properties=&quot;&quot;" command="SELECT * FROM [Append1 (2)]"/>
  </connection>
  <connection id="55" xr16:uid="{FFBB133B-3750-4772-AC87-C845138FD4D6}" keepAlive="1" name="Query - Append2" description="Connection to the 'Append2' query in the workbook." type="5" refreshedVersion="6" background="1" saveData="1">
    <dbPr connection="Provider=Microsoft.Mashup.OleDb.1;Data Source=$Workbook$;Location=Append2;Extended Properties=&quot;&quot;" command="SELECT * FROM [Append2]"/>
  </connection>
  <connection id="56" xr16:uid="{F16858F0-1246-4F66-9D5C-EEBE4675CEC9}" keepAlive="1" name="Query - Append3" description="Connection to the 'Append3' query in the workbook." type="5" refreshedVersion="6" background="1" saveData="1">
    <dbPr connection="Provider=Microsoft.Mashup.OleDb.1;Data Source=$Workbook$;Location=Append3;Extended Properties=&quot;&quot;" command="SELECT * FROM [Append3]"/>
  </connection>
  <connection id="57" xr16:uid="{78FB8931-8179-4C06-A473-E46B343320ED}" keepAlive="1" name="Query - Append4" description="Connection to the 'Append4' query in the workbook." type="5" refreshedVersion="6" background="1" saveData="1">
    <dbPr connection="Provider=Microsoft.Mashup.OleDb.1;Data Source=$Workbook$;Location=Append4;Extended Properties=&quot;&quot;" command="SELECT * FROM [Append4]"/>
  </connection>
  <connection id="58" xr16:uid="{965DBB8F-780A-4DAD-A25E-B3E8B2AAEAA8}" keepAlive="1" name="Query - Append5" description="Connection to the 'Append5' query in the workbook." type="5" refreshedVersion="6" background="1" saveData="1">
    <dbPr connection="Provider=Microsoft.Mashup.OleDb.1;Data Source=$Workbook$;Location=Append5;Extended Properties=&quot;&quot;" command="SELECT * FROM [Append5]"/>
  </connection>
  <connection id="59" xr16:uid="{E277BAF4-A7C1-4E58-BBD8-BFE71B7D6BE3}" keepAlive="1" name="Query - Append6" description="Connection to the 'Append6' query in the workbook." type="5" refreshedVersion="6" background="1" saveData="1">
    <dbPr connection="Provider=Microsoft.Mashup.OleDb.1;Data Source=$Workbook$;Location=Append6;Extended Properties=&quot;&quot;" command="SELECT * FROM [Append6]"/>
  </connection>
  <connection id="60" xr16:uid="{AE6E26B5-AA7A-4B0C-9EF6-11427881F7CB}" keepAlive="1" name="Query - Append7" description="Connection to the 'Append7' query in the workbook." type="5" refreshedVersion="6" background="1" saveData="1">
    <dbPr connection="Provider=Microsoft.Mashup.OleDb.1;Data Source=$Workbook$;Location=Append7;Extended Properties=&quot;&quot;" command="SELECT * FROM [Append7]"/>
  </connection>
  <connection id="61" xr16:uid="{6005A0ED-B2B7-4A7A-A225-52C49546D536}" keepAlive="1" name="Query - Append8" description="Connection to the 'Append8' query in the workbook." type="5" refreshedVersion="6" background="1" saveData="1">
    <dbPr connection="Provider=Microsoft.Mashup.OleDb.1;Data Source=$Workbook$;Location=Append8;Extended Properties=&quot;&quot;" command="SELECT * FROM [Append8]"/>
  </connection>
  <connection id="62" xr16:uid="{D44FCDB2-EF5E-4C10-B004-9615B9B3C5D4}" keepAlive="1" name="Query - Append9" description="Connection to the 'Append9' query in the workbook." type="5" refreshedVersion="6" background="1" saveData="1">
    <dbPr connection="Provider=Microsoft.Mashup.OleDb.1;Data Source=$Workbook$;Location=Append9;Extended Properties=&quot;&quot;" command="SELECT * FROM [Append9]"/>
  </connection>
  <connection id="63" xr16:uid="{CEF9B869-C45F-4368-B9D0-7D2829DC864E}" keepAlive="1" name="Query - Drywall_Person_PocketTest_1 44m" description="Connection to the 'Drywall_Person_PocketTest_1 44m' query in the workbook." type="5" refreshedVersion="6" background="1" saveData="1">
    <dbPr connection="Provider=Microsoft.Mashup.OleDb.1;Data Source=$Workbook$;Location=Drywall_Person_PocketTest_1 44m;Extended Properties=&quot;&quot;" command="SELECT * FROM [Drywall_Person_PocketTest_1 44m]"/>
  </connection>
  <connection id="64" xr16:uid="{24831797-036A-49D4-BD65-7F0DC4F73FB8}" keepAlive="1" name="Query - Drywall_Scan_1 44m" description="Connection to the 'Drywall_Scan_1 44m' query in the workbook." type="5" refreshedVersion="6" background="1" saveData="1">
    <dbPr connection="Provider=Microsoft.Mashup.OleDb.1;Data Source=$Workbook$;Location=Drywall_Scan_1 44m;Extended Properties=&quot;&quot;" command="SELECT * FROM [Drywall_Scan_1 44m]"/>
  </connection>
  <connection id="65" xr16:uid="{5E8B14D0-7C2F-4D7C-A9F8-3F537BC22A60}" keepAlive="1" name="Query - LongTest_0m" description="Connection to the 'LongTest_0m' query in the workbook." type="5" refreshedVersion="6" background="1" saveData="1">
    <dbPr connection="Provider=Microsoft.Mashup.OleDb.1;Data Source=$Workbook$;Location=LongTest_0m;Extended Properties=&quot;&quot;" command="SELECT * FROM [LongTest_0m]"/>
  </connection>
  <connection id="66" xr16:uid="{101E5E5F-20DE-4EE6-BED9-44A867D1F7AC}" keepAlive="1" name="Query - LongTest_1 5m" description="Connection to the 'LongTest_1 5m' query in the workbook." type="5" refreshedVersion="6" background="1" saveData="1">
    <dbPr connection="Provider=Microsoft.Mashup.OleDb.1;Data Source=$Workbook$;Location=LongTest_1 5m;Extended Properties=&quot;&quot;" command="SELECT * FROM [LongTest_1 5m]"/>
  </connection>
  <connection id="67" xr16:uid="{3D81AB4D-D958-4E3E-9BC7-F4AE1EB5F7C2}" keepAlive="1" name="Query - LongTest_1m" description="Connection to the 'LongTest_1m' query in the workbook." type="5" refreshedVersion="6" background="1" saveData="1">
    <dbPr connection="Provider=Microsoft.Mashup.OleDb.1;Data Source=$Workbook$;Location=LongTest_1m;Extended Properties=&quot;&quot;" command="SELECT * FROM [LongTest_1m]"/>
  </connection>
  <connection id="68" xr16:uid="{6E2F5F8D-F725-48F5-A41F-3B6F21359646}" keepAlive="1" name="Query - LongTest_3m" description="Connection to the 'LongTest_3m' query in the workbook." type="5" refreshedVersion="6" background="1" saveData="1">
    <dbPr connection="Provider=Microsoft.Mashup.OleDb.1;Data Source=$Workbook$;Location=LongTest_3m;Extended Properties=&quot;&quot;" command="SELECT * FROM [LongTest_3m]"/>
  </connection>
  <connection id="69" xr16:uid="{D56632DE-CEBF-4D97-9643-DEE07073AC55}" keepAlive="1" name="Query - LongTest_4m" description="Connection to the 'LongTest_4m' query in the workbook." type="5" refreshedVersion="6" background="1" saveData="1">
    <dbPr connection="Provider=Microsoft.Mashup.OleDb.1;Data Source=$Workbook$;Location=LongTest_4m;Extended Properties=&quot;&quot;" command="SELECT * FROM [LongTest_4m]"/>
  </connection>
  <connection id="70" xr16:uid="{8A4BAB41-63A3-47CA-B8D5-DD267574D30A}" keepAlive="1" name="Query - LongTest_6m" description="Connection to the 'LongTest_6m' query in the workbook." type="5" refreshedVersion="6" background="1" saveData="1">
    <dbPr connection="Provider=Microsoft.Mashup.OleDb.1;Data Source=$Workbook$;Location=LongTest_6m;Extended Properties=&quot;&quot;" command="SELECT * FROM [LongTest_6m]"/>
  </connection>
  <connection id="71" xr16:uid="{8AAF1B23-5FAE-49C4-B66E-1A2E8B4EC98B}" keepAlive="1" name="Query - new1 2m_noOb" description="Connection to the 'new1 2m_noOb' query in the workbook." type="5" refreshedVersion="6" background="1" saveData="1">
    <dbPr connection="Provider=Microsoft.Mashup.OleDb.1;Data Source=$Workbook$;Location=new1 2m_noOb;Extended Properties=&quot;&quot;" command="SELECT * FROM [new1 2m_noOb]"/>
  </connection>
  <connection id="72" xr16:uid="{9751B596-DE9C-41E3-9F55-603F6177E7DF}" keepAlive="1" name="Query - new1 2m_noOb2" description="Connection to the 'new1 2m_noOb2' query in the workbook." type="5" refreshedVersion="6" background="1" saveData="1">
    <dbPr connection="Provider=Microsoft.Mashup.OleDb.1;Data Source=$Workbook$;Location=new1 2m_noOb2;Extended Properties=&quot;&quot;" command="SELECT * FROM [new1 2m_noOb2]"/>
  </connection>
  <connection id="73" xr16:uid="{19F5326C-71A4-401E-BC87-48E29203197C}" keepAlive="1" name="Query - PiPact_1 44m_ArushObstruction" description="Connection to the 'PiPact_1 44m_ArushObstruction' query in the workbook." type="5" refreshedVersion="6" background="1" saveData="1">
    <dbPr connection="Provider=Microsoft.Mashup.OleDb.1;Data Source=$Workbook$;Location=PiPact_1 44m_ArushObstruction;Extended Properties=&quot;&quot;" command="SELECT * FROM [PiPact_1 44m_ArushObstruction]"/>
  </connection>
  <connection id="74" xr16:uid="{D93DEDEA-3603-4B93-B3E9-45DD3565A281}" keepAlive="1" name="Query - PiPact_1 44m_CardboardObstruction" description="Connection to the 'PiPact_1 44m_CardboardObstruction' query in the workbook." type="5" refreshedVersion="6" background="1" saveData="1">
    <dbPr connection="Provider=Microsoft.Mashup.OleDb.1;Data Source=$Workbook$;Location=PiPact_1 44m_CardboardObstruction;Extended Properties=&quot;&quot;" command="SELECT * FROM [PiPact_1 44m_CardboardObstruction]"/>
  </connection>
  <connection id="75" xr16:uid="{ACF0381E-9A61-4625-B6A2-F1305B5BE02E}" keepAlive="1" name="Query - PiPact_1 44m_NoObstruction" description="Connection to the 'PiPact_1 44m_NoObstruction' query in the workbook." type="5" refreshedVersion="6" background="1" saveData="1">
    <dbPr connection="Provider=Microsoft.Mashup.OleDb.1;Data Source=$Workbook$;Location=PiPact_1 44m_NoObstruction;Extended Properties=&quot;&quot;" command="SELECT * FROM [PiPact_1 44m_NoObstruction]"/>
  </connection>
  <connection id="76" xr16:uid="{9F977E22-7538-400D-9928-457798C2F52D}" keepAlive="1" name="Query - PiPact_1 44m_NoObstruction (2)" description="Connection to the 'PiPact_1 44m_NoObstruction (2)' query in the workbook." type="5" refreshedVersion="6" background="1" saveData="1">
    <dbPr connection="Provider=Microsoft.Mashup.OleDb.1;Data Source=$Workbook$;Location=PiPact_1 44m_NoObstruction (2);Extended Properties=&quot;&quot;" command="SELECT * FROM [PiPact_1 44m_NoObstruction (2)]"/>
  </connection>
  <connection id="77" xr16:uid="{CBF3DEAE-ABFA-4392-B995-1E42C826529E}" keepAlive="1" name="Query - PiPact_1 44m_NoObstruction_217_-39Tx" description="Connection to the 'PiPact_1 44m_NoObstruction_217_-39Tx' query in the workbook." type="5" refreshedVersion="6" background="1" saveData="1">
    <dbPr connection="Provider=Microsoft.Mashup.OleDb.1;Data Source=$Workbook$;Location=PiPact_1 44m_NoObstruction_217_-39Tx;Extended Properties=&quot;&quot;" command="SELECT * FROM [PiPact_1 44m_NoObstruction_217_-39Tx]"/>
  </connection>
  <connection id="78" xr16:uid="{A5338B10-096A-454F-8DED-63F2C3EADC3D}" keepAlive="1" name="Query - PiPact_1 44m_NoObstruction_227_-29Tx" description="Connection to the 'PiPact_1 44m_NoObstruction_227_-29Tx' query in the workbook." type="5" refreshedVersion="6" background="1" saveData="1">
    <dbPr connection="Provider=Microsoft.Mashup.OleDb.1;Data Source=$Workbook$;Location=PiPact_1 44m_NoObstruction_227_-29Tx;Extended Properties=&quot;&quot;" command="SELECT * FROM [PiPact_1 44m_NoObstruction_227_-29Tx]"/>
  </connection>
  <connection id="79" xr16:uid="{30A32158-3547-42CB-A591-18F53D9B0AA6}" keepAlive="1" name="Query - PiPact_1 44m_NoObstruction_237_-19Tx" description="Connection to the 'PiPact_1 44m_NoObstruction_237_-19Tx' query in the workbook." type="5" refreshedVersion="6" background="1" saveData="1">
    <dbPr connection="Provider=Microsoft.Mashup.OleDb.1;Data Source=$Workbook$;Location=PiPact_1 44m_NoObstruction_237_-19Tx;Extended Properties=&quot;&quot;" command="SELECT * FROM [PiPact_1 44m_NoObstruction_237_-19Tx]"/>
  </connection>
  <connection id="80" xr16:uid="{0329EE4E-97DF-4EE9-91F5-9CB930ACB63E}" keepAlive="1" name="Query - PiPact_1 44m_NoObstruction_247_-9Tx" description="Connection to the 'PiPact_1 44m_NoObstruction_247_-9Tx' query in the workbook." type="5" refreshedVersion="6" background="1" saveData="1">
    <dbPr connection="Provider=Microsoft.Mashup.OleDb.1;Data Source=$Workbook$;Location=PiPact_1 44m_NoObstruction_247_-9Tx;Extended Properties=&quot;&quot;" command="SELECT * FROM [PiPact_1 44m_NoObstruction_247_-9Tx]"/>
  </connection>
  <connection id="81" xr16:uid="{4FF971C3-5A83-46F8-99EA-65A13BF35BEA}" keepAlive="1" name="Query - PiPact_1 44m_NoObstruction_2TXPower" description="Connection to the 'PiPact_1 44m_NoObstruction_2TXPower' query in the workbook." type="5" refreshedVersion="6" background="1" saveData="1">
    <dbPr connection="Provider=Microsoft.Mashup.OleDb.1;Data Source=$Workbook$;Location=PiPact_1 44m_NoObstruction_2TXPower;Extended Properties=&quot;&quot;" command="SELECT * FROM [PiPact_1 44m_NoObstruction_2TXPower]"/>
  </connection>
  <connection id="82" xr16:uid="{BD3009AC-2DC2-4246-8349-8FB519C7C071}" keepAlive="1" name="Query - PiPact_1 44m_NoObstruction_3Tx" description="Connection to the 'PiPact_1 44m_NoObstruction_3Tx' query in the workbook." type="5" refreshedVersion="6" background="1" saveData="1">
    <dbPr connection="Provider=Microsoft.Mashup.OleDb.1;Data Source=$Workbook$;Location=PiPact_1 44m_NoObstruction_3Tx;Extended Properties=&quot;&quot;" command="SELECT * FROM [PiPact_1 44m_NoObstruction_3Tx]"/>
  </connection>
  <connection id="83" xr16:uid="{4D59B0B4-5BAF-48FC-9A94-981C349843F2}" keepAlive="1" name="Query - PiPact_1 44m_NoObstruction_4Tx" description="Connection to the 'PiPact_1 44m_NoObstruction_4Tx' query in the workbook." type="5" refreshedVersion="6" background="1" saveData="1">
    <dbPr connection="Provider=Microsoft.Mashup.OleDb.1;Data Source=$Workbook$;Location=PiPact_1 44m_NoObstruction_4Tx;Extended Properties=&quot;&quot;" command="SELECT * FROM [PiPact_1 44m_NoObstruction_4Tx]"/>
  </connection>
  <connection id="84" xr16:uid="{052CFABE-7442-430A-9FDF-E3C09FD521AF}" keepAlive="1" name="Query - PiPact_1 44m_Person_PocketObstruction" description="Connection to the 'PiPact_1 44m_Person_PocketObstruction' query in the workbook." type="5" refreshedVersion="6" background="1" saveData="1">
    <dbPr connection="Provider=Microsoft.Mashup.OleDb.1;Data Source=$Workbook$;Location=PiPact_1 44m_Person_PocketObstruction;Extended Properties=&quot;&quot;" command="SELECT * FROM [PiPact_1 44m_Person_PocketObstruction]"/>
  </connection>
  <connection id="85" xr16:uid="{539A8317-EF53-49AC-AD3F-3C9853EA8671}" keepAlive="1" name="Query - PiPact_Scan_1 44m_PocketObstruction" description="Connection to the 'PiPact_Scan_1 44m_PocketObstruction' query in the workbook." type="5" refreshedVersion="6" background="1" saveData="1">
    <dbPr connection="Provider=Microsoft.Mashup.OleDb.1;Data Source=$Workbook$;Location=PiPact_Scan_1 44m_PocketObstruction;Extended Properties=&quot;&quot;" command="SELECT * FROM [PiPact_Scan_1 44m_PocketObstruction]"/>
  </connection>
  <connection id="86" xr16:uid="{00000000-0015-0000-FFFF-FFFF00000000}" keepAlive="1" name="Query - PiPactScan_1 5m" description="Connection to the 'PiPactScan_1 5m' query in the workbook." type="5" refreshedVersion="6" background="1" saveData="1">
    <dbPr connection="Provider=Microsoft.Mashup.OleDb.1;Data Source=$Workbook$;Location=PiPactScan_1 5m;Extended Properties=&quot;&quot;" command="SELECT * FROM [PiPactScan_1 5m]"/>
  </connection>
</connections>
</file>

<file path=xl/sharedStrings.xml><?xml version="1.0" encoding="utf-8"?>
<sst xmlns="http://schemas.openxmlformats.org/spreadsheetml/2006/main" count="17718" uniqueCount="191">
  <si>
    <t>SCAN</t>
  </si>
  <si>
    <t>ADDRESS</t>
  </si>
  <si>
    <t>TIMESTAMP</t>
  </si>
  <si>
    <t>UUID</t>
  </si>
  <si>
    <t>MAJOR</t>
  </si>
  <si>
    <t>MINOR</t>
  </si>
  <si>
    <t>TX POWER</t>
  </si>
  <si>
    <t>RSSI</t>
  </si>
  <si>
    <t>DC:A6:32:33:AC:6C</t>
  </si>
  <si>
    <t>311e13e8-ba72-11ea-9c09-dca63233ac6b</t>
  </si>
  <si>
    <t xml:space="preserve">Scan Info: </t>
  </si>
  <si>
    <t>Advertiser Beacon Timeout (s)</t>
  </si>
  <si>
    <t>Advertiser TX_Power</t>
  </si>
  <si>
    <t>Major</t>
  </si>
  <si>
    <t>Minor</t>
  </si>
  <si>
    <t>Advertise Interval</t>
  </si>
  <si>
    <t>Scanner Beacon Timeout (s)</t>
  </si>
  <si>
    <t>Revisit (Scaner Interval)</t>
  </si>
  <si>
    <t>Filters</t>
  </si>
  <si>
    <t>None</t>
  </si>
  <si>
    <t>RPI Distance (m)</t>
  </si>
  <si>
    <t>bea7ad1a-ba76-11ea-9256-dca63233ac6b</t>
  </si>
  <si>
    <t>Note 4' 9" is equal to 1.44 meters</t>
  </si>
  <si>
    <t>e3cec3d8-baeb-11ea-b3b2-dca63233ac6b</t>
  </si>
  <si>
    <t>No Obstruction</t>
  </si>
  <si>
    <t>92e4442e-baf1-11ea-b962-dca63233ac6b</t>
  </si>
  <si>
    <t>Cardboard Obstruction</t>
  </si>
  <si>
    <t>f2c57052-baec-11ea-86c4-dca63233ac6b</t>
  </si>
  <si>
    <t>Person Obstruction</t>
  </si>
  <si>
    <t>5248567e-baf3-11ea-b76d-dca63233ac6b</t>
  </si>
  <si>
    <t>Pocket Obstruction</t>
  </si>
  <si>
    <t>4bc0c6fa-baf4-11ea-8740-dca63233ac6b</t>
  </si>
  <si>
    <t>Person &amp; Pocket Obstruction</t>
  </si>
  <si>
    <t>Mean</t>
  </si>
  <si>
    <t>Mode</t>
  </si>
  <si>
    <t>STDEV</t>
  </si>
  <si>
    <t>Pocket/Fabric Obstruction</t>
  </si>
  <si>
    <t>Person/Body Obstruction</t>
  </si>
  <si>
    <t>Body &amp; Pocket Obstruction</t>
  </si>
  <si>
    <t>e9cef8a4-bb16-11ea-a115-dca63233ac6b</t>
  </si>
  <si>
    <t>e3a50666-bb17-11ea-81fc-dca63233ac6b</t>
  </si>
  <si>
    <t>5d3f64b2-bb18-11ea-82cb-dca63233ac6b</t>
  </si>
  <si>
    <t>954644a6-bb19-11ea-b58a-dca63233ac6b</t>
  </si>
  <si>
    <t>1ed625ce-bb1a-11ea-bbe4-dca63233ac6b</t>
  </si>
  <si>
    <t>TX Power: -39</t>
  </si>
  <si>
    <t>TX Power: -29</t>
  </si>
  <si>
    <t>9c2f4514-bb1a-11ea-8320-dca63233ac6b</t>
  </si>
  <si>
    <t>TX Power: -19</t>
  </si>
  <si>
    <t>49d17886-bb1b-11ea-ac91-dca63233ac6b</t>
  </si>
  <si>
    <t>TX Power: -9</t>
  </si>
  <si>
    <t>Median</t>
  </si>
  <si>
    <t>TX Power</t>
  </si>
  <si>
    <t>217/-39</t>
  </si>
  <si>
    <t>227/-29</t>
  </si>
  <si>
    <t>237/-19</t>
  </si>
  <si>
    <t>247/-9</t>
  </si>
  <si>
    <t>Mode RSSI</t>
  </si>
  <si>
    <t>Error Bars</t>
  </si>
  <si>
    <t>STDEV Error Bars</t>
  </si>
  <si>
    <t>Cardboard &amp; Plastic Obstruction</t>
  </si>
  <si>
    <t>0f0689f2-bbd5-11ea-b7ec-dca63233ac6b</t>
  </si>
  <si>
    <t>6892f76a-bbd7-11ea-bff6-dca63233ac6b</t>
  </si>
  <si>
    <t>d69800fc-bbd7-11ea-8039-dca63233ac6b</t>
  </si>
  <si>
    <t>23d879f0-bbd8-11ea-a2b5-dca63233ac6b</t>
  </si>
  <si>
    <t>90a3ea6e-bbd9-11ea-bbf1-dca63233ac6b</t>
  </si>
  <si>
    <t>d8f92ef0-bbd9-11ea-afa2-dca63233ac6b</t>
  </si>
  <si>
    <t>260ac92e-bbda-11ea-9d54-dca63233ac6b</t>
  </si>
  <si>
    <t>790412ca-bbda-11ea-a6aa-dca63233ac6b</t>
  </si>
  <si>
    <t>0m Unobstructed</t>
  </si>
  <si>
    <t>7fc2552c-bbd5-11ea-a8ff-dca63233ac6b</t>
  </si>
  <si>
    <t>4d47ea3e-bbdb-11ea-8de1-dca63233ac6b</t>
  </si>
  <si>
    <t>aa19e276-bbdb-11ea-82b1-dca63233ac6b</t>
  </si>
  <si>
    <t>08212226-bbdc-11ea-b256-dca63233ac6b</t>
  </si>
  <si>
    <t>0.5m Unobstructed</t>
  </si>
  <si>
    <t>1.0m Unobstructed</t>
  </si>
  <si>
    <t>c4651308-bbd6-11ea-8a4f-dca63233ac6b</t>
  </si>
  <si>
    <t>06cb8e66-bbd7-11ea-91f5-dca63233ac6b</t>
  </si>
  <si>
    <t>1.2m Unobstructed</t>
  </si>
  <si>
    <t>1.44m Unobstructed</t>
  </si>
  <si>
    <t>f71f62ec-bbdd-11ea-a99f-dca63233ac6b</t>
  </si>
  <si>
    <t>3b2fdfac-bbde-11ea-bf4d-dca63233ac6b</t>
  </si>
  <si>
    <t>2.0m Unobstructed</t>
  </si>
  <si>
    <t>Distance</t>
  </si>
  <si>
    <t>Median RSSI Values</t>
  </si>
  <si>
    <t>11bea57a-bc80-11ea-bd9a-dca63233ac6b</t>
  </si>
  <si>
    <t>77fd9b8e-bc80-11ea-8e96-dca63233ac6b</t>
  </si>
  <si>
    <t>9ec5d582-bc81-11ea-88a9-dca63233ac6b</t>
  </si>
  <si>
    <t>ac8aa4da-bc82-11ea-b532-dca63233ac6b</t>
  </si>
  <si>
    <t>1db915dc-bc84-11ea-84c0-dca63233ac6b</t>
  </si>
  <si>
    <t>1.3m Unobstructed</t>
  </si>
  <si>
    <t xml:space="preserve"> </t>
  </si>
  <si>
    <t>96cb765c-bcb8-11ea-9ea9-dca63233ac6b</t>
  </si>
  <si>
    <t>Observed TX Power/YAML Configured TX Power</t>
  </si>
  <si>
    <t>571b9446-beda-11ea-9306-dca63233ac6b</t>
  </si>
  <si>
    <t>8f60b93e-bedb-11ea-a172-dca63233ac6b</t>
  </si>
  <si>
    <t>Steel Pan Obstruction</t>
  </si>
  <si>
    <t>21c561bc-bedc-11ea-a92c-dca63233ac6b</t>
  </si>
  <si>
    <t>8385559c-bedc-11ea-a0ce-dca63233ac6b</t>
  </si>
  <si>
    <t>144487c8-bede-11ea-a3bc-dca63233ac6b</t>
  </si>
  <si>
    <t>Aluminum Foil Obstruction</t>
  </si>
  <si>
    <t>Aluminum Obstruction</t>
  </si>
  <si>
    <t>66086c82-bbb9-11ea-9d03-dca63233ac6b</t>
  </si>
  <si>
    <t>Drywall Obstruction</t>
  </si>
  <si>
    <t>7b4e8e36-bbba-11ea-b675-dca63233ac6b</t>
  </si>
  <si>
    <t>Person, Pocket, Drywall Obstruction</t>
  </si>
  <si>
    <t>3m Unobstructed</t>
  </si>
  <si>
    <t>f8a6ebf0-bcb7-11ea-8048-dca63233ac6b</t>
  </si>
  <si>
    <t>5m Unobstructed</t>
  </si>
  <si>
    <t>9365deb4-bcb6-11ea-8c21-dca63233ac6b</t>
  </si>
  <si>
    <t>7.2m Unobstructed</t>
  </si>
  <si>
    <t>edd449cc-bcb5-11ea-be98-dca63233ac6b</t>
  </si>
  <si>
    <t>8m Unobstructed</t>
  </si>
  <si>
    <t>0883b858-bcb5-11ea-a7fb-dca63233ac6b</t>
  </si>
  <si>
    <t>10m Unobstructed</t>
  </si>
  <si>
    <t>0cecfa0e-bcb4-11ea-929c-dca63233ac6b</t>
  </si>
  <si>
    <t>11m Unobstructed</t>
  </si>
  <si>
    <t xml:space="preserve">    </t>
  </si>
  <si>
    <t>f8f70efc-bf03-11ea-96fd-dca63233ac6b</t>
  </si>
  <si>
    <t>3a592a88-bf04-11ea-8535-dca63233ac6b</t>
  </si>
  <si>
    <t>0m Outside</t>
  </si>
  <si>
    <t>0.5m Outside</t>
  </si>
  <si>
    <t>ad368bf0-bf03-11ea-9f82-dca63233ac6b</t>
  </si>
  <si>
    <t>1m Outside</t>
  </si>
  <si>
    <t>45477da6-bf03-11ea-98b2-dca63233ac6b</t>
  </si>
  <si>
    <t>2m Outside</t>
  </si>
  <si>
    <t>97286820-bf02-11ea-beed-dca63233ac6b</t>
  </si>
  <si>
    <t>4m Outside</t>
  </si>
  <si>
    <t>f7ffe3f4-bf01-11ea-a613-dca63233ac6b</t>
  </si>
  <si>
    <t>6m Outside</t>
  </si>
  <si>
    <t>18fa3e02-bf01-11ea-8290-dca63233ac6b</t>
  </si>
  <si>
    <t>8m Outside</t>
  </si>
  <si>
    <t>&lt;= 2m</t>
  </si>
  <si>
    <t>&gt; 2m</t>
  </si>
  <si>
    <t>RSSI (dBm)</t>
  </si>
  <si>
    <t>Distance Outside</t>
  </si>
  <si>
    <t>Row Labels</t>
  </si>
  <si>
    <t>Grand Total</t>
  </si>
  <si>
    <t>Count of RSSI (dBm)</t>
  </si>
  <si>
    <t>Column Labels</t>
  </si>
  <si>
    <t>Distance Inside</t>
  </si>
  <si>
    <t>f4371bc4-c24f-11ea-b40e-dca63233ac6b</t>
  </si>
  <si>
    <t>9d848c92-c251-11ea-9bc3-dca63233ac6b</t>
  </si>
  <si>
    <t>d25ef72e-c254-11ea-a4bd-dca63233ac6b</t>
  </si>
  <si>
    <t>3a83b5d2-c256-11ea-aea7-dca63233ac6b</t>
  </si>
  <si>
    <t>4m Unobstructed</t>
  </si>
  <si>
    <t>b32242e6-c257-11ea-acda-dca63233ac6b</t>
  </si>
  <si>
    <t>6m Unobstructed</t>
  </si>
  <si>
    <t>df29c99c-c24b-11ea-8d77-dca63233ac6b</t>
  </si>
  <si>
    <t>1.5m Unobstructed</t>
  </si>
  <si>
    <t xml:space="preserve">   </t>
  </si>
  <si>
    <t>Count of Distance Outside</t>
  </si>
  <si>
    <t>True Positive (Sensitivity)</t>
  </si>
  <si>
    <t>False Positive</t>
  </si>
  <si>
    <t>P(T+|D+)</t>
  </si>
  <si>
    <t>P(T+|D-)</t>
  </si>
  <si>
    <t>Count of Distance Inside</t>
  </si>
  <si>
    <t>f5a9c202-c9f4-11ea-8303-dca63233ac6b</t>
  </si>
  <si>
    <t>59.2 LUX</t>
  </si>
  <si>
    <t>77771046-c9f5-11ea-9eef-dca63233ac6b</t>
  </si>
  <si>
    <t>379.32 Lux</t>
  </si>
  <si>
    <t>b0e6c524-c9f5-11ea-a23c-dca63233ac6b</t>
  </si>
  <si>
    <t>639.37 Lux</t>
  </si>
  <si>
    <t>fae9a0f6-c9f5-11ea-9f90-dca63233ac6b</t>
  </si>
  <si>
    <t>902.63 Lux</t>
  </si>
  <si>
    <t>5aba0520-c9f6-11ea-8f04-dca63233ac6b</t>
  </si>
  <si>
    <t>1147.39 Lux</t>
  </si>
  <si>
    <t>c671be02-c9f6-11ea-b24b-dca63233ac6b</t>
  </si>
  <si>
    <t>4580e54c-c9f7-11ea-82cd-dca63233ac6b</t>
  </si>
  <si>
    <t>1406.65 Lux</t>
  </si>
  <si>
    <t>Luminous Intensity (Lux)</t>
  </si>
  <si>
    <t>Median RSSI</t>
  </si>
  <si>
    <t>718a84e8-c710-11ea-939a-dca63233ac6b</t>
  </si>
  <si>
    <t>0 deg, 1m</t>
  </si>
  <si>
    <t>e01c766e-c710-11ea-9188-dca63233ac6b</t>
  </si>
  <si>
    <t>0deg 2m</t>
  </si>
  <si>
    <t>Position (degrees relative to horizontal)</t>
  </si>
  <si>
    <t>002e179c-cf5d-11ea-b566-dca63233ac6b</t>
  </si>
  <si>
    <t>Backpack Obstruction</t>
  </si>
  <si>
    <t>Inside Configuration</t>
  </si>
  <si>
    <t>Time (seconds) that devices are within 2m (actual)</t>
  </si>
  <si>
    <t>Time (seconds) that devices are within 2m (detection algorithm)</t>
  </si>
  <si>
    <t>Time (seconds) that devices are beyond 2m (actual)</t>
  </si>
  <si>
    <t>Time (seconds) that devices are beyond 2m (detection algorithm)</t>
  </si>
  <si>
    <t>Outside Configuration</t>
  </si>
  <si>
    <t>Percent Error</t>
  </si>
  <si>
    <t>Average Percent Error</t>
  </si>
  <si>
    <t>Basic Detection Algorithm Code (written in Python 3)</t>
  </si>
  <si>
    <t>Outdoor Data</t>
  </si>
  <si>
    <t>Indoor Data</t>
  </si>
  <si>
    <t xml:space="preserve"> Backpack Obstruction</t>
  </si>
  <si>
    <t>Data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</si>
</sst>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8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NumberFormat="1" applyFont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NumberFormat="1" applyFont="1" applyFill="1" applyBorder="1"/>
    <xf numFmtId="0" fontId="0" fillId="0" borderId="11" xfId="0" applyNumberFormat="1" applyFont="1" applyBorder="1"/>
    <xf numFmtId="0" fontId="0" fillId="34" borderId="10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166" fontId="0" fillId="0" borderId="0" xfId="42" applyNumberFormat="1" applyFont="1"/>
    <xf numFmtId="0" fontId="5" fillId="0" borderId="0" xfId="5" applyBorder="1"/>
    <xf numFmtId="0" fontId="16" fillId="0" borderId="9" xfId="17"/>
    <xf numFmtId="0" fontId="10" fillId="6" borderId="5" xfId="10"/>
    <xf numFmtId="166" fontId="11" fillId="6" borderId="4" xfId="11" applyNumberFormat="1"/>
    <xf numFmtId="166" fontId="6" fillId="2" borderId="0" xfId="6" applyNumberFormat="1"/>
    <xf numFmtId="166" fontId="7" fillId="3" borderId="0" xfId="7" applyNumberFormat="1"/>
    <xf numFmtId="0" fontId="3" fillId="0" borderId="1" xfId="2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5" fillId="0" borderId="0" xfId="5"/>
    <xf numFmtId="165" fontId="10" fillId="6" borderId="5" xfId="10" applyNumberFormat="1"/>
    <xf numFmtId="168" fontId="10" fillId="6" borderId="5" xfId="10" applyNumberFormat="1"/>
    <xf numFmtId="0" fontId="5" fillId="0" borderId="3" xfId="4" applyAlignment="1">
      <alignment horizontal="center"/>
    </xf>
    <xf numFmtId="0" fontId="0" fillId="0" borderId="21" xfId="0" applyBorder="1"/>
    <xf numFmtId="0" fontId="5" fillId="0" borderId="21" xfId="5" applyBorder="1"/>
    <xf numFmtId="0" fontId="5" fillId="0" borderId="19" xfId="5" applyBorder="1"/>
    <xf numFmtId="0" fontId="5" fillId="0" borderId="22" xfId="5" applyBorder="1"/>
    <xf numFmtId="0" fontId="1" fillId="18" borderId="18" xfId="27" applyBorder="1"/>
    <xf numFmtId="0" fontId="1" fillId="18" borderId="20" xfId="27" applyBorder="1"/>
    <xf numFmtId="0" fontId="1" fillId="18" borderId="0" xfId="27" applyBorder="1"/>
    <xf numFmtId="0" fontId="1" fillId="18" borderId="21" xfId="27" applyBorder="1"/>
    <xf numFmtId="0" fontId="2" fillId="0" borderId="23" xfId="1" applyBorder="1" applyAlignment="1">
      <alignment horizontal="center"/>
    </xf>
    <xf numFmtId="0" fontId="2" fillId="0" borderId="24" xfId="1" applyBorder="1" applyAlignment="1">
      <alignment horizontal="center"/>
    </xf>
    <xf numFmtId="0" fontId="2" fillId="0" borderId="16" xfId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5">
    <dxf>
      <numFmt numFmtId="0" formatCode="General"/>
    </dxf>
    <dxf>
      <numFmt numFmtId="27" formatCode="m/d/yyyy\ h:mm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vs. TX Power Level @ 1.44m WITH NO OBSTRUCTIONS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925949963875043E-2"/>
          <c:y val="0.24627446634915351"/>
          <c:w val="0.91306890682210606"/>
          <c:h val="0.51985080926340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16354177602799649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41-47C4-B859-C353236EDC0B}"/>
                </c:ext>
              </c:extLst>
            </c:dLbl>
            <c:dLbl>
              <c:idx val="1"/>
              <c:layout>
                <c:manualLayout>
                  <c:x val="-0.13298622047244094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41-47C4-B859-C353236EDC0B}"/>
                </c:ext>
              </c:extLst>
            </c:dLbl>
            <c:dLbl>
              <c:idx val="2"/>
              <c:layout>
                <c:manualLayout>
                  <c:x val="-0.13298622047244094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41-47C4-B859-C353236EDC0B}"/>
                </c:ext>
              </c:extLst>
            </c:dLbl>
            <c:dLbl>
              <c:idx val="3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41-47C4-B859-C353236EDC0B}"/>
                </c:ext>
              </c:extLst>
            </c:dLbl>
            <c:dLbl>
              <c:idx val="4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41-47C4-B859-C353236EDC0B}"/>
                </c:ext>
              </c:extLst>
            </c:dLbl>
            <c:dLbl>
              <c:idx val="5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41-47C4-B859-C353236EDC0B}"/>
                </c:ext>
              </c:extLst>
            </c:dLbl>
            <c:dLbl>
              <c:idx val="6"/>
              <c:layout>
                <c:manualLayout>
                  <c:x val="-0.13576399825021868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41-47C4-B859-C353236EDC0B}"/>
                </c:ext>
              </c:extLst>
            </c:dLbl>
            <c:dLbl>
              <c:idx val="7"/>
              <c:layout>
                <c:manualLayout>
                  <c:x val="-0.1357639982502186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41-47C4-B859-C353236EDC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PiPactScan_Graphs!$B$23:$I$23</c:f>
                <c:numCache>
                  <c:formatCode>General</c:formatCode>
                  <c:ptCount val="8"/>
                  <c:pt idx="0">
                    <c:v>1.3963260766119472</c:v>
                  </c:pt>
                  <c:pt idx="1">
                    <c:v>0.74261570383892028</c:v>
                  </c:pt>
                  <c:pt idx="2">
                    <c:v>0.76560684829346037</c:v>
                  </c:pt>
                  <c:pt idx="3">
                    <c:v>0.82043785844504558</c:v>
                  </c:pt>
                  <c:pt idx="4">
                    <c:v>0.66089455225126659</c:v>
                  </c:pt>
                  <c:pt idx="5">
                    <c:v>0.56803177597927357</c:v>
                  </c:pt>
                  <c:pt idx="6">
                    <c:v>0.61373175465073215</c:v>
                  </c:pt>
                  <c:pt idx="7">
                    <c:v>0.47946330148538402</c:v>
                  </c:pt>
                </c:numCache>
              </c:numRef>
            </c:plus>
            <c:minus>
              <c:numRef>
                <c:f>PiPactScan_Graphs!$B$23:$I$23</c:f>
                <c:numCache>
                  <c:formatCode>General</c:formatCode>
                  <c:ptCount val="8"/>
                  <c:pt idx="0">
                    <c:v>1.3963260766119472</c:v>
                  </c:pt>
                  <c:pt idx="1">
                    <c:v>0.74261570383892028</c:v>
                  </c:pt>
                  <c:pt idx="2">
                    <c:v>0.76560684829346037</c:v>
                  </c:pt>
                  <c:pt idx="3">
                    <c:v>0.82043785844504558</c:v>
                  </c:pt>
                  <c:pt idx="4">
                    <c:v>0.66089455225126659</c:v>
                  </c:pt>
                  <c:pt idx="5">
                    <c:v>0.56803177597927357</c:v>
                  </c:pt>
                  <c:pt idx="6">
                    <c:v>0.61373175465073215</c:v>
                  </c:pt>
                  <c:pt idx="7">
                    <c:v>0.47946330148538402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PiPactScan_Graphs!$B$21:$I$21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217</c:v>
                </c:pt>
                <c:pt idx="5">
                  <c:v>227</c:v>
                </c:pt>
                <c:pt idx="6">
                  <c:v>237</c:v>
                </c:pt>
                <c:pt idx="7">
                  <c:v>247</c:v>
                </c:pt>
              </c:numCache>
            </c:numRef>
          </c:cat>
          <c:val>
            <c:numRef>
              <c:f>PiPactScan_Graphs!$B$22:$I$22</c:f>
              <c:numCache>
                <c:formatCode>General</c:formatCode>
                <c:ptCount val="8"/>
                <c:pt idx="0">
                  <c:v>-56</c:v>
                </c:pt>
                <c:pt idx="1">
                  <c:v>-61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41-47C4-B859-C353236EDC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0373087"/>
        <c:axId val="1582105791"/>
      </c:barChart>
      <c:catAx>
        <c:axId val="182037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</a:t>
                </a:r>
                <a:r>
                  <a:rPr lang="en-US" baseline="0"/>
                  <a:t> Power Level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472306776349437"/>
              <c:y val="0.3747374446304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05791"/>
        <c:crosses val="autoZero"/>
        <c:auto val="1"/>
        <c:lblAlgn val="ctr"/>
        <c:lblOffset val="100"/>
        <c:noMultiLvlLbl val="0"/>
      </c:catAx>
      <c:valAx>
        <c:axId val="1582105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RSSI</a:t>
                </a:r>
                <a:r>
                  <a:rPr lang="en-US" b="1" baseline="0"/>
                  <a:t> </a:t>
                </a:r>
                <a:r>
                  <a:rPr lang="en-US" sz="900" b="1" i="0" u="none" strike="noStrike" baseline="0">
                    <a:effectLst/>
                  </a:rPr>
                  <a:t>(</a:t>
                </a:r>
                <a:r>
                  <a:rPr lang="en-US" sz="9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Light VS. RSSI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Hypothesis_7_LightRSSI!$B$1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8359580052493"/>
                  <c:y val="-4.2839749198016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Hypothesis_7_LightRSSI!$A$2:$A$298</c:f>
              <c:numCache>
                <c:formatCode>General</c:formatCode>
                <c:ptCount val="297"/>
                <c:pt idx="0">
                  <c:v>59.2</c:v>
                </c:pt>
                <c:pt idx="1">
                  <c:v>59.2</c:v>
                </c:pt>
                <c:pt idx="2">
                  <c:v>59.2</c:v>
                </c:pt>
                <c:pt idx="3">
                  <c:v>59.2</c:v>
                </c:pt>
                <c:pt idx="4">
                  <c:v>59.2</c:v>
                </c:pt>
                <c:pt idx="5">
                  <c:v>59.2</c:v>
                </c:pt>
                <c:pt idx="6">
                  <c:v>59.2</c:v>
                </c:pt>
                <c:pt idx="7">
                  <c:v>59.2</c:v>
                </c:pt>
                <c:pt idx="8">
                  <c:v>59.2</c:v>
                </c:pt>
                <c:pt idx="9">
                  <c:v>59.2</c:v>
                </c:pt>
                <c:pt idx="10">
                  <c:v>59.2</c:v>
                </c:pt>
                <c:pt idx="11">
                  <c:v>59.2</c:v>
                </c:pt>
                <c:pt idx="12">
                  <c:v>59.2</c:v>
                </c:pt>
                <c:pt idx="13">
                  <c:v>59.2</c:v>
                </c:pt>
                <c:pt idx="14">
                  <c:v>59.2</c:v>
                </c:pt>
                <c:pt idx="15">
                  <c:v>59.2</c:v>
                </c:pt>
                <c:pt idx="16">
                  <c:v>59.2</c:v>
                </c:pt>
                <c:pt idx="17">
                  <c:v>59.2</c:v>
                </c:pt>
                <c:pt idx="18">
                  <c:v>59.2</c:v>
                </c:pt>
                <c:pt idx="19">
                  <c:v>59.2</c:v>
                </c:pt>
                <c:pt idx="20">
                  <c:v>59.2</c:v>
                </c:pt>
                <c:pt idx="21">
                  <c:v>59.2</c:v>
                </c:pt>
                <c:pt idx="22">
                  <c:v>59.2</c:v>
                </c:pt>
                <c:pt idx="23">
                  <c:v>59.2</c:v>
                </c:pt>
                <c:pt idx="24">
                  <c:v>59.2</c:v>
                </c:pt>
                <c:pt idx="25">
                  <c:v>59.2</c:v>
                </c:pt>
                <c:pt idx="26">
                  <c:v>59.2</c:v>
                </c:pt>
                <c:pt idx="27">
                  <c:v>59.2</c:v>
                </c:pt>
                <c:pt idx="28">
                  <c:v>59.2</c:v>
                </c:pt>
                <c:pt idx="29">
                  <c:v>59.2</c:v>
                </c:pt>
                <c:pt idx="30">
                  <c:v>59.2</c:v>
                </c:pt>
                <c:pt idx="31">
                  <c:v>59.2</c:v>
                </c:pt>
                <c:pt idx="32">
                  <c:v>59.2</c:v>
                </c:pt>
                <c:pt idx="33">
                  <c:v>59.2</c:v>
                </c:pt>
                <c:pt idx="34">
                  <c:v>59.2</c:v>
                </c:pt>
                <c:pt idx="35">
                  <c:v>59.2</c:v>
                </c:pt>
                <c:pt idx="36">
                  <c:v>59.2</c:v>
                </c:pt>
                <c:pt idx="37">
                  <c:v>59.2</c:v>
                </c:pt>
                <c:pt idx="38">
                  <c:v>59.2</c:v>
                </c:pt>
                <c:pt idx="39">
                  <c:v>59.2</c:v>
                </c:pt>
                <c:pt idx="40">
                  <c:v>59.2</c:v>
                </c:pt>
                <c:pt idx="41">
                  <c:v>59.2</c:v>
                </c:pt>
                <c:pt idx="42">
                  <c:v>59.2</c:v>
                </c:pt>
                <c:pt idx="43">
                  <c:v>59.2</c:v>
                </c:pt>
                <c:pt idx="44">
                  <c:v>379.32</c:v>
                </c:pt>
                <c:pt idx="45">
                  <c:v>379.32</c:v>
                </c:pt>
                <c:pt idx="46">
                  <c:v>379.32</c:v>
                </c:pt>
                <c:pt idx="47">
                  <c:v>379.32</c:v>
                </c:pt>
                <c:pt idx="48">
                  <c:v>379.32</c:v>
                </c:pt>
                <c:pt idx="49">
                  <c:v>379.32</c:v>
                </c:pt>
                <c:pt idx="50">
                  <c:v>379.32</c:v>
                </c:pt>
                <c:pt idx="51">
                  <c:v>379.32</c:v>
                </c:pt>
                <c:pt idx="52">
                  <c:v>379.32</c:v>
                </c:pt>
                <c:pt idx="53">
                  <c:v>379.32</c:v>
                </c:pt>
                <c:pt idx="54">
                  <c:v>379.32</c:v>
                </c:pt>
                <c:pt idx="55">
                  <c:v>379.32</c:v>
                </c:pt>
                <c:pt idx="56">
                  <c:v>379.32</c:v>
                </c:pt>
                <c:pt idx="57">
                  <c:v>379.32</c:v>
                </c:pt>
                <c:pt idx="58">
                  <c:v>379.32</c:v>
                </c:pt>
                <c:pt idx="59">
                  <c:v>379.32</c:v>
                </c:pt>
                <c:pt idx="60">
                  <c:v>379.32</c:v>
                </c:pt>
                <c:pt idx="61">
                  <c:v>379.32</c:v>
                </c:pt>
                <c:pt idx="62">
                  <c:v>379.32</c:v>
                </c:pt>
                <c:pt idx="63">
                  <c:v>379.32</c:v>
                </c:pt>
                <c:pt idx="64">
                  <c:v>379.32</c:v>
                </c:pt>
                <c:pt idx="65">
                  <c:v>379.32</c:v>
                </c:pt>
                <c:pt idx="66">
                  <c:v>379.32</c:v>
                </c:pt>
                <c:pt idx="67">
                  <c:v>379.32</c:v>
                </c:pt>
                <c:pt idx="68">
                  <c:v>379.32</c:v>
                </c:pt>
                <c:pt idx="69">
                  <c:v>379.32</c:v>
                </c:pt>
                <c:pt idx="70">
                  <c:v>379.32</c:v>
                </c:pt>
                <c:pt idx="71">
                  <c:v>379.32</c:v>
                </c:pt>
                <c:pt idx="72">
                  <c:v>379.32</c:v>
                </c:pt>
                <c:pt idx="73">
                  <c:v>379.32</c:v>
                </c:pt>
                <c:pt idx="74">
                  <c:v>379.32</c:v>
                </c:pt>
                <c:pt idx="75">
                  <c:v>379.32</c:v>
                </c:pt>
                <c:pt idx="76">
                  <c:v>379.32</c:v>
                </c:pt>
                <c:pt idx="77">
                  <c:v>379.32</c:v>
                </c:pt>
                <c:pt idx="78">
                  <c:v>379.32</c:v>
                </c:pt>
                <c:pt idx="79">
                  <c:v>379.32</c:v>
                </c:pt>
                <c:pt idx="80">
                  <c:v>379.32</c:v>
                </c:pt>
                <c:pt idx="81">
                  <c:v>379.32</c:v>
                </c:pt>
                <c:pt idx="82">
                  <c:v>379.32</c:v>
                </c:pt>
                <c:pt idx="83">
                  <c:v>379.32</c:v>
                </c:pt>
                <c:pt idx="84">
                  <c:v>639.37</c:v>
                </c:pt>
                <c:pt idx="85">
                  <c:v>639.37</c:v>
                </c:pt>
                <c:pt idx="86">
                  <c:v>639.37</c:v>
                </c:pt>
                <c:pt idx="87">
                  <c:v>639.37</c:v>
                </c:pt>
                <c:pt idx="88">
                  <c:v>639.37</c:v>
                </c:pt>
                <c:pt idx="89">
                  <c:v>639.37</c:v>
                </c:pt>
                <c:pt idx="90">
                  <c:v>639.37</c:v>
                </c:pt>
                <c:pt idx="91">
                  <c:v>639.37</c:v>
                </c:pt>
                <c:pt idx="92">
                  <c:v>639.37</c:v>
                </c:pt>
                <c:pt idx="93">
                  <c:v>639.37</c:v>
                </c:pt>
                <c:pt idx="94">
                  <c:v>639.37</c:v>
                </c:pt>
                <c:pt idx="95">
                  <c:v>639.37</c:v>
                </c:pt>
                <c:pt idx="96">
                  <c:v>639.37</c:v>
                </c:pt>
                <c:pt idx="97">
                  <c:v>639.37</c:v>
                </c:pt>
                <c:pt idx="98">
                  <c:v>639.37</c:v>
                </c:pt>
                <c:pt idx="99">
                  <c:v>639.37</c:v>
                </c:pt>
                <c:pt idx="100">
                  <c:v>639.37</c:v>
                </c:pt>
                <c:pt idx="101">
                  <c:v>639.37</c:v>
                </c:pt>
                <c:pt idx="102">
                  <c:v>639.37</c:v>
                </c:pt>
                <c:pt idx="103">
                  <c:v>639.37</c:v>
                </c:pt>
                <c:pt idx="104">
                  <c:v>639.37</c:v>
                </c:pt>
                <c:pt idx="105">
                  <c:v>639.37</c:v>
                </c:pt>
                <c:pt idx="106">
                  <c:v>639.37</c:v>
                </c:pt>
                <c:pt idx="107">
                  <c:v>639.37</c:v>
                </c:pt>
                <c:pt idx="108">
                  <c:v>639.37</c:v>
                </c:pt>
                <c:pt idx="109">
                  <c:v>639.37</c:v>
                </c:pt>
                <c:pt idx="110">
                  <c:v>639.37</c:v>
                </c:pt>
                <c:pt idx="111">
                  <c:v>639.37</c:v>
                </c:pt>
                <c:pt idx="112">
                  <c:v>639.37</c:v>
                </c:pt>
                <c:pt idx="113">
                  <c:v>639.37</c:v>
                </c:pt>
                <c:pt idx="114">
                  <c:v>639.37</c:v>
                </c:pt>
                <c:pt idx="115">
                  <c:v>639.37</c:v>
                </c:pt>
                <c:pt idx="116">
                  <c:v>639.37</c:v>
                </c:pt>
                <c:pt idx="117">
                  <c:v>639.37</c:v>
                </c:pt>
                <c:pt idx="118">
                  <c:v>639.37</c:v>
                </c:pt>
                <c:pt idx="119">
                  <c:v>639.37</c:v>
                </c:pt>
                <c:pt idx="120">
                  <c:v>639.37</c:v>
                </c:pt>
                <c:pt idx="121">
                  <c:v>639.37</c:v>
                </c:pt>
                <c:pt idx="122">
                  <c:v>639.37</c:v>
                </c:pt>
                <c:pt idx="123">
                  <c:v>639.37</c:v>
                </c:pt>
                <c:pt idx="124">
                  <c:v>639.37</c:v>
                </c:pt>
                <c:pt idx="125">
                  <c:v>639.37</c:v>
                </c:pt>
                <c:pt idx="126">
                  <c:v>639.37</c:v>
                </c:pt>
                <c:pt idx="127">
                  <c:v>639.37</c:v>
                </c:pt>
                <c:pt idx="128">
                  <c:v>902.63</c:v>
                </c:pt>
                <c:pt idx="129">
                  <c:v>902.63</c:v>
                </c:pt>
                <c:pt idx="130">
                  <c:v>902.63</c:v>
                </c:pt>
                <c:pt idx="131">
                  <c:v>902.63</c:v>
                </c:pt>
                <c:pt idx="132">
                  <c:v>902.63</c:v>
                </c:pt>
                <c:pt idx="133">
                  <c:v>902.63</c:v>
                </c:pt>
                <c:pt idx="134">
                  <c:v>902.63</c:v>
                </c:pt>
                <c:pt idx="135">
                  <c:v>902.63</c:v>
                </c:pt>
                <c:pt idx="136">
                  <c:v>902.63</c:v>
                </c:pt>
                <c:pt idx="137">
                  <c:v>902.63</c:v>
                </c:pt>
                <c:pt idx="138">
                  <c:v>902.63</c:v>
                </c:pt>
                <c:pt idx="139">
                  <c:v>902.63</c:v>
                </c:pt>
                <c:pt idx="140">
                  <c:v>902.63</c:v>
                </c:pt>
                <c:pt idx="141">
                  <c:v>902.63</c:v>
                </c:pt>
                <c:pt idx="142">
                  <c:v>902.63</c:v>
                </c:pt>
                <c:pt idx="143">
                  <c:v>902.63</c:v>
                </c:pt>
                <c:pt idx="144">
                  <c:v>902.63</c:v>
                </c:pt>
                <c:pt idx="145">
                  <c:v>902.63</c:v>
                </c:pt>
                <c:pt idx="146">
                  <c:v>902.63</c:v>
                </c:pt>
                <c:pt idx="147">
                  <c:v>902.63</c:v>
                </c:pt>
                <c:pt idx="148">
                  <c:v>902.63</c:v>
                </c:pt>
                <c:pt idx="149">
                  <c:v>902.63</c:v>
                </c:pt>
                <c:pt idx="150">
                  <c:v>902.63</c:v>
                </c:pt>
                <c:pt idx="151">
                  <c:v>902.63</c:v>
                </c:pt>
                <c:pt idx="152">
                  <c:v>902.63</c:v>
                </c:pt>
                <c:pt idx="153">
                  <c:v>902.63</c:v>
                </c:pt>
                <c:pt idx="154">
                  <c:v>902.63</c:v>
                </c:pt>
                <c:pt idx="155">
                  <c:v>902.63</c:v>
                </c:pt>
                <c:pt idx="156">
                  <c:v>902.63</c:v>
                </c:pt>
                <c:pt idx="157">
                  <c:v>902.63</c:v>
                </c:pt>
                <c:pt idx="158">
                  <c:v>902.63</c:v>
                </c:pt>
                <c:pt idx="159">
                  <c:v>902.63</c:v>
                </c:pt>
                <c:pt idx="160">
                  <c:v>902.63</c:v>
                </c:pt>
                <c:pt idx="161">
                  <c:v>902.63</c:v>
                </c:pt>
                <c:pt idx="162">
                  <c:v>902.63</c:v>
                </c:pt>
                <c:pt idx="163">
                  <c:v>902.63</c:v>
                </c:pt>
                <c:pt idx="164">
                  <c:v>902.63</c:v>
                </c:pt>
                <c:pt idx="165">
                  <c:v>902.63</c:v>
                </c:pt>
                <c:pt idx="166">
                  <c:v>902.63</c:v>
                </c:pt>
                <c:pt idx="167">
                  <c:v>902.63</c:v>
                </c:pt>
                <c:pt idx="168">
                  <c:v>902.63</c:v>
                </c:pt>
                <c:pt idx="169">
                  <c:v>902.63</c:v>
                </c:pt>
                <c:pt idx="170">
                  <c:v>902.63</c:v>
                </c:pt>
                <c:pt idx="171">
                  <c:v>902.63</c:v>
                </c:pt>
                <c:pt idx="172">
                  <c:v>902.63</c:v>
                </c:pt>
                <c:pt idx="173">
                  <c:v>902.63</c:v>
                </c:pt>
                <c:pt idx="174">
                  <c:v>902.63</c:v>
                </c:pt>
                <c:pt idx="175">
                  <c:v>1147.3900000000001</c:v>
                </c:pt>
                <c:pt idx="176">
                  <c:v>1147.3900000000001</c:v>
                </c:pt>
                <c:pt idx="177">
                  <c:v>1147.3900000000001</c:v>
                </c:pt>
                <c:pt idx="178">
                  <c:v>1147.3900000000001</c:v>
                </c:pt>
                <c:pt idx="179">
                  <c:v>1147.3900000000001</c:v>
                </c:pt>
                <c:pt idx="180">
                  <c:v>1147.3900000000001</c:v>
                </c:pt>
                <c:pt idx="181">
                  <c:v>1147.3900000000001</c:v>
                </c:pt>
                <c:pt idx="182">
                  <c:v>1147.3900000000001</c:v>
                </c:pt>
                <c:pt idx="183">
                  <c:v>1147.3900000000001</c:v>
                </c:pt>
                <c:pt idx="184">
                  <c:v>1147.3900000000001</c:v>
                </c:pt>
                <c:pt idx="185">
                  <c:v>1147.3900000000001</c:v>
                </c:pt>
                <c:pt idx="186">
                  <c:v>1147.3900000000001</c:v>
                </c:pt>
                <c:pt idx="187">
                  <c:v>1147.3900000000001</c:v>
                </c:pt>
                <c:pt idx="188">
                  <c:v>1147.3900000000001</c:v>
                </c:pt>
                <c:pt idx="189">
                  <c:v>1147.3900000000001</c:v>
                </c:pt>
                <c:pt idx="190">
                  <c:v>1147.3900000000001</c:v>
                </c:pt>
                <c:pt idx="191">
                  <c:v>1147.3900000000001</c:v>
                </c:pt>
                <c:pt idx="192">
                  <c:v>1147.3900000000001</c:v>
                </c:pt>
                <c:pt idx="193">
                  <c:v>1147.3900000000001</c:v>
                </c:pt>
                <c:pt idx="194">
                  <c:v>1147.3900000000001</c:v>
                </c:pt>
                <c:pt idx="195">
                  <c:v>1147.3900000000001</c:v>
                </c:pt>
                <c:pt idx="196">
                  <c:v>1147.3900000000001</c:v>
                </c:pt>
                <c:pt idx="197">
                  <c:v>1147.3900000000001</c:v>
                </c:pt>
                <c:pt idx="198">
                  <c:v>1147.3900000000001</c:v>
                </c:pt>
                <c:pt idx="199">
                  <c:v>1147.3900000000001</c:v>
                </c:pt>
                <c:pt idx="200">
                  <c:v>1147.3900000000001</c:v>
                </c:pt>
                <c:pt idx="201">
                  <c:v>1147.3900000000001</c:v>
                </c:pt>
                <c:pt idx="202">
                  <c:v>1147.3900000000001</c:v>
                </c:pt>
                <c:pt idx="203">
                  <c:v>1147.3900000000001</c:v>
                </c:pt>
                <c:pt idx="204">
                  <c:v>1147.3900000000001</c:v>
                </c:pt>
                <c:pt idx="205">
                  <c:v>1147.3900000000001</c:v>
                </c:pt>
                <c:pt idx="206">
                  <c:v>1147.3900000000001</c:v>
                </c:pt>
                <c:pt idx="207">
                  <c:v>1147.3900000000001</c:v>
                </c:pt>
                <c:pt idx="208">
                  <c:v>1147.3900000000001</c:v>
                </c:pt>
                <c:pt idx="209">
                  <c:v>1147.3900000000001</c:v>
                </c:pt>
                <c:pt idx="210">
                  <c:v>1147.3900000000001</c:v>
                </c:pt>
                <c:pt idx="211">
                  <c:v>1147.3900000000001</c:v>
                </c:pt>
                <c:pt idx="212">
                  <c:v>1147.3900000000001</c:v>
                </c:pt>
                <c:pt idx="213">
                  <c:v>1147.3900000000001</c:v>
                </c:pt>
                <c:pt idx="214">
                  <c:v>1147.3900000000001</c:v>
                </c:pt>
                <c:pt idx="215">
                  <c:v>1147.3900000000001</c:v>
                </c:pt>
                <c:pt idx="216">
                  <c:v>1147.3900000000001</c:v>
                </c:pt>
                <c:pt idx="217">
                  <c:v>1147.3900000000001</c:v>
                </c:pt>
                <c:pt idx="218">
                  <c:v>1147.3900000000001</c:v>
                </c:pt>
                <c:pt idx="219">
                  <c:v>1147.3900000000001</c:v>
                </c:pt>
                <c:pt idx="220">
                  <c:v>1147.3900000000001</c:v>
                </c:pt>
                <c:pt idx="221">
                  <c:v>1147.3900000000001</c:v>
                </c:pt>
                <c:pt idx="222">
                  <c:v>1147.3900000000001</c:v>
                </c:pt>
                <c:pt idx="223">
                  <c:v>1147.3900000000001</c:v>
                </c:pt>
                <c:pt idx="224">
                  <c:v>1147.3900000000001</c:v>
                </c:pt>
                <c:pt idx="225">
                  <c:v>1147.3900000000001</c:v>
                </c:pt>
                <c:pt idx="226">
                  <c:v>1147.3900000000001</c:v>
                </c:pt>
                <c:pt idx="227">
                  <c:v>1147.3900000000001</c:v>
                </c:pt>
                <c:pt idx="228">
                  <c:v>1147.3900000000001</c:v>
                </c:pt>
                <c:pt idx="229">
                  <c:v>1147.3900000000001</c:v>
                </c:pt>
                <c:pt idx="230">
                  <c:v>1147.3900000000001</c:v>
                </c:pt>
                <c:pt idx="231">
                  <c:v>1147.3900000000001</c:v>
                </c:pt>
                <c:pt idx="232">
                  <c:v>1147.3900000000001</c:v>
                </c:pt>
                <c:pt idx="233">
                  <c:v>1147.3900000000001</c:v>
                </c:pt>
                <c:pt idx="234">
                  <c:v>1147.3900000000001</c:v>
                </c:pt>
                <c:pt idx="235">
                  <c:v>1147.3900000000001</c:v>
                </c:pt>
                <c:pt idx="236">
                  <c:v>1147.3900000000001</c:v>
                </c:pt>
                <c:pt idx="237">
                  <c:v>1147.3900000000001</c:v>
                </c:pt>
                <c:pt idx="238">
                  <c:v>1147.3900000000001</c:v>
                </c:pt>
                <c:pt idx="239">
                  <c:v>1147.3900000000001</c:v>
                </c:pt>
                <c:pt idx="240">
                  <c:v>1147.3900000000001</c:v>
                </c:pt>
                <c:pt idx="241">
                  <c:v>1147.3900000000001</c:v>
                </c:pt>
                <c:pt idx="242">
                  <c:v>1147.3900000000001</c:v>
                </c:pt>
                <c:pt idx="243">
                  <c:v>1147.3900000000001</c:v>
                </c:pt>
                <c:pt idx="244">
                  <c:v>1147.3900000000001</c:v>
                </c:pt>
                <c:pt idx="245">
                  <c:v>1147.3900000000001</c:v>
                </c:pt>
                <c:pt idx="246">
                  <c:v>1147.3900000000001</c:v>
                </c:pt>
                <c:pt idx="247">
                  <c:v>1147.3900000000001</c:v>
                </c:pt>
                <c:pt idx="248">
                  <c:v>1147.3900000000001</c:v>
                </c:pt>
                <c:pt idx="249">
                  <c:v>1147.3900000000001</c:v>
                </c:pt>
                <c:pt idx="250">
                  <c:v>1147.3900000000001</c:v>
                </c:pt>
                <c:pt idx="251">
                  <c:v>1147.3900000000001</c:v>
                </c:pt>
                <c:pt idx="252">
                  <c:v>1147.3900000000001</c:v>
                </c:pt>
                <c:pt idx="253">
                  <c:v>1147.3900000000001</c:v>
                </c:pt>
                <c:pt idx="254">
                  <c:v>1147.3900000000001</c:v>
                </c:pt>
                <c:pt idx="255">
                  <c:v>1147.3900000000001</c:v>
                </c:pt>
                <c:pt idx="256">
                  <c:v>1147.3900000000001</c:v>
                </c:pt>
                <c:pt idx="257">
                  <c:v>1406.63</c:v>
                </c:pt>
                <c:pt idx="258">
                  <c:v>1406.63</c:v>
                </c:pt>
                <c:pt idx="259">
                  <c:v>1406.63</c:v>
                </c:pt>
                <c:pt idx="260">
                  <c:v>1406.63</c:v>
                </c:pt>
                <c:pt idx="261">
                  <c:v>1406.63</c:v>
                </c:pt>
                <c:pt idx="262">
                  <c:v>1406.63</c:v>
                </c:pt>
                <c:pt idx="263">
                  <c:v>1406.63</c:v>
                </c:pt>
                <c:pt idx="264">
                  <c:v>1406.63</c:v>
                </c:pt>
                <c:pt idx="265">
                  <c:v>1406.63</c:v>
                </c:pt>
                <c:pt idx="266">
                  <c:v>1406.63</c:v>
                </c:pt>
                <c:pt idx="267">
                  <c:v>1406.63</c:v>
                </c:pt>
                <c:pt idx="268">
                  <c:v>1406.63</c:v>
                </c:pt>
                <c:pt idx="269">
                  <c:v>1406.63</c:v>
                </c:pt>
                <c:pt idx="270">
                  <c:v>1406.63</c:v>
                </c:pt>
                <c:pt idx="271">
                  <c:v>1406.63</c:v>
                </c:pt>
                <c:pt idx="272">
                  <c:v>1406.63</c:v>
                </c:pt>
                <c:pt idx="273">
                  <c:v>1406.63</c:v>
                </c:pt>
                <c:pt idx="274">
                  <c:v>1406.63</c:v>
                </c:pt>
                <c:pt idx="275">
                  <c:v>1406.63</c:v>
                </c:pt>
                <c:pt idx="276">
                  <c:v>1406.63</c:v>
                </c:pt>
                <c:pt idx="277">
                  <c:v>1406.63</c:v>
                </c:pt>
                <c:pt idx="278">
                  <c:v>1406.63</c:v>
                </c:pt>
                <c:pt idx="279">
                  <c:v>1406.63</c:v>
                </c:pt>
                <c:pt idx="280">
                  <c:v>1406.63</c:v>
                </c:pt>
                <c:pt idx="281">
                  <c:v>1406.63</c:v>
                </c:pt>
                <c:pt idx="282">
                  <c:v>1406.63</c:v>
                </c:pt>
                <c:pt idx="283">
                  <c:v>1406.63</c:v>
                </c:pt>
                <c:pt idx="284">
                  <c:v>1406.63</c:v>
                </c:pt>
                <c:pt idx="285">
                  <c:v>1406.63</c:v>
                </c:pt>
                <c:pt idx="286">
                  <c:v>1406.63</c:v>
                </c:pt>
                <c:pt idx="287">
                  <c:v>1406.63</c:v>
                </c:pt>
                <c:pt idx="288">
                  <c:v>1406.63</c:v>
                </c:pt>
                <c:pt idx="289">
                  <c:v>1406.63</c:v>
                </c:pt>
                <c:pt idx="290">
                  <c:v>1406.63</c:v>
                </c:pt>
                <c:pt idx="291">
                  <c:v>1406.63</c:v>
                </c:pt>
                <c:pt idx="292">
                  <c:v>1406.63</c:v>
                </c:pt>
                <c:pt idx="293">
                  <c:v>1406.63</c:v>
                </c:pt>
                <c:pt idx="294">
                  <c:v>1406.63</c:v>
                </c:pt>
                <c:pt idx="295">
                  <c:v>1406.63</c:v>
                </c:pt>
                <c:pt idx="296">
                  <c:v>1406.63</c:v>
                </c:pt>
              </c:numCache>
            </c:numRef>
          </c:xVal>
          <c:yVal>
            <c:numRef>
              <c:f>Hypothesis_7_LightRSSI!$B$2:$B$298</c:f>
              <c:numCache>
                <c:formatCode>General</c:formatCode>
                <c:ptCount val="297"/>
                <c:pt idx="0">
                  <c:v>-73</c:v>
                </c:pt>
                <c:pt idx="1">
                  <c:v>-62</c:v>
                </c:pt>
                <c:pt idx="2">
                  <c:v>-71</c:v>
                </c:pt>
                <c:pt idx="3">
                  <c:v>-76</c:v>
                </c:pt>
                <c:pt idx="4">
                  <c:v>-76</c:v>
                </c:pt>
                <c:pt idx="5">
                  <c:v>-71</c:v>
                </c:pt>
                <c:pt idx="6">
                  <c:v>-73</c:v>
                </c:pt>
                <c:pt idx="7">
                  <c:v>-61</c:v>
                </c:pt>
                <c:pt idx="8">
                  <c:v>-72</c:v>
                </c:pt>
                <c:pt idx="9">
                  <c:v>-75</c:v>
                </c:pt>
                <c:pt idx="10">
                  <c:v>-74</c:v>
                </c:pt>
                <c:pt idx="11">
                  <c:v>-62</c:v>
                </c:pt>
                <c:pt idx="12">
                  <c:v>-63</c:v>
                </c:pt>
                <c:pt idx="13">
                  <c:v>-72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-62</c:v>
                </c:pt>
                <c:pt idx="18">
                  <c:v>-74</c:v>
                </c:pt>
                <c:pt idx="19">
                  <c:v>-63</c:v>
                </c:pt>
                <c:pt idx="20">
                  <c:v>-74</c:v>
                </c:pt>
                <c:pt idx="21">
                  <c:v>-73</c:v>
                </c:pt>
                <c:pt idx="22">
                  <c:v>-62</c:v>
                </c:pt>
                <c:pt idx="23">
                  <c:v>-71</c:v>
                </c:pt>
                <c:pt idx="24">
                  <c:v>-63</c:v>
                </c:pt>
                <c:pt idx="25">
                  <c:v>-70</c:v>
                </c:pt>
                <c:pt idx="26">
                  <c:v>-60</c:v>
                </c:pt>
                <c:pt idx="27">
                  <c:v>-72</c:v>
                </c:pt>
                <c:pt idx="28">
                  <c:v>-71</c:v>
                </c:pt>
                <c:pt idx="29">
                  <c:v>-75</c:v>
                </c:pt>
                <c:pt idx="30">
                  <c:v>-74</c:v>
                </c:pt>
                <c:pt idx="31">
                  <c:v>-72</c:v>
                </c:pt>
                <c:pt idx="32">
                  <c:v>-61</c:v>
                </c:pt>
                <c:pt idx="33">
                  <c:v>-61</c:v>
                </c:pt>
                <c:pt idx="34">
                  <c:v>-73</c:v>
                </c:pt>
                <c:pt idx="35">
                  <c:v>-71</c:v>
                </c:pt>
                <c:pt idx="36">
                  <c:v>-70</c:v>
                </c:pt>
                <c:pt idx="37">
                  <c:v>-62</c:v>
                </c:pt>
                <c:pt idx="38">
                  <c:v>-63</c:v>
                </c:pt>
                <c:pt idx="39">
                  <c:v>-71</c:v>
                </c:pt>
                <c:pt idx="40">
                  <c:v>-61</c:v>
                </c:pt>
                <c:pt idx="41">
                  <c:v>-72</c:v>
                </c:pt>
                <c:pt idx="42">
                  <c:v>-70</c:v>
                </c:pt>
                <c:pt idx="43">
                  <c:v>-72</c:v>
                </c:pt>
                <c:pt idx="44">
                  <c:v>-62</c:v>
                </c:pt>
                <c:pt idx="45">
                  <c:v>-73</c:v>
                </c:pt>
                <c:pt idx="46">
                  <c:v>-72</c:v>
                </c:pt>
                <c:pt idx="47">
                  <c:v>-75</c:v>
                </c:pt>
                <c:pt idx="48">
                  <c:v>-61</c:v>
                </c:pt>
                <c:pt idx="49">
                  <c:v>-71</c:v>
                </c:pt>
                <c:pt idx="50">
                  <c:v>-61</c:v>
                </c:pt>
                <c:pt idx="51">
                  <c:v>-61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-80</c:v>
                </c:pt>
                <c:pt idx="56">
                  <c:v>-62</c:v>
                </c:pt>
                <c:pt idx="57">
                  <c:v>-73</c:v>
                </c:pt>
                <c:pt idx="58">
                  <c:v>-62</c:v>
                </c:pt>
                <c:pt idx="59">
                  <c:v>-63</c:v>
                </c:pt>
                <c:pt idx="60">
                  <c:v>-61</c:v>
                </c:pt>
                <c:pt idx="61">
                  <c:v>-78</c:v>
                </c:pt>
                <c:pt idx="62">
                  <c:v>-79</c:v>
                </c:pt>
                <c:pt idx="63">
                  <c:v>-71</c:v>
                </c:pt>
                <c:pt idx="64">
                  <c:v>-72</c:v>
                </c:pt>
                <c:pt idx="65">
                  <c:v>-72</c:v>
                </c:pt>
                <c:pt idx="66">
                  <c:v>-60</c:v>
                </c:pt>
                <c:pt idx="67">
                  <c:v>-72</c:v>
                </c:pt>
                <c:pt idx="68">
                  <c:v>-74</c:v>
                </c:pt>
                <c:pt idx="69">
                  <c:v>-77</c:v>
                </c:pt>
                <c:pt idx="70">
                  <c:v>-75</c:v>
                </c:pt>
                <c:pt idx="71">
                  <c:v>-71</c:v>
                </c:pt>
                <c:pt idx="72">
                  <c:v>-77</c:v>
                </c:pt>
                <c:pt idx="73">
                  <c:v>-63</c:v>
                </c:pt>
                <c:pt idx="74">
                  <c:v>-62</c:v>
                </c:pt>
                <c:pt idx="75">
                  <c:v>-76</c:v>
                </c:pt>
                <c:pt idx="76">
                  <c:v>-75</c:v>
                </c:pt>
                <c:pt idx="77">
                  <c:v>-62</c:v>
                </c:pt>
                <c:pt idx="78">
                  <c:v>-76</c:v>
                </c:pt>
                <c:pt idx="79">
                  <c:v>-76</c:v>
                </c:pt>
                <c:pt idx="80">
                  <c:v>-77</c:v>
                </c:pt>
                <c:pt idx="81">
                  <c:v>-62</c:v>
                </c:pt>
                <c:pt idx="82">
                  <c:v>-77</c:v>
                </c:pt>
                <c:pt idx="83">
                  <c:v>-77</c:v>
                </c:pt>
                <c:pt idx="84">
                  <c:v>-61</c:v>
                </c:pt>
                <c:pt idx="85">
                  <c:v>-72</c:v>
                </c:pt>
                <c:pt idx="86">
                  <c:v>-62</c:v>
                </c:pt>
                <c:pt idx="87">
                  <c:v>-61</c:v>
                </c:pt>
                <c:pt idx="88">
                  <c:v>-74</c:v>
                </c:pt>
                <c:pt idx="89">
                  <c:v>-62</c:v>
                </c:pt>
                <c:pt idx="90">
                  <c:v>-63</c:v>
                </c:pt>
                <c:pt idx="91">
                  <c:v>-61</c:v>
                </c:pt>
                <c:pt idx="92">
                  <c:v>-62</c:v>
                </c:pt>
                <c:pt idx="93">
                  <c:v>-62</c:v>
                </c:pt>
                <c:pt idx="94">
                  <c:v>-61</c:v>
                </c:pt>
                <c:pt idx="95">
                  <c:v>-74</c:v>
                </c:pt>
                <c:pt idx="96">
                  <c:v>-73</c:v>
                </c:pt>
                <c:pt idx="97">
                  <c:v>-61</c:v>
                </c:pt>
                <c:pt idx="98">
                  <c:v>-61</c:v>
                </c:pt>
                <c:pt idx="99">
                  <c:v>-62</c:v>
                </c:pt>
                <c:pt idx="100">
                  <c:v>-63</c:v>
                </c:pt>
                <c:pt idx="101">
                  <c:v>-76</c:v>
                </c:pt>
                <c:pt idx="102">
                  <c:v>-76</c:v>
                </c:pt>
                <c:pt idx="103">
                  <c:v>-75</c:v>
                </c:pt>
                <c:pt idx="104">
                  <c:v>-77</c:v>
                </c:pt>
                <c:pt idx="105">
                  <c:v>-78</c:v>
                </c:pt>
                <c:pt idx="106">
                  <c:v>-76</c:v>
                </c:pt>
                <c:pt idx="107">
                  <c:v>-73</c:v>
                </c:pt>
                <c:pt idx="108">
                  <c:v>-73</c:v>
                </c:pt>
                <c:pt idx="109">
                  <c:v>-61</c:v>
                </c:pt>
                <c:pt idx="110">
                  <c:v>-73</c:v>
                </c:pt>
                <c:pt idx="111">
                  <c:v>-62</c:v>
                </c:pt>
                <c:pt idx="112">
                  <c:v>-76</c:v>
                </c:pt>
                <c:pt idx="113">
                  <c:v>-76</c:v>
                </c:pt>
                <c:pt idx="114">
                  <c:v>-61</c:v>
                </c:pt>
                <c:pt idx="115">
                  <c:v>-72</c:v>
                </c:pt>
                <c:pt idx="116">
                  <c:v>-62</c:v>
                </c:pt>
                <c:pt idx="117">
                  <c:v>-75</c:v>
                </c:pt>
                <c:pt idx="118">
                  <c:v>-75</c:v>
                </c:pt>
                <c:pt idx="119">
                  <c:v>-72</c:v>
                </c:pt>
                <c:pt idx="120">
                  <c:v>-62</c:v>
                </c:pt>
                <c:pt idx="121">
                  <c:v>-62</c:v>
                </c:pt>
                <c:pt idx="122">
                  <c:v>-74</c:v>
                </c:pt>
                <c:pt idx="123">
                  <c:v>-74</c:v>
                </c:pt>
                <c:pt idx="124">
                  <c:v>-62</c:v>
                </c:pt>
                <c:pt idx="125">
                  <c:v>-71</c:v>
                </c:pt>
                <c:pt idx="126">
                  <c:v>-62</c:v>
                </c:pt>
                <c:pt idx="127">
                  <c:v>-61</c:v>
                </c:pt>
                <c:pt idx="128">
                  <c:v>-74</c:v>
                </c:pt>
                <c:pt idx="129">
                  <c:v>-61</c:v>
                </c:pt>
                <c:pt idx="130">
                  <c:v>-78</c:v>
                </c:pt>
                <c:pt idx="131">
                  <c:v>-76</c:v>
                </c:pt>
                <c:pt idx="132">
                  <c:v>-72</c:v>
                </c:pt>
                <c:pt idx="133">
                  <c:v>-62</c:v>
                </c:pt>
                <c:pt idx="134">
                  <c:v>-61</c:v>
                </c:pt>
                <c:pt idx="135">
                  <c:v>-73</c:v>
                </c:pt>
                <c:pt idx="136">
                  <c:v>-62</c:v>
                </c:pt>
                <c:pt idx="137">
                  <c:v>-71</c:v>
                </c:pt>
                <c:pt idx="138">
                  <c:v>-72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-71</c:v>
                </c:pt>
                <c:pt idx="143">
                  <c:v>-72</c:v>
                </c:pt>
                <c:pt idx="144">
                  <c:v>-72</c:v>
                </c:pt>
                <c:pt idx="145">
                  <c:v>-73</c:v>
                </c:pt>
                <c:pt idx="146">
                  <c:v>-73</c:v>
                </c:pt>
                <c:pt idx="147">
                  <c:v>-73</c:v>
                </c:pt>
                <c:pt idx="148">
                  <c:v>-72</c:v>
                </c:pt>
                <c:pt idx="149">
                  <c:v>-73</c:v>
                </c:pt>
                <c:pt idx="150">
                  <c:v>-75</c:v>
                </c:pt>
                <c:pt idx="151">
                  <c:v>-62</c:v>
                </c:pt>
                <c:pt idx="152">
                  <c:v>-62</c:v>
                </c:pt>
                <c:pt idx="153">
                  <c:v>-62</c:v>
                </c:pt>
                <c:pt idx="154">
                  <c:v>-75</c:v>
                </c:pt>
                <c:pt idx="155">
                  <c:v>-61</c:v>
                </c:pt>
                <c:pt idx="156">
                  <c:v>-73</c:v>
                </c:pt>
                <c:pt idx="157">
                  <c:v>-74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-76</c:v>
                </c:pt>
                <c:pt idx="163">
                  <c:v>-60</c:v>
                </c:pt>
                <c:pt idx="164">
                  <c:v>-74</c:v>
                </c:pt>
                <c:pt idx="165">
                  <c:v>-62</c:v>
                </c:pt>
                <c:pt idx="166">
                  <c:v>-74</c:v>
                </c:pt>
                <c:pt idx="167">
                  <c:v>-73</c:v>
                </c:pt>
                <c:pt idx="168">
                  <c:v>-61</c:v>
                </c:pt>
                <c:pt idx="169">
                  <c:v>-71</c:v>
                </c:pt>
                <c:pt idx="170">
                  <c:v>-72</c:v>
                </c:pt>
                <c:pt idx="171">
                  <c:v>-73</c:v>
                </c:pt>
                <c:pt idx="172">
                  <c:v>-61</c:v>
                </c:pt>
                <c:pt idx="173">
                  <c:v>-72</c:v>
                </c:pt>
                <c:pt idx="174">
                  <c:v>-62</c:v>
                </c:pt>
                <c:pt idx="175">
                  <c:v>-75</c:v>
                </c:pt>
                <c:pt idx="176">
                  <c:v>-76</c:v>
                </c:pt>
                <c:pt idx="177">
                  <c:v>-72</c:v>
                </c:pt>
                <c:pt idx="178">
                  <c:v>-61</c:v>
                </c:pt>
                <c:pt idx="179">
                  <c:v>-73</c:v>
                </c:pt>
                <c:pt idx="180">
                  <c:v>-73</c:v>
                </c:pt>
                <c:pt idx="181">
                  <c:v>-73</c:v>
                </c:pt>
                <c:pt idx="182">
                  <c:v>-73</c:v>
                </c:pt>
                <c:pt idx="183">
                  <c:v>-61</c:v>
                </c:pt>
                <c:pt idx="184">
                  <c:v>-62</c:v>
                </c:pt>
                <c:pt idx="185">
                  <c:v>-76</c:v>
                </c:pt>
                <c:pt idx="186">
                  <c:v>-61</c:v>
                </c:pt>
                <c:pt idx="187">
                  <c:v>-71</c:v>
                </c:pt>
                <c:pt idx="188">
                  <c:v>-73</c:v>
                </c:pt>
                <c:pt idx="189">
                  <c:v>-61</c:v>
                </c:pt>
                <c:pt idx="190">
                  <c:v>-72</c:v>
                </c:pt>
                <c:pt idx="191">
                  <c:v>-61</c:v>
                </c:pt>
                <c:pt idx="192">
                  <c:v>-61</c:v>
                </c:pt>
                <c:pt idx="193">
                  <c:v>-60</c:v>
                </c:pt>
                <c:pt idx="194">
                  <c:v>-61</c:v>
                </c:pt>
                <c:pt idx="195">
                  <c:v>-76</c:v>
                </c:pt>
                <c:pt idx="196">
                  <c:v>-61</c:v>
                </c:pt>
                <c:pt idx="197">
                  <c:v>-61</c:v>
                </c:pt>
                <c:pt idx="198">
                  <c:v>-73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-74</c:v>
                </c:pt>
                <c:pt idx="203">
                  <c:v>-61</c:v>
                </c:pt>
                <c:pt idx="204">
                  <c:v>-61</c:v>
                </c:pt>
                <c:pt idx="205">
                  <c:v>-73</c:v>
                </c:pt>
                <c:pt idx="206">
                  <c:v>-73</c:v>
                </c:pt>
                <c:pt idx="207">
                  <c:v>-75</c:v>
                </c:pt>
                <c:pt idx="208">
                  <c:v>-75</c:v>
                </c:pt>
                <c:pt idx="209">
                  <c:v>-61</c:v>
                </c:pt>
                <c:pt idx="210">
                  <c:v>-61</c:v>
                </c:pt>
                <c:pt idx="211">
                  <c:v>-71</c:v>
                </c:pt>
                <c:pt idx="212">
                  <c:v>-73</c:v>
                </c:pt>
                <c:pt idx="213">
                  <c:v>-62</c:v>
                </c:pt>
                <c:pt idx="214">
                  <c:v>-73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-62</c:v>
                </c:pt>
                <c:pt idx="219">
                  <c:v>-60</c:v>
                </c:pt>
                <c:pt idx="220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-76</c:v>
                </c:pt>
                <c:pt idx="224">
                  <c:v>-73</c:v>
                </c:pt>
                <c:pt idx="225">
                  <c:v>-76</c:v>
                </c:pt>
                <c:pt idx="226">
                  <c:v>-61</c:v>
                </c:pt>
                <c:pt idx="227">
                  <c:v>-73</c:v>
                </c:pt>
                <c:pt idx="228">
                  <c:v>-73</c:v>
                </c:pt>
                <c:pt idx="229">
                  <c:v>-61</c:v>
                </c:pt>
                <c:pt idx="230">
                  <c:v>-71</c:v>
                </c:pt>
                <c:pt idx="231">
                  <c:v>-61</c:v>
                </c:pt>
                <c:pt idx="232">
                  <c:v>-61</c:v>
                </c:pt>
                <c:pt idx="233">
                  <c:v>-73</c:v>
                </c:pt>
                <c:pt idx="234">
                  <c:v>-73</c:v>
                </c:pt>
                <c:pt idx="235">
                  <c:v>-61</c:v>
                </c:pt>
                <c:pt idx="236">
                  <c:v>-61</c:v>
                </c:pt>
                <c:pt idx="237">
                  <c:v>-61</c:v>
                </c:pt>
                <c:pt idx="238">
                  <c:v>-73</c:v>
                </c:pt>
                <c:pt idx="239">
                  <c:v>-73</c:v>
                </c:pt>
                <c:pt idx="240">
                  <c:v>-73</c:v>
                </c:pt>
                <c:pt idx="241">
                  <c:v>-73</c:v>
                </c:pt>
                <c:pt idx="242">
                  <c:v>-73</c:v>
                </c:pt>
                <c:pt idx="243">
                  <c:v>-71</c:v>
                </c:pt>
                <c:pt idx="244">
                  <c:v>-74</c:v>
                </c:pt>
                <c:pt idx="245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-74</c:v>
                </c:pt>
                <c:pt idx="249">
                  <c:v>-61</c:v>
                </c:pt>
                <c:pt idx="250">
                  <c:v>-73</c:v>
                </c:pt>
                <c:pt idx="251">
                  <c:v>-74</c:v>
                </c:pt>
                <c:pt idx="252">
                  <c:v>-74</c:v>
                </c:pt>
                <c:pt idx="253">
                  <c:v>-74</c:v>
                </c:pt>
                <c:pt idx="254">
                  <c:v>-61</c:v>
                </c:pt>
                <c:pt idx="255">
                  <c:v>-65</c:v>
                </c:pt>
                <c:pt idx="256">
                  <c:v>-73</c:v>
                </c:pt>
                <c:pt idx="257">
                  <c:v>-72</c:v>
                </c:pt>
                <c:pt idx="258">
                  <c:v>-73</c:v>
                </c:pt>
                <c:pt idx="259">
                  <c:v>-77</c:v>
                </c:pt>
                <c:pt idx="260">
                  <c:v>-70</c:v>
                </c:pt>
                <c:pt idx="261">
                  <c:v>-61</c:v>
                </c:pt>
                <c:pt idx="262">
                  <c:v>-72</c:v>
                </c:pt>
                <c:pt idx="263">
                  <c:v>-73</c:v>
                </c:pt>
                <c:pt idx="264">
                  <c:v>-72</c:v>
                </c:pt>
                <c:pt idx="265">
                  <c:v>-75</c:v>
                </c:pt>
                <c:pt idx="266">
                  <c:v>-61</c:v>
                </c:pt>
                <c:pt idx="267">
                  <c:v>-74</c:v>
                </c:pt>
                <c:pt idx="268">
                  <c:v>-72</c:v>
                </c:pt>
                <c:pt idx="269">
                  <c:v>-75</c:v>
                </c:pt>
                <c:pt idx="270">
                  <c:v>-62</c:v>
                </c:pt>
                <c:pt idx="271">
                  <c:v>-77</c:v>
                </c:pt>
                <c:pt idx="272">
                  <c:v>-72</c:v>
                </c:pt>
                <c:pt idx="273">
                  <c:v>-76</c:v>
                </c:pt>
                <c:pt idx="274">
                  <c:v>-62</c:v>
                </c:pt>
                <c:pt idx="275">
                  <c:v>-76</c:v>
                </c:pt>
                <c:pt idx="276">
                  <c:v>-75</c:v>
                </c:pt>
                <c:pt idx="277">
                  <c:v>-72</c:v>
                </c:pt>
                <c:pt idx="278">
                  <c:v>-62</c:v>
                </c:pt>
                <c:pt idx="279">
                  <c:v>-62</c:v>
                </c:pt>
                <c:pt idx="280">
                  <c:v>-61</c:v>
                </c:pt>
                <c:pt idx="281">
                  <c:v>-74</c:v>
                </c:pt>
                <c:pt idx="282">
                  <c:v>-62</c:v>
                </c:pt>
                <c:pt idx="283">
                  <c:v>-74</c:v>
                </c:pt>
                <c:pt idx="284">
                  <c:v>-62</c:v>
                </c:pt>
                <c:pt idx="285">
                  <c:v>-62</c:v>
                </c:pt>
                <c:pt idx="286">
                  <c:v>-75</c:v>
                </c:pt>
                <c:pt idx="287">
                  <c:v>-62</c:v>
                </c:pt>
                <c:pt idx="288">
                  <c:v>-72</c:v>
                </c:pt>
                <c:pt idx="289">
                  <c:v>-72</c:v>
                </c:pt>
                <c:pt idx="290">
                  <c:v>-76</c:v>
                </c:pt>
                <c:pt idx="291">
                  <c:v>-73</c:v>
                </c:pt>
                <c:pt idx="292">
                  <c:v>-71</c:v>
                </c:pt>
                <c:pt idx="293">
                  <c:v>-61</c:v>
                </c:pt>
                <c:pt idx="294">
                  <c:v>-75</c:v>
                </c:pt>
                <c:pt idx="295">
                  <c:v>-74</c:v>
                </c:pt>
                <c:pt idx="296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0-462F-AF43-973630D6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170751"/>
        <c:axId val="1653709887"/>
      </c:scatterChart>
      <c:valAx>
        <c:axId val="16491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Luminous</a:t>
                </a:r>
                <a:r>
                  <a:rPr lang="en-US" baseline="0"/>
                  <a:t>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09887"/>
        <c:crosses val="autoZero"/>
        <c:crossBetween val="midCat"/>
      </c:valAx>
      <c:valAx>
        <c:axId val="1653709887"/>
        <c:scaling>
          <c:orientation val="minMax"/>
          <c:max val="-50"/>
          <c:min val="-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</a:t>
            </a:r>
            <a:r>
              <a:rPr lang="en-US" baseline="0"/>
              <a:t> RSSI at different Orientations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Hypothesis_6_OrientationRSSI!$B$2:$B$234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</c:numCache>
            </c:numRef>
          </c:xVal>
          <c:yVal>
            <c:numRef>
              <c:f>Hypothesis_6_OrientationRSSI!$C$2:$C$234</c:f>
              <c:numCache>
                <c:formatCode>General</c:formatCode>
                <c:ptCount val="233"/>
                <c:pt idx="0">
                  <c:v>-58</c:v>
                </c:pt>
                <c:pt idx="1">
                  <c:v>-59</c:v>
                </c:pt>
                <c:pt idx="2">
                  <c:v>-65</c:v>
                </c:pt>
                <c:pt idx="3">
                  <c:v>-52</c:v>
                </c:pt>
                <c:pt idx="4">
                  <c:v>-47</c:v>
                </c:pt>
                <c:pt idx="5">
                  <c:v>-43</c:v>
                </c:pt>
                <c:pt idx="6">
                  <c:v>-39</c:v>
                </c:pt>
                <c:pt idx="7">
                  <c:v>-44</c:v>
                </c:pt>
                <c:pt idx="8">
                  <c:v>-41</c:v>
                </c:pt>
                <c:pt idx="9">
                  <c:v>-32</c:v>
                </c:pt>
                <c:pt idx="10">
                  <c:v>-32</c:v>
                </c:pt>
                <c:pt idx="11">
                  <c:v>-37</c:v>
                </c:pt>
                <c:pt idx="12">
                  <c:v>-40</c:v>
                </c:pt>
                <c:pt idx="13">
                  <c:v>-39</c:v>
                </c:pt>
                <c:pt idx="14">
                  <c:v>-41</c:v>
                </c:pt>
                <c:pt idx="15">
                  <c:v>-40</c:v>
                </c:pt>
                <c:pt idx="16">
                  <c:v>-34</c:v>
                </c:pt>
                <c:pt idx="17">
                  <c:v>-35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-34</c:v>
                </c:pt>
                <c:pt idx="22">
                  <c:v>-38</c:v>
                </c:pt>
                <c:pt idx="23">
                  <c:v>-40</c:v>
                </c:pt>
                <c:pt idx="24">
                  <c:v>-39</c:v>
                </c:pt>
                <c:pt idx="25">
                  <c:v>-41</c:v>
                </c:pt>
                <c:pt idx="26">
                  <c:v>-41</c:v>
                </c:pt>
                <c:pt idx="27">
                  <c:v>-40</c:v>
                </c:pt>
                <c:pt idx="28">
                  <c:v>-35</c:v>
                </c:pt>
                <c:pt idx="29">
                  <c:v>-46</c:v>
                </c:pt>
                <c:pt idx="30">
                  <c:v>-41</c:v>
                </c:pt>
                <c:pt idx="31">
                  <c:v>-33</c:v>
                </c:pt>
                <c:pt idx="32">
                  <c:v>-35</c:v>
                </c:pt>
                <c:pt idx="33">
                  <c:v>-37</c:v>
                </c:pt>
                <c:pt idx="34">
                  <c:v>-39</c:v>
                </c:pt>
                <c:pt idx="35">
                  <c:v>-32</c:v>
                </c:pt>
                <c:pt idx="36">
                  <c:v>-34</c:v>
                </c:pt>
                <c:pt idx="37">
                  <c:v>-59</c:v>
                </c:pt>
                <c:pt idx="38">
                  <c:v>-64</c:v>
                </c:pt>
                <c:pt idx="39">
                  <c:v>-62</c:v>
                </c:pt>
                <c:pt idx="40">
                  <c:v>-70</c:v>
                </c:pt>
                <c:pt idx="41">
                  <c:v>-48</c:v>
                </c:pt>
                <c:pt idx="42">
                  <c:v>-53</c:v>
                </c:pt>
                <c:pt idx="43">
                  <c:v>-50</c:v>
                </c:pt>
                <c:pt idx="44">
                  <c:v>-53</c:v>
                </c:pt>
                <c:pt idx="45">
                  <c:v>-55</c:v>
                </c:pt>
                <c:pt idx="46">
                  <c:v>-54</c:v>
                </c:pt>
                <c:pt idx="47">
                  <c:v>-45</c:v>
                </c:pt>
                <c:pt idx="48">
                  <c:v>-56</c:v>
                </c:pt>
                <c:pt idx="49">
                  <c:v>-67</c:v>
                </c:pt>
                <c:pt idx="50">
                  <c:v>-53</c:v>
                </c:pt>
                <c:pt idx="51">
                  <c:v>-52</c:v>
                </c:pt>
                <c:pt idx="52">
                  <c:v>-50</c:v>
                </c:pt>
                <c:pt idx="53">
                  <c:v>-53</c:v>
                </c:pt>
                <c:pt idx="54">
                  <c:v>-50</c:v>
                </c:pt>
                <c:pt idx="55">
                  <c:v>-54</c:v>
                </c:pt>
                <c:pt idx="56">
                  <c:v>-53</c:v>
                </c:pt>
                <c:pt idx="57">
                  <c:v>-51</c:v>
                </c:pt>
                <c:pt idx="58">
                  <c:v>-54</c:v>
                </c:pt>
                <c:pt idx="59">
                  <c:v>-52</c:v>
                </c:pt>
                <c:pt idx="60">
                  <c:v>-58</c:v>
                </c:pt>
                <c:pt idx="61">
                  <c:v>-50</c:v>
                </c:pt>
                <c:pt idx="62">
                  <c:v>-60</c:v>
                </c:pt>
                <c:pt idx="63">
                  <c:v>-51</c:v>
                </c:pt>
                <c:pt idx="64">
                  <c:v>-58</c:v>
                </c:pt>
                <c:pt idx="65">
                  <c:v>-57</c:v>
                </c:pt>
                <c:pt idx="66">
                  <c:v>-58</c:v>
                </c:pt>
                <c:pt idx="67">
                  <c:v>-46</c:v>
                </c:pt>
                <c:pt idx="68">
                  <c:v>-54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-52</c:v>
                </c:pt>
                <c:pt idx="73">
                  <c:v>-52</c:v>
                </c:pt>
                <c:pt idx="74">
                  <c:v>-63</c:v>
                </c:pt>
                <c:pt idx="75">
                  <c:v>-64</c:v>
                </c:pt>
                <c:pt idx="76">
                  <c:v>-79</c:v>
                </c:pt>
                <c:pt idx="77">
                  <c:v>-58</c:v>
                </c:pt>
                <c:pt idx="78">
                  <c:v>-54</c:v>
                </c:pt>
                <c:pt idx="79">
                  <c:v>-55</c:v>
                </c:pt>
                <c:pt idx="80">
                  <c:v>-57</c:v>
                </c:pt>
                <c:pt idx="81">
                  <c:v>-55</c:v>
                </c:pt>
                <c:pt idx="82">
                  <c:v>-53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-55</c:v>
                </c:pt>
                <c:pt idx="87">
                  <c:v>-54</c:v>
                </c:pt>
                <c:pt idx="88">
                  <c:v>-56</c:v>
                </c:pt>
                <c:pt idx="89">
                  <c:v>-59</c:v>
                </c:pt>
                <c:pt idx="90">
                  <c:v>-55</c:v>
                </c:pt>
                <c:pt idx="91">
                  <c:v>-59</c:v>
                </c:pt>
                <c:pt idx="92">
                  <c:v>-55</c:v>
                </c:pt>
                <c:pt idx="93">
                  <c:v>-56</c:v>
                </c:pt>
                <c:pt idx="94">
                  <c:v>-57</c:v>
                </c:pt>
                <c:pt idx="95">
                  <c:v>-58</c:v>
                </c:pt>
                <c:pt idx="96">
                  <c:v>-53</c:v>
                </c:pt>
                <c:pt idx="97">
                  <c:v>-59</c:v>
                </c:pt>
                <c:pt idx="98">
                  <c:v>-52</c:v>
                </c:pt>
                <c:pt idx="99">
                  <c:v>-56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-54</c:v>
                </c:pt>
                <c:pt idx="104">
                  <c:v>-52</c:v>
                </c:pt>
                <c:pt idx="105">
                  <c:v>-52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-55</c:v>
                </c:pt>
                <c:pt idx="110">
                  <c:v>-56</c:v>
                </c:pt>
                <c:pt idx="111">
                  <c:v>-54</c:v>
                </c:pt>
                <c:pt idx="112">
                  <c:v>-52</c:v>
                </c:pt>
                <c:pt idx="113">
                  <c:v>-54</c:v>
                </c:pt>
                <c:pt idx="114">
                  <c:v>-53</c:v>
                </c:pt>
                <c:pt idx="115">
                  <c:v>-59</c:v>
                </c:pt>
                <c:pt idx="116">
                  <c:v>-61</c:v>
                </c:pt>
                <c:pt idx="117">
                  <c:v>-55</c:v>
                </c:pt>
                <c:pt idx="118">
                  <c:v>-57</c:v>
                </c:pt>
                <c:pt idx="119">
                  <c:v>-56</c:v>
                </c:pt>
                <c:pt idx="120">
                  <c:v>-59</c:v>
                </c:pt>
                <c:pt idx="121">
                  <c:v>-56</c:v>
                </c:pt>
                <c:pt idx="122">
                  <c:v>-53</c:v>
                </c:pt>
                <c:pt idx="123">
                  <c:v>-57</c:v>
                </c:pt>
                <c:pt idx="124">
                  <c:v>-61</c:v>
                </c:pt>
                <c:pt idx="125">
                  <c:v>-63</c:v>
                </c:pt>
                <c:pt idx="126">
                  <c:v>-59</c:v>
                </c:pt>
                <c:pt idx="127">
                  <c:v>-64</c:v>
                </c:pt>
                <c:pt idx="128">
                  <c:v>-62</c:v>
                </c:pt>
                <c:pt idx="129">
                  <c:v>-66</c:v>
                </c:pt>
                <c:pt idx="130">
                  <c:v>-60</c:v>
                </c:pt>
                <c:pt idx="131">
                  <c:v>-68</c:v>
                </c:pt>
                <c:pt idx="132">
                  <c:v>-63</c:v>
                </c:pt>
                <c:pt idx="133">
                  <c:v>-62</c:v>
                </c:pt>
                <c:pt idx="134">
                  <c:v>-74</c:v>
                </c:pt>
                <c:pt idx="135">
                  <c:v>-61</c:v>
                </c:pt>
                <c:pt idx="136">
                  <c:v>-74</c:v>
                </c:pt>
                <c:pt idx="137">
                  <c:v>-55</c:v>
                </c:pt>
                <c:pt idx="138">
                  <c:v>-62</c:v>
                </c:pt>
                <c:pt idx="139">
                  <c:v>-57</c:v>
                </c:pt>
                <c:pt idx="140">
                  <c:v>-71</c:v>
                </c:pt>
                <c:pt idx="141">
                  <c:v>-64</c:v>
                </c:pt>
                <c:pt idx="142">
                  <c:v>-55</c:v>
                </c:pt>
                <c:pt idx="143">
                  <c:v>-71</c:v>
                </c:pt>
                <c:pt idx="144">
                  <c:v>-71</c:v>
                </c:pt>
                <c:pt idx="145">
                  <c:v>-63</c:v>
                </c:pt>
                <c:pt idx="146">
                  <c:v>-61</c:v>
                </c:pt>
                <c:pt idx="147">
                  <c:v>-60</c:v>
                </c:pt>
                <c:pt idx="148">
                  <c:v>-66</c:v>
                </c:pt>
                <c:pt idx="149">
                  <c:v>-59</c:v>
                </c:pt>
                <c:pt idx="150">
                  <c:v>-62</c:v>
                </c:pt>
                <c:pt idx="151">
                  <c:v>-63</c:v>
                </c:pt>
                <c:pt idx="152">
                  <c:v>-70</c:v>
                </c:pt>
                <c:pt idx="153">
                  <c:v>-68</c:v>
                </c:pt>
                <c:pt idx="154">
                  <c:v>-70</c:v>
                </c:pt>
                <c:pt idx="155">
                  <c:v>-67</c:v>
                </c:pt>
                <c:pt idx="156">
                  <c:v>-66</c:v>
                </c:pt>
                <c:pt idx="157">
                  <c:v>-57</c:v>
                </c:pt>
                <c:pt idx="158">
                  <c:v>-67</c:v>
                </c:pt>
                <c:pt idx="159">
                  <c:v>-69</c:v>
                </c:pt>
                <c:pt idx="160">
                  <c:v>-58</c:v>
                </c:pt>
                <c:pt idx="161">
                  <c:v>-60</c:v>
                </c:pt>
                <c:pt idx="162">
                  <c:v>-72</c:v>
                </c:pt>
                <c:pt idx="163">
                  <c:v>-64</c:v>
                </c:pt>
                <c:pt idx="164">
                  <c:v>-64</c:v>
                </c:pt>
                <c:pt idx="165">
                  <c:v>-67</c:v>
                </c:pt>
                <c:pt idx="166">
                  <c:v>-62</c:v>
                </c:pt>
                <c:pt idx="167">
                  <c:v>-71</c:v>
                </c:pt>
                <c:pt idx="168">
                  <c:v>-58</c:v>
                </c:pt>
                <c:pt idx="169">
                  <c:v>-59</c:v>
                </c:pt>
                <c:pt idx="170">
                  <c:v>-67</c:v>
                </c:pt>
                <c:pt idx="171">
                  <c:v>-59</c:v>
                </c:pt>
                <c:pt idx="172">
                  <c:v>-63</c:v>
                </c:pt>
                <c:pt idx="173">
                  <c:v>-59</c:v>
                </c:pt>
                <c:pt idx="174">
                  <c:v>-60</c:v>
                </c:pt>
                <c:pt idx="175">
                  <c:v>-69</c:v>
                </c:pt>
                <c:pt idx="176">
                  <c:v>-77</c:v>
                </c:pt>
                <c:pt idx="177">
                  <c:v>-70</c:v>
                </c:pt>
                <c:pt idx="178">
                  <c:v>-75</c:v>
                </c:pt>
                <c:pt idx="179">
                  <c:v>-73</c:v>
                </c:pt>
                <c:pt idx="180">
                  <c:v>-56</c:v>
                </c:pt>
                <c:pt idx="181">
                  <c:v>-69</c:v>
                </c:pt>
                <c:pt idx="182">
                  <c:v>-87</c:v>
                </c:pt>
                <c:pt idx="183">
                  <c:v>-67</c:v>
                </c:pt>
                <c:pt idx="184">
                  <c:v>-58</c:v>
                </c:pt>
                <c:pt idx="185">
                  <c:v>-65</c:v>
                </c:pt>
                <c:pt idx="186">
                  <c:v>-61</c:v>
                </c:pt>
                <c:pt idx="187">
                  <c:v>-62</c:v>
                </c:pt>
                <c:pt idx="188">
                  <c:v>-57</c:v>
                </c:pt>
                <c:pt idx="189">
                  <c:v>-67</c:v>
                </c:pt>
                <c:pt idx="190">
                  <c:v>-66</c:v>
                </c:pt>
                <c:pt idx="191">
                  <c:v>-68</c:v>
                </c:pt>
                <c:pt idx="192">
                  <c:v>-67</c:v>
                </c:pt>
                <c:pt idx="193">
                  <c:v>-62</c:v>
                </c:pt>
                <c:pt idx="194">
                  <c:v>-66</c:v>
                </c:pt>
                <c:pt idx="195">
                  <c:v>-68</c:v>
                </c:pt>
                <c:pt idx="196">
                  <c:v>-60</c:v>
                </c:pt>
                <c:pt idx="197">
                  <c:v>-65</c:v>
                </c:pt>
                <c:pt idx="198">
                  <c:v>-71</c:v>
                </c:pt>
                <c:pt idx="199">
                  <c:v>-57</c:v>
                </c:pt>
                <c:pt idx="200">
                  <c:v>-57</c:v>
                </c:pt>
                <c:pt idx="201">
                  <c:v>-56</c:v>
                </c:pt>
                <c:pt idx="202">
                  <c:v>-55</c:v>
                </c:pt>
                <c:pt idx="203">
                  <c:v>-56</c:v>
                </c:pt>
                <c:pt idx="204">
                  <c:v>-55</c:v>
                </c:pt>
                <c:pt idx="205">
                  <c:v>-55</c:v>
                </c:pt>
                <c:pt idx="206">
                  <c:v>-59</c:v>
                </c:pt>
                <c:pt idx="207">
                  <c:v>-60</c:v>
                </c:pt>
                <c:pt idx="208">
                  <c:v>-55</c:v>
                </c:pt>
                <c:pt idx="209">
                  <c:v>-59</c:v>
                </c:pt>
                <c:pt idx="210">
                  <c:v>-55</c:v>
                </c:pt>
                <c:pt idx="211">
                  <c:v>-58</c:v>
                </c:pt>
                <c:pt idx="212">
                  <c:v>-57</c:v>
                </c:pt>
                <c:pt idx="213">
                  <c:v>-57</c:v>
                </c:pt>
                <c:pt idx="214">
                  <c:v>-59</c:v>
                </c:pt>
                <c:pt idx="215">
                  <c:v>-60</c:v>
                </c:pt>
                <c:pt idx="216">
                  <c:v>-62</c:v>
                </c:pt>
                <c:pt idx="217">
                  <c:v>-65</c:v>
                </c:pt>
                <c:pt idx="218">
                  <c:v>-60</c:v>
                </c:pt>
                <c:pt idx="219">
                  <c:v>-64</c:v>
                </c:pt>
                <c:pt idx="220">
                  <c:v>-58</c:v>
                </c:pt>
                <c:pt idx="221">
                  <c:v>-66</c:v>
                </c:pt>
                <c:pt idx="222">
                  <c:v>-56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-63</c:v>
                </c:pt>
                <c:pt idx="227">
                  <c:v>-57</c:v>
                </c:pt>
                <c:pt idx="228">
                  <c:v>-57</c:v>
                </c:pt>
                <c:pt idx="229">
                  <c:v>-63</c:v>
                </c:pt>
                <c:pt idx="230">
                  <c:v>-58</c:v>
                </c:pt>
                <c:pt idx="231">
                  <c:v>-60</c:v>
                </c:pt>
                <c:pt idx="232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6-4407-BA46-4BB6D03F4AC9}"/>
            </c:ext>
          </c:extLst>
        </c:ser>
        <c:ser>
          <c:idx val="1"/>
          <c:order val="1"/>
          <c:tx>
            <c:v>90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Hypothesis_6_OrientationRSSI!$B$235:$B$497</c:f>
              <c:numCache>
                <c:formatCode>General</c:formatCode>
                <c:ptCount val="2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</c:numCache>
            </c:numRef>
          </c:xVal>
          <c:yVal>
            <c:numRef>
              <c:f>Hypothesis_6_OrientationRSSI!$C$235:$C$496</c:f>
              <c:numCache>
                <c:formatCode>General</c:formatCode>
                <c:ptCount val="262"/>
                <c:pt idx="0">
                  <c:v>-70</c:v>
                </c:pt>
                <c:pt idx="1">
                  <c:v>-77</c:v>
                </c:pt>
                <c:pt idx="2">
                  <c:v>-66</c:v>
                </c:pt>
                <c:pt idx="3">
                  <c:v>-67</c:v>
                </c:pt>
                <c:pt idx="4">
                  <c:v>-87</c:v>
                </c:pt>
                <c:pt idx="5">
                  <c:v>-76</c:v>
                </c:pt>
                <c:pt idx="6">
                  <c:v>-69</c:v>
                </c:pt>
                <c:pt idx="7">
                  <c:v>-68</c:v>
                </c:pt>
                <c:pt idx="8">
                  <c:v>-66</c:v>
                </c:pt>
                <c:pt idx="9">
                  <c:v>-63</c:v>
                </c:pt>
                <c:pt idx="10">
                  <c:v>-81</c:v>
                </c:pt>
                <c:pt idx="11">
                  <c:v>-73</c:v>
                </c:pt>
                <c:pt idx="12">
                  <c:v>-71</c:v>
                </c:pt>
                <c:pt idx="13">
                  <c:v>-71</c:v>
                </c:pt>
                <c:pt idx="14">
                  <c:v>-80</c:v>
                </c:pt>
                <c:pt idx="15">
                  <c:v>-73</c:v>
                </c:pt>
                <c:pt idx="16">
                  <c:v>-73</c:v>
                </c:pt>
                <c:pt idx="17">
                  <c:v>-70</c:v>
                </c:pt>
                <c:pt idx="18">
                  <c:v>-69</c:v>
                </c:pt>
                <c:pt idx="19">
                  <c:v>-77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-71</c:v>
                </c:pt>
                <c:pt idx="26">
                  <c:v>-76</c:v>
                </c:pt>
                <c:pt idx="27">
                  <c:v>-69</c:v>
                </c:pt>
                <c:pt idx="28">
                  <c:v>-73</c:v>
                </c:pt>
                <c:pt idx="29">
                  <c:v>-75</c:v>
                </c:pt>
                <c:pt idx="30">
                  <c:v>-73</c:v>
                </c:pt>
                <c:pt idx="31">
                  <c:v>-79</c:v>
                </c:pt>
                <c:pt idx="32">
                  <c:v>-88</c:v>
                </c:pt>
                <c:pt idx="33">
                  <c:v>-71</c:v>
                </c:pt>
                <c:pt idx="34">
                  <c:v>-68</c:v>
                </c:pt>
                <c:pt idx="35">
                  <c:v>-68</c:v>
                </c:pt>
                <c:pt idx="36">
                  <c:v>-77</c:v>
                </c:pt>
                <c:pt idx="37">
                  <c:v>-72</c:v>
                </c:pt>
                <c:pt idx="38">
                  <c:v>-80</c:v>
                </c:pt>
                <c:pt idx="39">
                  <c:v>-62</c:v>
                </c:pt>
                <c:pt idx="40">
                  <c:v>-73</c:v>
                </c:pt>
                <c:pt idx="41">
                  <c:v>-62</c:v>
                </c:pt>
                <c:pt idx="42">
                  <c:v>-67</c:v>
                </c:pt>
                <c:pt idx="43">
                  <c:v>-64</c:v>
                </c:pt>
                <c:pt idx="44">
                  <c:v>-64</c:v>
                </c:pt>
                <c:pt idx="45">
                  <c:v>-58</c:v>
                </c:pt>
                <c:pt idx="46">
                  <c:v>-62</c:v>
                </c:pt>
                <c:pt idx="47">
                  <c:v>-70</c:v>
                </c:pt>
                <c:pt idx="48">
                  <c:v>-62</c:v>
                </c:pt>
                <c:pt idx="49">
                  <c:v>-64</c:v>
                </c:pt>
                <c:pt idx="50">
                  <c:v>-67</c:v>
                </c:pt>
                <c:pt idx="51">
                  <c:v>-77</c:v>
                </c:pt>
                <c:pt idx="52">
                  <c:v>-64</c:v>
                </c:pt>
                <c:pt idx="53">
                  <c:v>-67</c:v>
                </c:pt>
                <c:pt idx="54">
                  <c:v>-65</c:v>
                </c:pt>
                <c:pt idx="55">
                  <c:v>-66</c:v>
                </c:pt>
                <c:pt idx="56">
                  <c:v>-64</c:v>
                </c:pt>
                <c:pt idx="57">
                  <c:v>-65</c:v>
                </c:pt>
                <c:pt idx="58">
                  <c:v>-65</c:v>
                </c:pt>
                <c:pt idx="59">
                  <c:v>-64</c:v>
                </c:pt>
                <c:pt idx="60">
                  <c:v>-68</c:v>
                </c:pt>
                <c:pt idx="61">
                  <c:v>-68</c:v>
                </c:pt>
                <c:pt idx="62">
                  <c:v>-64</c:v>
                </c:pt>
                <c:pt idx="63">
                  <c:v>-66</c:v>
                </c:pt>
                <c:pt idx="64">
                  <c:v>-71</c:v>
                </c:pt>
                <c:pt idx="65">
                  <c:v>-71</c:v>
                </c:pt>
                <c:pt idx="66">
                  <c:v>-64</c:v>
                </c:pt>
                <c:pt idx="67">
                  <c:v>-63</c:v>
                </c:pt>
                <c:pt idx="68">
                  <c:v>-72</c:v>
                </c:pt>
                <c:pt idx="69">
                  <c:v>-67</c:v>
                </c:pt>
                <c:pt idx="70">
                  <c:v>-65</c:v>
                </c:pt>
                <c:pt idx="71">
                  <c:v>-65</c:v>
                </c:pt>
                <c:pt idx="72">
                  <c:v>-67</c:v>
                </c:pt>
                <c:pt idx="73">
                  <c:v>-64</c:v>
                </c:pt>
                <c:pt idx="74">
                  <c:v>-65</c:v>
                </c:pt>
                <c:pt idx="75">
                  <c:v>-67</c:v>
                </c:pt>
                <c:pt idx="76">
                  <c:v>-65</c:v>
                </c:pt>
                <c:pt idx="77">
                  <c:v>-67</c:v>
                </c:pt>
                <c:pt idx="78">
                  <c:v>-63</c:v>
                </c:pt>
                <c:pt idx="79">
                  <c:v>-64</c:v>
                </c:pt>
                <c:pt idx="80">
                  <c:v>-70</c:v>
                </c:pt>
                <c:pt idx="81">
                  <c:v>-77</c:v>
                </c:pt>
                <c:pt idx="82">
                  <c:v>-77</c:v>
                </c:pt>
                <c:pt idx="83">
                  <c:v>-78</c:v>
                </c:pt>
                <c:pt idx="84">
                  <c:v>-91</c:v>
                </c:pt>
                <c:pt idx="85">
                  <c:v>-76</c:v>
                </c:pt>
                <c:pt idx="86">
                  <c:v>-73</c:v>
                </c:pt>
                <c:pt idx="87">
                  <c:v>-71</c:v>
                </c:pt>
                <c:pt idx="88">
                  <c:v>-70</c:v>
                </c:pt>
                <c:pt idx="89">
                  <c:v>-70</c:v>
                </c:pt>
                <c:pt idx="90">
                  <c:v>-71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-73</c:v>
                </c:pt>
                <c:pt idx="95">
                  <c:v>-67</c:v>
                </c:pt>
                <c:pt idx="96">
                  <c:v>-70</c:v>
                </c:pt>
                <c:pt idx="97">
                  <c:v>-71</c:v>
                </c:pt>
                <c:pt idx="98">
                  <c:v>-71</c:v>
                </c:pt>
                <c:pt idx="99">
                  <c:v>-72</c:v>
                </c:pt>
                <c:pt idx="100">
                  <c:v>-70</c:v>
                </c:pt>
                <c:pt idx="101">
                  <c:v>-70</c:v>
                </c:pt>
                <c:pt idx="102">
                  <c:v>-69</c:v>
                </c:pt>
                <c:pt idx="103">
                  <c:v>-67</c:v>
                </c:pt>
                <c:pt idx="104">
                  <c:v>-68</c:v>
                </c:pt>
                <c:pt idx="105">
                  <c:v>-70</c:v>
                </c:pt>
                <c:pt idx="106">
                  <c:v>-71</c:v>
                </c:pt>
                <c:pt idx="107">
                  <c:v>-81</c:v>
                </c:pt>
                <c:pt idx="108">
                  <c:v>-70</c:v>
                </c:pt>
                <c:pt idx="109">
                  <c:v>-71</c:v>
                </c:pt>
                <c:pt idx="110">
                  <c:v>-75</c:v>
                </c:pt>
                <c:pt idx="111">
                  <c:v>-76</c:v>
                </c:pt>
                <c:pt idx="112">
                  <c:v>-74</c:v>
                </c:pt>
                <c:pt idx="113">
                  <c:v>-78</c:v>
                </c:pt>
                <c:pt idx="114">
                  <c:v>-70</c:v>
                </c:pt>
                <c:pt idx="115">
                  <c:v>-70</c:v>
                </c:pt>
                <c:pt idx="116">
                  <c:v>-71</c:v>
                </c:pt>
                <c:pt idx="117">
                  <c:v>-70</c:v>
                </c:pt>
                <c:pt idx="118">
                  <c:v>-72</c:v>
                </c:pt>
                <c:pt idx="119">
                  <c:v>-73</c:v>
                </c:pt>
                <c:pt idx="120">
                  <c:v>-78</c:v>
                </c:pt>
                <c:pt idx="121">
                  <c:v>-68</c:v>
                </c:pt>
                <c:pt idx="122">
                  <c:v>-69</c:v>
                </c:pt>
                <c:pt idx="123">
                  <c:v>-71</c:v>
                </c:pt>
                <c:pt idx="124">
                  <c:v>-92</c:v>
                </c:pt>
                <c:pt idx="125">
                  <c:v>-79</c:v>
                </c:pt>
                <c:pt idx="126">
                  <c:v>-86</c:v>
                </c:pt>
                <c:pt idx="127">
                  <c:v>-76</c:v>
                </c:pt>
                <c:pt idx="128">
                  <c:v>-77</c:v>
                </c:pt>
                <c:pt idx="129">
                  <c:v>-72</c:v>
                </c:pt>
                <c:pt idx="130">
                  <c:v>-72</c:v>
                </c:pt>
                <c:pt idx="131">
                  <c:v>-74</c:v>
                </c:pt>
                <c:pt idx="132">
                  <c:v>-72</c:v>
                </c:pt>
                <c:pt idx="133">
                  <c:v>-69</c:v>
                </c:pt>
                <c:pt idx="134">
                  <c:v>-73</c:v>
                </c:pt>
                <c:pt idx="135">
                  <c:v>-72</c:v>
                </c:pt>
                <c:pt idx="136">
                  <c:v>-78</c:v>
                </c:pt>
                <c:pt idx="137">
                  <c:v>-86</c:v>
                </c:pt>
                <c:pt idx="138">
                  <c:v>-71</c:v>
                </c:pt>
                <c:pt idx="139">
                  <c:v>-74</c:v>
                </c:pt>
                <c:pt idx="140">
                  <c:v>-77</c:v>
                </c:pt>
                <c:pt idx="141">
                  <c:v>-71</c:v>
                </c:pt>
                <c:pt idx="142">
                  <c:v>-76</c:v>
                </c:pt>
                <c:pt idx="143">
                  <c:v>-73</c:v>
                </c:pt>
                <c:pt idx="144">
                  <c:v>-72</c:v>
                </c:pt>
                <c:pt idx="145">
                  <c:v>-71</c:v>
                </c:pt>
                <c:pt idx="146">
                  <c:v>-69</c:v>
                </c:pt>
                <c:pt idx="147">
                  <c:v>-80</c:v>
                </c:pt>
                <c:pt idx="148">
                  <c:v>-72</c:v>
                </c:pt>
                <c:pt idx="149">
                  <c:v>-75</c:v>
                </c:pt>
                <c:pt idx="150">
                  <c:v>-76</c:v>
                </c:pt>
                <c:pt idx="151">
                  <c:v>-77</c:v>
                </c:pt>
                <c:pt idx="152">
                  <c:v>-72</c:v>
                </c:pt>
                <c:pt idx="153">
                  <c:v>-79</c:v>
                </c:pt>
                <c:pt idx="154">
                  <c:v>-72</c:v>
                </c:pt>
                <c:pt idx="155">
                  <c:v>-71</c:v>
                </c:pt>
                <c:pt idx="156">
                  <c:v>-75</c:v>
                </c:pt>
                <c:pt idx="157">
                  <c:v>-80</c:v>
                </c:pt>
                <c:pt idx="158">
                  <c:v>-80</c:v>
                </c:pt>
                <c:pt idx="159">
                  <c:v>-77</c:v>
                </c:pt>
                <c:pt idx="160">
                  <c:v>-74</c:v>
                </c:pt>
                <c:pt idx="161">
                  <c:v>-82</c:v>
                </c:pt>
                <c:pt idx="162">
                  <c:v>-76</c:v>
                </c:pt>
                <c:pt idx="163">
                  <c:v>-74</c:v>
                </c:pt>
                <c:pt idx="164">
                  <c:v>-71</c:v>
                </c:pt>
                <c:pt idx="165">
                  <c:v>-76</c:v>
                </c:pt>
                <c:pt idx="166">
                  <c:v>-80</c:v>
                </c:pt>
                <c:pt idx="167">
                  <c:v>-68</c:v>
                </c:pt>
                <c:pt idx="168">
                  <c:v>-73</c:v>
                </c:pt>
                <c:pt idx="169">
                  <c:v>-68</c:v>
                </c:pt>
                <c:pt idx="170">
                  <c:v>-75</c:v>
                </c:pt>
                <c:pt idx="171">
                  <c:v>-85</c:v>
                </c:pt>
                <c:pt idx="172">
                  <c:v>-77</c:v>
                </c:pt>
                <c:pt idx="173">
                  <c:v>-76</c:v>
                </c:pt>
                <c:pt idx="174">
                  <c:v>-71</c:v>
                </c:pt>
                <c:pt idx="175">
                  <c:v>-67</c:v>
                </c:pt>
                <c:pt idx="176">
                  <c:v>-79</c:v>
                </c:pt>
                <c:pt idx="177">
                  <c:v>-79</c:v>
                </c:pt>
                <c:pt idx="178">
                  <c:v>-74</c:v>
                </c:pt>
                <c:pt idx="179">
                  <c:v>-71</c:v>
                </c:pt>
                <c:pt idx="180">
                  <c:v>-77</c:v>
                </c:pt>
                <c:pt idx="181">
                  <c:v>-71</c:v>
                </c:pt>
                <c:pt idx="182">
                  <c:v>-73</c:v>
                </c:pt>
                <c:pt idx="183">
                  <c:v>-68</c:v>
                </c:pt>
                <c:pt idx="184">
                  <c:v>-79</c:v>
                </c:pt>
                <c:pt idx="185">
                  <c:v>-76</c:v>
                </c:pt>
                <c:pt idx="186">
                  <c:v>-74</c:v>
                </c:pt>
                <c:pt idx="187">
                  <c:v>-74</c:v>
                </c:pt>
                <c:pt idx="188">
                  <c:v>-86</c:v>
                </c:pt>
                <c:pt idx="189">
                  <c:v>-91</c:v>
                </c:pt>
                <c:pt idx="190">
                  <c:v>-82</c:v>
                </c:pt>
                <c:pt idx="191">
                  <c:v>-78</c:v>
                </c:pt>
                <c:pt idx="192">
                  <c:v>-85</c:v>
                </c:pt>
                <c:pt idx="193">
                  <c:v>-73</c:v>
                </c:pt>
                <c:pt idx="194">
                  <c:v>-81</c:v>
                </c:pt>
                <c:pt idx="195">
                  <c:v>-75</c:v>
                </c:pt>
                <c:pt idx="196">
                  <c:v>-85</c:v>
                </c:pt>
                <c:pt idx="197">
                  <c:v>-86</c:v>
                </c:pt>
                <c:pt idx="198">
                  <c:v>-79</c:v>
                </c:pt>
                <c:pt idx="199">
                  <c:v>-81</c:v>
                </c:pt>
                <c:pt idx="200">
                  <c:v>-84</c:v>
                </c:pt>
                <c:pt idx="201">
                  <c:v>-79</c:v>
                </c:pt>
                <c:pt idx="202">
                  <c:v>-80</c:v>
                </c:pt>
                <c:pt idx="203">
                  <c:v>-77</c:v>
                </c:pt>
                <c:pt idx="204">
                  <c:v>-81</c:v>
                </c:pt>
                <c:pt idx="205">
                  <c:v>-71</c:v>
                </c:pt>
                <c:pt idx="206">
                  <c:v>-72</c:v>
                </c:pt>
                <c:pt idx="207">
                  <c:v>-76</c:v>
                </c:pt>
                <c:pt idx="208">
                  <c:v>-79</c:v>
                </c:pt>
                <c:pt idx="209">
                  <c:v>-75</c:v>
                </c:pt>
                <c:pt idx="210">
                  <c:v>-88</c:v>
                </c:pt>
                <c:pt idx="211">
                  <c:v>-83</c:v>
                </c:pt>
                <c:pt idx="212">
                  <c:v>-75</c:v>
                </c:pt>
                <c:pt idx="213">
                  <c:v>-87</c:v>
                </c:pt>
                <c:pt idx="214">
                  <c:v>-87</c:v>
                </c:pt>
                <c:pt idx="215">
                  <c:v>-86</c:v>
                </c:pt>
                <c:pt idx="216">
                  <c:v>-83</c:v>
                </c:pt>
                <c:pt idx="217">
                  <c:v>-90</c:v>
                </c:pt>
                <c:pt idx="218">
                  <c:v>-80</c:v>
                </c:pt>
                <c:pt idx="219">
                  <c:v>-79</c:v>
                </c:pt>
                <c:pt idx="220">
                  <c:v>-81</c:v>
                </c:pt>
                <c:pt idx="221">
                  <c:v>-79</c:v>
                </c:pt>
                <c:pt idx="222">
                  <c:v>-80</c:v>
                </c:pt>
                <c:pt idx="223">
                  <c:v>-82</c:v>
                </c:pt>
                <c:pt idx="224">
                  <c:v>-81</c:v>
                </c:pt>
                <c:pt idx="225">
                  <c:v>-79</c:v>
                </c:pt>
                <c:pt idx="226">
                  <c:v>-79</c:v>
                </c:pt>
                <c:pt idx="227">
                  <c:v>-78</c:v>
                </c:pt>
                <c:pt idx="228">
                  <c:v>-81</c:v>
                </c:pt>
                <c:pt idx="229">
                  <c:v>-76</c:v>
                </c:pt>
                <c:pt idx="230">
                  <c:v>-88</c:v>
                </c:pt>
                <c:pt idx="231">
                  <c:v>-87</c:v>
                </c:pt>
                <c:pt idx="232">
                  <c:v>-81</c:v>
                </c:pt>
                <c:pt idx="233">
                  <c:v>-77</c:v>
                </c:pt>
                <c:pt idx="234">
                  <c:v>-79</c:v>
                </c:pt>
                <c:pt idx="235">
                  <c:v>-79</c:v>
                </c:pt>
                <c:pt idx="236">
                  <c:v>-75</c:v>
                </c:pt>
                <c:pt idx="237">
                  <c:v>-80</c:v>
                </c:pt>
                <c:pt idx="238">
                  <c:v>-74</c:v>
                </c:pt>
                <c:pt idx="239">
                  <c:v>-78</c:v>
                </c:pt>
                <c:pt idx="240">
                  <c:v>-75</c:v>
                </c:pt>
                <c:pt idx="241">
                  <c:v>-78</c:v>
                </c:pt>
                <c:pt idx="242">
                  <c:v>-76</c:v>
                </c:pt>
                <c:pt idx="243">
                  <c:v>-76</c:v>
                </c:pt>
                <c:pt idx="244">
                  <c:v>-79</c:v>
                </c:pt>
                <c:pt idx="245">
                  <c:v>-83</c:v>
                </c:pt>
                <c:pt idx="246">
                  <c:v>-78</c:v>
                </c:pt>
                <c:pt idx="247">
                  <c:v>-82</c:v>
                </c:pt>
                <c:pt idx="248">
                  <c:v>-78</c:v>
                </c:pt>
                <c:pt idx="249">
                  <c:v>-84</c:v>
                </c:pt>
                <c:pt idx="250">
                  <c:v>-78</c:v>
                </c:pt>
                <c:pt idx="251">
                  <c:v>-81</c:v>
                </c:pt>
                <c:pt idx="252">
                  <c:v>-76</c:v>
                </c:pt>
                <c:pt idx="253">
                  <c:v>-77</c:v>
                </c:pt>
                <c:pt idx="254">
                  <c:v>-76</c:v>
                </c:pt>
                <c:pt idx="255">
                  <c:v>-78</c:v>
                </c:pt>
                <c:pt idx="256">
                  <c:v>-75</c:v>
                </c:pt>
                <c:pt idx="257">
                  <c:v>-76</c:v>
                </c:pt>
                <c:pt idx="258">
                  <c:v>-72</c:v>
                </c:pt>
                <c:pt idx="259">
                  <c:v>-78</c:v>
                </c:pt>
                <c:pt idx="260">
                  <c:v>-77</c:v>
                </c:pt>
                <c:pt idx="261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6-4407-BA46-4BB6D03F4AC9}"/>
            </c:ext>
          </c:extLst>
        </c:ser>
        <c:ser>
          <c:idx val="2"/>
          <c:order val="2"/>
          <c:tx>
            <c:v>-90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Hypothesis_6_OrientationRSSI!$B$498:$B$775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</c:numCache>
            </c:numRef>
          </c:xVal>
          <c:yVal>
            <c:numRef>
              <c:f>Hypothesis_6_OrientationRSSI!$C$498:$C$775</c:f>
              <c:numCache>
                <c:formatCode>General</c:formatCode>
                <c:ptCount val="278"/>
                <c:pt idx="0">
                  <c:v>-46</c:v>
                </c:pt>
                <c:pt idx="1">
                  <c:v>-46</c:v>
                </c:pt>
                <c:pt idx="2">
                  <c:v>-34</c:v>
                </c:pt>
                <c:pt idx="3">
                  <c:v>-36</c:v>
                </c:pt>
                <c:pt idx="4">
                  <c:v>-47</c:v>
                </c:pt>
                <c:pt idx="5">
                  <c:v>-47</c:v>
                </c:pt>
                <c:pt idx="6">
                  <c:v>-43</c:v>
                </c:pt>
                <c:pt idx="7">
                  <c:v>-45</c:v>
                </c:pt>
                <c:pt idx="8">
                  <c:v>-43</c:v>
                </c:pt>
                <c:pt idx="9">
                  <c:v>-45</c:v>
                </c:pt>
                <c:pt idx="10">
                  <c:v>-43</c:v>
                </c:pt>
                <c:pt idx="11">
                  <c:v>-43</c:v>
                </c:pt>
                <c:pt idx="12">
                  <c:v>-38</c:v>
                </c:pt>
                <c:pt idx="13">
                  <c:v>-44</c:v>
                </c:pt>
                <c:pt idx="14">
                  <c:v>-45</c:v>
                </c:pt>
                <c:pt idx="15">
                  <c:v>-48</c:v>
                </c:pt>
                <c:pt idx="16">
                  <c:v>-44</c:v>
                </c:pt>
                <c:pt idx="17">
                  <c:v>-48</c:v>
                </c:pt>
                <c:pt idx="18">
                  <c:v>-51</c:v>
                </c:pt>
                <c:pt idx="19">
                  <c:v>-47</c:v>
                </c:pt>
                <c:pt idx="20">
                  <c:v>-45</c:v>
                </c:pt>
                <c:pt idx="21">
                  <c:v>-47</c:v>
                </c:pt>
                <c:pt idx="22">
                  <c:v>-49</c:v>
                </c:pt>
                <c:pt idx="23">
                  <c:v>-52</c:v>
                </c:pt>
                <c:pt idx="24">
                  <c:v>-49</c:v>
                </c:pt>
                <c:pt idx="25">
                  <c:v>-54</c:v>
                </c:pt>
                <c:pt idx="26">
                  <c:v>-50</c:v>
                </c:pt>
                <c:pt idx="27">
                  <c:v>-52</c:v>
                </c:pt>
                <c:pt idx="28">
                  <c:v>-47</c:v>
                </c:pt>
                <c:pt idx="29">
                  <c:v>-56</c:v>
                </c:pt>
                <c:pt idx="30">
                  <c:v>-54</c:v>
                </c:pt>
                <c:pt idx="31">
                  <c:v>-56</c:v>
                </c:pt>
                <c:pt idx="32">
                  <c:v>-52</c:v>
                </c:pt>
                <c:pt idx="33">
                  <c:v>-57</c:v>
                </c:pt>
                <c:pt idx="34">
                  <c:v>-51</c:v>
                </c:pt>
                <c:pt idx="35">
                  <c:v>-55</c:v>
                </c:pt>
                <c:pt idx="36">
                  <c:v>-51</c:v>
                </c:pt>
                <c:pt idx="37">
                  <c:v>-54</c:v>
                </c:pt>
                <c:pt idx="38">
                  <c:v>-51</c:v>
                </c:pt>
                <c:pt idx="39">
                  <c:v>-54</c:v>
                </c:pt>
                <c:pt idx="40">
                  <c:v>-50</c:v>
                </c:pt>
                <c:pt idx="41">
                  <c:v>-50</c:v>
                </c:pt>
                <c:pt idx="42">
                  <c:v>-56</c:v>
                </c:pt>
                <c:pt idx="43">
                  <c:v>-50</c:v>
                </c:pt>
                <c:pt idx="44">
                  <c:v>-53</c:v>
                </c:pt>
                <c:pt idx="45">
                  <c:v>-56</c:v>
                </c:pt>
                <c:pt idx="46">
                  <c:v>-53</c:v>
                </c:pt>
                <c:pt idx="47">
                  <c:v>-54</c:v>
                </c:pt>
                <c:pt idx="48">
                  <c:v>-50</c:v>
                </c:pt>
                <c:pt idx="49">
                  <c:v>-69</c:v>
                </c:pt>
                <c:pt idx="50">
                  <c:v>-64</c:v>
                </c:pt>
                <c:pt idx="51">
                  <c:v>-64</c:v>
                </c:pt>
                <c:pt idx="52">
                  <c:v>-51</c:v>
                </c:pt>
                <c:pt idx="53">
                  <c:v>-48</c:v>
                </c:pt>
                <c:pt idx="54">
                  <c:v>-60</c:v>
                </c:pt>
                <c:pt idx="55">
                  <c:v>-55</c:v>
                </c:pt>
                <c:pt idx="56">
                  <c:v>-57</c:v>
                </c:pt>
                <c:pt idx="57">
                  <c:v>-54</c:v>
                </c:pt>
                <c:pt idx="58">
                  <c:v>-54</c:v>
                </c:pt>
                <c:pt idx="59">
                  <c:v>-53</c:v>
                </c:pt>
                <c:pt idx="60">
                  <c:v>-53</c:v>
                </c:pt>
                <c:pt idx="61">
                  <c:v>-55</c:v>
                </c:pt>
                <c:pt idx="62">
                  <c:v>-54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-51</c:v>
                </c:pt>
                <c:pt idx="67">
                  <c:v>-62</c:v>
                </c:pt>
                <c:pt idx="68">
                  <c:v>-54</c:v>
                </c:pt>
                <c:pt idx="69">
                  <c:v>-56</c:v>
                </c:pt>
                <c:pt idx="70">
                  <c:v>-58</c:v>
                </c:pt>
                <c:pt idx="71">
                  <c:v>-53</c:v>
                </c:pt>
                <c:pt idx="72">
                  <c:v>-53</c:v>
                </c:pt>
                <c:pt idx="73">
                  <c:v>-55</c:v>
                </c:pt>
                <c:pt idx="74">
                  <c:v>-59</c:v>
                </c:pt>
                <c:pt idx="75">
                  <c:v>-59</c:v>
                </c:pt>
                <c:pt idx="76">
                  <c:v>-57</c:v>
                </c:pt>
                <c:pt idx="77">
                  <c:v>-61</c:v>
                </c:pt>
                <c:pt idx="78">
                  <c:v>-55</c:v>
                </c:pt>
                <c:pt idx="79">
                  <c:v>-60</c:v>
                </c:pt>
                <c:pt idx="80">
                  <c:v>-55</c:v>
                </c:pt>
                <c:pt idx="81">
                  <c:v>-57</c:v>
                </c:pt>
                <c:pt idx="82">
                  <c:v>-55</c:v>
                </c:pt>
                <c:pt idx="83">
                  <c:v>-54</c:v>
                </c:pt>
                <c:pt idx="84">
                  <c:v>-58</c:v>
                </c:pt>
                <c:pt idx="85">
                  <c:v>-57</c:v>
                </c:pt>
                <c:pt idx="86">
                  <c:v>-57</c:v>
                </c:pt>
                <c:pt idx="87">
                  <c:v>-58</c:v>
                </c:pt>
                <c:pt idx="88">
                  <c:v>-57</c:v>
                </c:pt>
                <c:pt idx="89">
                  <c:v>-55</c:v>
                </c:pt>
                <c:pt idx="90">
                  <c:v>-70</c:v>
                </c:pt>
                <c:pt idx="91">
                  <c:v>-78</c:v>
                </c:pt>
                <c:pt idx="92">
                  <c:v>-60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-53</c:v>
                </c:pt>
                <c:pt idx="97">
                  <c:v>-46</c:v>
                </c:pt>
                <c:pt idx="98">
                  <c:v>-51</c:v>
                </c:pt>
                <c:pt idx="99">
                  <c:v>-53</c:v>
                </c:pt>
                <c:pt idx="100">
                  <c:v>-57</c:v>
                </c:pt>
                <c:pt idx="101">
                  <c:v>-53</c:v>
                </c:pt>
                <c:pt idx="102">
                  <c:v>-54</c:v>
                </c:pt>
                <c:pt idx="103">
                  <c:v>-53</c:v>
                </c:pt>
                <c:pt idx="104">
                  <c:v>-54</c:v>
                </c:pt>
                <c:pt idx="105">
                  <c:v>-52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-54</c:v>
                </c:pt>
                <c:pt idx="111">
                  <c:v>-54</c:v>
                </c:pt>
                <c:pt idx="112">
                  <c:v>-55</c:v>
                </c:pt>
                <c:pt idx="113">
                  <c:v>-54</c:v>
                </c:pt>
                <c:pt idx="114">
                  <c:v>-55</c:v>
                </c:pt>
                <c:pt idx="115">
                  <c:v>-54</c:v>
                </c:pt>
                <c:pt idx="116">
                  <c:v>-53</c:v>
                </c:pt>
                <c:pt idx="117">
                  <c:v>-57</c:v>
                </c:pt>
                <c:pt idx="118">
                  <c:v>-58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-59</c:v>
                </c:pt>
                <c:pt idx="123">
                  <c:v>-52</c:v>
                </c:pt>
                <c:pt idx="124">
                  <c:v>-49</c:v>
                </c:pt>
                <c:pt idx="125">
                  <c:v>-60</c:v>
                </c:pt>
                <c:pt idx="126">
                  <c:v>-53</c:v>
                </c:pt>
                <c:pt idx="127">
                  <c:v>-52</c:v>
                </c:pt>
                <c:pt idx="128">
                  <c:v>-55</c:v>
                </c:pt>
                <c:pt idx="129">
                  <c:v>-55</c:v>
                </c:pt>
                <c:pt idx="130">
                  <c:v>-51</c:v>
                </c:pt>
                <c:pt idx="131">
                  <c:v>-57</c:v>
                </c:pt>
                <c:pt idx="132">
                  <c:v>-56</c:v>
                </c:pt>
                <c:pt idx="133">
                  <c:v>-54</c:v>
                </c:pt>
                <c:pt idx="134">
                  <c:v>-54</c:v>
                </c:pt>
                <c:pt idx="135">
                  <c:v>-50</c:v>
                </c:pt>
                <c:pt idx="136">
                  <c:v>-66</c:v>
                </c:pt>
                <c:pt idx="137">
                  <c:v>-69</c:v>
                </c:pt>
                <c:pt idx="138">
                  <c:v>-75</c:v>
                </c:pt>
                <c:pt idx="139">
                  <c:v>-64</c:v>
                </c:pt>
                <c:pt idx="140">
                  <c:v>-62</c:v>
                </c:pt>
                <c:pt idx="141">
                  <c:v>-50</c:v>
                </c:pt>
                <c:pt idx="142">
                  <c:v>-60</c:v>
                </c:pt>
                <c:pt idx="143">
                  <c:v>-65</c:v>
                </c:pt>
                <c:pt idx="144">
                  <c:v>-65</c:v>
                </c:pt>
                <c:pt idx="145">
                  <c:v>-65</c:v>
                </c:pt>
                <c:pt idx="146">
                  <c:v>-60</c:v>
                </c:pt>
                <c:pt idx="147">
                  <c:v>-61</c:v>
                </c:pt>
                <c:pt idx="148">
                  <c:v>-56</c:v>
                </c:pt>
                <c:pt idx="149">
                  <c:v>-58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-57</c:v>
                </c:pt>
                <c:pt idx="154">
                  <c:v>-53</c:v>
                </c:pt>
                <c:pt idx="155">
                  <c:v>-53</c:v>
                </c:pt>
                <c:pt idx="156">
                  <c:v>-54</c:v>
                </c:pt>
                <c:pt idx="157">
                  <c:v>-60</c:v>
                </c:pt>
                <c:pt idx="158">
                  <c:v>-54</c:v>
                </c:pt>
                <c:pt idx="159">
                  <c:v>-54</c:v>
                </c:pt>
                <c:pt idx="160">
                  <c:v>-55</c:v>
                </c:pt>
                <c:pt idx="161">
                  <c:v>-55</c:v>
                </c:pt>
                <c:pt idx="162">
                  <c:v>-50</c:v>
                </c:pt>
                <c:pt idx="163">
                  <c:v>-54</c:v>
                </c:pt>
                <c:pt idx="164">
                  <c:v>-54</c:v>
                </c:pt>
                <c:pt idx="165">
                  <c:v>-54</c:v>
                </c:pt>
                <c:pt idx="166">
                  <c:v>-50</c:v>
                </c:pt>
                <c:pt idx="167">
                  <c:v>-51</c:v>
                </c:pt>
                <c:pt idx="168">
                  <c:v>-53</c:v>
                </c:pt>
                <c:pt idx="169">
                  <c:v>-53</c:v>
                </c:pt>
                <c:pt idx="170">
                  <c:v>-52</c:v>
                </c:pt>
                <c:pt idx="171">
                  <c:v>-53</c:v>
                </c:pt>
                <c:pt idx="172">
                  <c:v>-54</c:v>
                </c:pt>
                <c:pt idx="173">
                  <c:v>-53</c:v>
                </c:pt>
                <c:pt idx="174">
                  <c:v>-50</c:v>
                </c:pt>
                <c:pt idx="175">
                  <c:v>-57</c:v>
                </c:pt>
                <c:pt idx="176">
                  <c:v>-52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-53</c:v>
                </c:pt>
                <c:pt idx="181">
                  <c:v>-61</c:v>
                </c:pt>
                <c:pt idx="182">
                  <c:v>-59</c:v>
                </c:pt>
                <c:pt idx="183">
                  <c:v>-58</c:v>
                </c:pt>
                <c:pt idx="184">
                  <c:v>-59</c:v>
                </c:pt>
                <c:pt idx="185">
                  <c:v>-60</c:v>
                </c:pt>
                <c:pt idx="186">
                  <c:v>-63</c:v>
                </c:pt>
                <c:pt idx="187">
                  <c:v>-63</c:v>
                </c:pt>
                <c:pt idx="188">
                  <c:v>-50</c:v>
                </c:pt>
                <c:pt idx="189">
                  <c:v>-51</c:v>
                </c:pt>
                <c:pt idx="190">
                  <c:v>-64</c:v>
                </c:pt>
                <c:pt idx="191">
                  <c:v>-52</c:v>
                </c:pt>
                <c:pt idx="192">
                  <c:v>-53</c:v>
                </c:pt>
                <c:pt idx="193">
                  <c:v>-68</c:v>
                </c:pt>
                <c:pt idx="194">
                  <c:v>-54</c:v>
                </c:pt>
                <c:pt idx="195">
                  <c:v>-56</c:v>
                </c:pt>
                <c:pt idx="196">
                  <c:v>-57</c:v>
                </c:pt>
                <c:pt idx="197">
                  <c:v>-56</c:v>
                </c:pt>
                <c:pt idx="198">
                  <c:v>-56</c:v>
                </c:pt>
                <c:pt idx="199">
                  <c:v>-55</c:v>
                </c:pt>
                <c:pt idx="200">
                  <c:v>-55</c:v>
                </c:pt>
                <c:pt idx="201">
                  <c:v>-56</c:v>
                </c:pt>
                <c:pt idx="202">
                  <c:v>-56</c:v>
                </c:pt>
                <c:pt idx="203">
                  <c:v>-56</c:v>
                </c:pt>
                <c:pt idx="204">
                  <c:v>-59</c:v>
                </c:pt>
                <c:pt idx="205">
                  <c:v>-60</c:v>
                </c:pt>
                <c:pt idx="206">
                  <c:v>-60</c:v>
                </c:pt>
                <c:pt idx="207">
                  <c:v>-61</c:v>
                </c:pt>
                <c:pt idx="208">
                  <c:v>-61</c:v>
                </c:pt>
                <c:pt idx="209">
                  <c:v>-62</c:v>
                </c:pt>
                <c:pt idx="210">
                  <c:v>-65</c:v>
                </c:pt>
                <c:pt idx="211">
                  <c:v>-63</c:v>
                </c:pt>
                <c:pt idx="212">
                  <c:v>-61</c:v>
                </c:pt>
                <c:pt idx="213">
                  <c:v>-56</c:v>
                </c:pt>
                <c:pt idx="214">
                  <c:v>-56</c:v>
                </c:pt>
                <c:pt idx="215">
                  <c:v>-57</c:v>
                </c:pt>
                <c:pt idx="216">
                  <c:v>-59</c:v>
                </c:pt>
                <c:pt idx="217">
                  <c:v>-56</c:v>
                </c:pt>
                <c:pt idx="218">
                  <c:v>-57</c:v>
                </c:pt>
                <c:pt idx="219">
                  <c:v>-58</c:v>
                </c:pt>
                <c:pt idx="220">
                  <c:v>-58</c:v>
                </c:pt>
                <c:pt idx="221">
                  <c:v>-59</c:v>
                </c:pt>
                <c:pt idx="222">
                  <c:v>-60</c:v>
                </c:pt>
                <c:pt idx="223">
                  <c:v>-56</c:v>
                </c:pt>
                <c:pt idx="224">
                  <c:v>-60</c:v>
                </c:pt>
                <c:pt idx="225">
                  <c:v>-57</c:v>
                </c:pt>
                <c:pt idx="226">
                  <c:v>-62</c:v>
                </c:pt>
                <c:pt idx="227">
                  <c:v>-57</c:v>
                </c:pt>
                <c:pt idx="228">
                  <c:v>-59</c:v>
                </c:pt>
                <c:pt idx="229">
                  <c:v>-60</c:v>
                </c:pt>
                <c:pt idx="230">
                  <c:v>-61</c:v>
                </c:pt>
                <c:pt idx="231">
                  <c:v>-63</c:v>
                </c:pt>
                <c:pt idx="232">
                  <c:v>-62</c:v>
                </c:pt>
                <c:pt idx="233">
                  <c:v>-48</c:v>
                </c:pt>
                <c:pt idx="234">
                  <c:v>-53</c:v>
                </c:pt>
                <c:pt idx="235">
                  <c:v>-59</c:v>
                </c:pt>
                <c:pt idx="236">
                  <c:v>-61</c:v>
                </c:pt>
                <c:pt idx="237">
                  <c:v>-59</c:v>
                </c:pt>
                <c:pt idx="238">
                  <c:v>-68</c:v>
                </c:pt>
                <c:pt idx="239">
                  <c:v>-61</c:v>
                </c:pt>
                <c:pt idx="240">
                  <c:v>-62</c:v>
                </c:pt>
                <c:pt idx="241">
                  <c:v>-76</c:v>
                </c:pt>
                <c:pt idx="242">
                  <c:v>-66</c:v>
                </c:pt>
                <c:pt idx="243">
                  <c:v>-69</c:v>
                </c:pt>
                <c:pt idx="244">
                  <c:v>-64</c:v>
                </c:pt>
                <c:pt idx="245">
                  <c:v>-60</c:v>
                </c:pt>
                <c:pt idx="246">
                  <c:v>-64</c:v>
                </c:pt>
                <c:pt idx="247">
                  <c:v>-74</c:v>
                </c:pt>
                <c:pt idx="248">
                  <c:v>-73</c:v>
                </c:pt>
                <c:pt idx="249">
                  <c:v>-67</c:v>
                </c:pt>
                <c:pt idx="250">
                  <c:v>-70</c:v>
                </c:pt>
                <c:pt idx="251">
                  <c:v>-69</c:v>
                </c:pt>
                <c:pt idx="252">
                  <c:v>-66</c:v>
                </c:pt>
                <c:pt idx="253">
                  <c:v>-62</c:v>
                </c:pt>
                <c:pt idx="254">
                  <c:v>-68</c:v>
                </c:pt>
                <c:pt idx="255">
                  <c:v>-69</c:v>
                </c:pt>
                <c:pt idx="256">
                  <c:v>-65</c:v>
                </c:pt>
                <c:pt idx="257">
                  <c:v>-73</c:v>
                </c:pt>
                <c:pt idx="258">
                  <c:v>-74</c:v>
                </c:pt>
                <c:pt idx="259">
                  <c:v>-71</c:v>
                </c:pt>
                <c:pt idx="260">
                  <c:v>-77</c:v>
                </c:pt>
                <c:pt idx="261">
                  <c:v>-63</c:v>
                </c:pt>
                <c:pt idx="262">
                  <c:v>-62</c:v>
                </c:pt>
                <c:pt idx="263">
                  <c:v>-62</c:v>
                </c:pt>
                <c:pt idx="264">
                  <c:v>-63</c:v>
                </c:pt>
                <c:pt idx="265">
                  <c:v>-70</c:v>
                </c:pt>
                <c:pt idx="266">
                  <c:v>-69</c:v>
                </c:pt>
                <c:pt idx="267">
                  <c:v>-64</c:v>
                </c:pt>
                <c:pt idx="268">
                  <c:v>-66</c:v>
                </c:pt>
                <c:pt idx="269">
                  <c:v>-70</c:v>
                </c:pt>
                <c:pt idx="270">
                  <c:v>-69</c:v>
                </c:pt>
                <c:pt idx="271">
                  <c:v>-69</c:v>
                </c:pt>
                <c:pt idx="272">
                  <c:v>-70</c:v>
                </c:pt>
                <c:pt idx="273">
                  <c:v>-71</c:v>
                </c:pt>
                <c:pt idx="274">
                  <c:v>-67</c:v>
                </c:pt>
                <c:pt idx="275">
                  <c:v>-70</c:v>
                </c:pt>
                <c:pt idx="276">
                  <c:v>-67</c:v>
                </c:pt>
                <c:pt idx="277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6-4407-BA46-4BB6D03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01695"/>
        <c:axId val="323683440"/>
      </c:scatterChart>
      <c:valAx>
        <c:axId val="20102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 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3440"/>
        <c:crosses val="autoZero"/>
        <c:crossBetween val="midCat"/>
      </c:valAx>
      <c:valAx>
        <c:axId val="323683440"/>
        <c:scaling>
          <c:orientation val="minMax"/>
          <c:max val="-30"/>
          <c:min val="-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0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Obstruction at 1.44m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151290463692038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93-4F84-A271-5687F52BAA19}"/>
                </c:ext>
              </c:extLst>
            </c:dLbl>
            <c:dLbl>
              <c:idx val="1"/>
              <c:layout>
                <c:manualLayout>
                  <c:x val="-9.326968503937002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3-4F84-A271-5687F52BAA19}"/>
                </c:ext>
              </c:extLst>
            </c:dLbl>
            <c:dLbl>
              <c:idx val="2"/>
              <c:layout>
                <c:manualLayout>
                  <c:x val="-0.1182099737532807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3-4F84-A271-5687F52BAA19}"/>
                </c:ext>
              </c:extLst>
            </c:dLbl>
            <c:dLbl>
              <c:idx val="3"/>
              <c:layout>
                <c:manualLayout>
                  <c:x val="-0.10423053368328954"/>
                  <c:y val="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93-4F84-A271-5687F52BAA19}"/>
                </c:ext>
              </c:extLst>
            </c:dLbl>
            <c:dLbl>
              <c:idx val="4"/>
              <c:layout>
                <c:manualLayout>
                  <c:x val="-9.915682414698159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93-4F84-A271-5687F52BAA19}"/>
                </c:ext>
              </c:extLst>
            </c:dLbl>
            <c:dLbl>
              <c:idx val="5"/>
              <c:layout>
                <c:manualLayout>
                  <c:x val="-8.783783341118629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2F-498E-95D8-6061F6DCC8AB}"/>
                </c:ext>
              </c:extLst>
            </c:dLbl>
            <c:dLbl>
              <c:idx val="6"/>
              <c:layout>
                <c:manualLayout>
                  <c:x val="-0.10447850176332117"/>
                  <c:y val="-4.074027010566397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2F-498E-95D8-6061F6DCC8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PiPactScan_Graphs!$A$3:$J$3</c:f>
                <c:numCache>
                  <c:formatCode>General</c:formatCode>
                  <c:ptCount val="10"/>
                  <c:pt idx="0">
                    <c:v>1.3963260766119472</c:v>
                  </c:pt>
                  <c:pt idx="1">
                    <c:v>1.8918333909289102</c:v>
                  </c:pt>
                  <c:pt idx="2">
                    <c:v>3.2545669891894273</c:v>
                  </c:pt>
                  <c:pt idx="3">
                    <c:v>2.5998739581091761</c:v>
                  </c:pt>
                  <c:pt idx="4">
                    <c:v>2.9692833105578518</c:v>
                  </c:pt>
                  <c:pt idx="5">
                    <c:v>2.8053276125434317</c:v>
                  </c:pt>
                  <c:pt idx="6">
                    <c:v>4.3147044428832455</c:v>
                  </c:pt>
                  <c:pt idx="7">
                    <c:v>1.249453016641225</c:v>
                  </c:pt>
                  <c:pt idx="8">
                    <c:v>3.4076993547077916</c:v>
                  </c:pt>
                  <c:pt idx="9">
                    <c:v>6.1601565889479755</c:v>
                  </c:pt>
                </c:numCache>
              </c:numRef>
            </c:plus>
            <c:minus>
              <c:numRef>
                <c:f>PiPactScan_Graphs!$A$3:$J$3</c:f>
                <c:numCache>
                  <c:formatCode>General</c:formatCode>
                  <c:ptCount val="10"/>
                  <c:pt idx="0">
                    <c:v>1.3963260766119472</c:v>
                  </c:pt>
                  <c:pt idx="1">
                    <c:v>1.8918333909289102</c:v>
                  </c:pt>
                  <c:pt idx="2">
                    <c:v>3.2545669891894273</c:v>
                  </c:pt>
                  <c:pt idx="3">
                    <c:v>2.5998739581091761</c:v>
                  </c:pt>
                  <c:pt idx="4">
                    <c:v>2.9692833105578518</c:v>
                  </c:pt>
                  <c:pt idx="5">
                    <c:v>2.8053276125434317</c:v>
                  </c:pt>
                  <c:pt idx="6">
                    <c:v>4.3147044428832455</c:v>
                  </c:pt>
                  <c:pt idx="7">
                    <c:v>1.249453016641225</c:v>
                  </c:pt>
                  <c:pt idx="8">
                    <c:v>3.4076993547077916</c:v>
                  </c:pt>
                  <c:pt idx="9">
                    <c:v>6.1601565889479755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PiPactScan_Graphs!$A$1:$J$1</c:f>
              <c:strCache>
                <c:ptCount val="10"/>
                <c:pt idx="0">
                  <c:v>No Obstruction</c:v>
                </c:pt>
                <c:pt idx="1">
                  <c:v>Cardboard &amp; Plastic Obstruction</c:v>
                </c:pt>
                <c:pt idx="2">
                  <c:v>Person/Body Obstruction</c:v>
                </c:pt>
                <c:pt idx="3">
                  <c:v>Pocket/Fabric Obstruction</c:v>
                </c:pt>
                <c:pt idx="4">
                  <c:v>Body &amp; Pocket Obstruction</c:v>
                </c:pt>
                <c:pt idx="5">
                  <c:v>Steel Pan Obstruction</c:v>
                </c:pt>
                <c:pt idx="6">
                  <c:v>Aluminum Obstruction</c:v>
                </c:pt>
                <c:pt idx="7">
                  <c:v>Drywall Obstruction</c:v>
                </c:pt>
                <c:pt idx="8">
                  <c:v>Person, Pocket, Drywall Obstruction</c:v>
                </c:pt>
                <c:pt idx="9">
                  <c:v>Backpack Obstruction</c:v>
                </c:pt>
              </c:strCache>
            </c:strRef>
          </c:cat>
          <c:val>
            <c:numRef>
              <c:f>PiPactScan_Graphs!$A$2:$J$2</c:f>
              <c:numCache>
                <c:formatCode>General</c:formatCode>
                <c:ptCount val="10"/>
                <c:pt idx="0">
                  <c:v>-57</c:v>
                </c:pt>
                <c:pt idx="1">
                  <c:v>-58</c:v>
                </c:pt>
                <c:pt idx="2">
                  <c:v>-60</c:v>
                </c:pt>
                <c:pt idx="3">
                  <c:v>-57</c:v>
                </c:pt>
                <c:pt idx="4">
                  <c:v>-70</c:v>
                </c:pt>
                <c:pt idx="5">
                  <c:v>-67</c:v>
                </c:pt>
                <c:pt idx="6">
                  <c:v>-67</c:v>
                </c:pt>
                <c:pt idx="7">
                  <c:v>-69</c:v>
                </c:pt>
                <c:pt idx="8">
                  <c:v>-78</c:v>
                </c:pt>
                <c:pt idx="9">
                  <c:v>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F84-A271-5687F52BA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12245887"/>
        <c:axId val="915655279"/>
      </c:barChart>
      <c:catAx>
        <c:axId val="91224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Obstruction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5279"/>
        <c:crosses val="autoZero"/>
        <c:auto val="1"/>
        <c:lblAlgn val="ctr"/>
        <c:lblOffset val="100"/>
        <c:noMultiLvlLbl val="0"/>
      </c:catAx>
      <c:valAx>
        <c:axId val="9156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RSSI</a:t>
                </a:r>
                <a:r>
                  <a:rPr lang="en-US" baseline="0"/>
                  <a:t> (</a:t>
                </a:r>
                <a:r>
                  <a:rPr lang="en-US" sz="9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vs. TX Power Level @ 1.44m WITH NO OBSTRUCTIONS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16354177602799649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7C-411D-8C07-54CE309B26C0}"/>
                </c:ext>
              </c:extLst>
            </c:dLbl>
            <c:dLbl>
              <c:idx val="1"/>
              <c:layout>
                <c:manualLayout>
                  <c:x val="-0.13298622047244094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7C-411D-8C07-54CE309B26C0}"/>
                </c:ext>
              </c:extLst>
            </c:dLbl>
            <c:dLbl>
              <c:idx val="2"/>
              <c:layout>
                <c:manualLayout>
                  <c:x val="-0.13298622047244094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7C-411D-8C07-54CE309B26C0}"/>
                </c:ext>
              </c:extLst>
            </c:dLbl>
            <c:dLbl>
              <c:idx val="3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7C-411D-8C07-54CE309B26C0}"/>
                </c:ext>
              </c:extLst>
            </c:dLbl>
            <c:dLbl>
              <c:idx val="4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7C-411D-8C07-54CE309B26C0}"/>
                </c:ext>
              </c:extLst>
            </c:dLbl>
            <c:dLbl>
              <c:idx val="5"/>
              <c:layout>
                <c:manualLayout>
                  <c:x val="-0.13298622047244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7C-411D-8C07-54CE309B26C0}"/>
                </c:ext>
              </c:extLst>
            </c:dLbl>
            <c:dLbl>
              <c:idx val="6"/>
              <c:layout>
                <c:manualLayout>
                  <c:x val="-0.13576399825021868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7C-411D-8C07-54CE309B26C0}"/>
                </c:ext>
              </c:extLst>
            </c:dLbl>
            <c:dLbl>
              <c:idx val="7"/>
              <c:layout>
                <c:manualLayout>
                  <c:x val="-0.1357639982502186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7C-411D-8C07-54CE309B2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PiPactScan_Graphs!$B$23:$I$23</c:f>
                <c:numCache>
                  <c:formatCode>General</c:formatCode>
                  <c:ptCount val="8"/>
                  <c:pt idx="0">
                    <c:v>1.3963260766119472</c:v>
                  </c:pt>
                  <c:pt idx="1">
                    <c:v>0.74261570383892028</c:v>
                  </c:pt>
                  <c:pt idx="2">
                    <c:v>0.76560684829346037</c:v>
                  </c:pt>
                  <c:pt idx="3">
                    <c:v>0.82043785844504558</c:v>
                  </c:pt>
                  <c:pt idx="4">
                    <c:v>0.66089455225126659</c:v>
                  </c:pt>
                  <c:pt idx="5">
                    <c:v>0.56803177597927357</c:v>
                  </c:pt>
                  <c:pt idx="6">
                    <c:v>0.61373175465073215</c:v>
                  </c:pt>
                  <c:pt idx="7">
                    <c:v>0.47946330148538402</c:v>
                  </c:pt>
                </c:numCache>
              </c:numRef>
            </c:plus>
            <c:minus>
              <c:numRef>
                <c:f>PiPactScan_Graphs!$B$23:$I$23</c:f>
                <c:numCache>
                  <c:formatCode>General</c:formatCode>
                  <c:ptCount val="8"/>
                  <c:pt idx="0">
                    <c:v>1.3963260766119472</c:v>
                  </c:pt>
                  <c:pt idx="1">
                    <c:v>0.74261570383892028</c:v>
                  </c:pt>
                  <c:pt idx="2">
                    <c:v>0.76560684829346037</c:v>
                  </c:pt>
                  <c:pt idx="3">
                    <c:v>0.82043785844504558</c:v>
                  </c:pt>
                  <c:pt idx="4">
                    <c:v>0.66089455225126659</c:v>
                  </c:pt>
                  <c:pt idx="5">
                    <c:v>0.56803177597927357</c:v>
                  </c:pt>
                  <c:pt idx="6">
                    <c:v>0.61373175465073215</c:v>
                  </c:pt>
                  <c:pt idx="7">
                    <c:v>0.47946330148538402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PiPactScan_Graphs!$B$21:$I$21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217</c:v>
                </c:pt>
                <c:pt idx="5">
                  <c:v>227</c:v>
                </c:pt>
                <c:pt idx="6">
                  <c:v>237</c:v>
                </c:pt>
                <c:pt idx="7">
                  <c:v>247</c:v>
                </c:pt>
              </c:numCache>
            </c:numRef>
          </c:cat>
          <c:val>
            <c:numRef>
              <c:f>PiPactScan_Graphs!$B$22:$I$22</c:f>
              <c:numCache>
                <c:formatCode>General</c:formatCode>
                <c:ptCount val="8"/>
                <c:pt idx="0">
                  <c:v>-56</c:v>
                </c:pt>
                <c:pt idx="1">
                  <c:v>-61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C-411D-8C07-54CE309B26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0373087"/>
        <c:axId val="1582105791"/>
      </c:barChart>
      <c:catAx>
        <c:axId val="1820373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</a:t>
                </a:r>
                <a:r>
                  <a:rPr lang="en-US" baseline="0"/>
                  <a:t> Power Level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6472306776349437"/>
              <c:y val="0.3747374446304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05791"/>
        <c:crosses val="autoZero"/>
        <c:auto val="1"/>
        <c:lblAlgn val="ctr"/>
        <c:lblOffset val="100"/>
        <c:noMultiLvlLbl val="0"/>
      </c:catAx>
      <c:valAx>
        <c:axId val="1582105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RSSI</a:t>
                </a:r>
                <a:r>
                  <a:rPr lang="en-US" b="1" baseline="0"/>
                  <a:t> </a:t>
                </a:r>
                <a:r>
                  <a:rPr lang="en-US" sz="900" b="1" i="0" u="none" strike="noStrike" baseline="0">
                    <a:effectLst/>
                  </a:rPr>
                  <a:t>(</a:t>
                </a:r>
                <a:r>
                  <a:rPr lang="en-US" sz="9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DISTANCE without Obstruction Indoor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970308398950131E-2"/>
                  <c:y val="0.1044315972131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PiPactScan_Graphs!$B$44:$Q$44</c:f>
                <c:numCache>
                  <c:formatCode>General</c:formatCode>
                  <c:ptCount val="16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  <c:pt idx="11">
                    <c:v>1.7766964093954349</c:v>
                  </c:pt>
                  <c:pt idx="12">
                    <c:v>1.035796550451451</c:v>
                  </c:pt>
                  <c:pt idx="13">
                    <c:v>4.3766649039550041</c:v>
                  </c:pt>
                  <c:pt idx="14">
                    <c:v>2.8243447163763626</c:v>
                  </c:pt>
                  <c:pt idx="15">
                    <c:v>4.6165133078927889</c:v>
                  </c:pt>
                </c:numCache>
              </c:numRef>
            </c:plus>
            <c:minus>
              <c:numRef>
                <c:f>PiPactScan_Graphs!$B$44:$Q$44</c:f>
                <c:numCache>
                  <c:formatCode>General</c:formatCode>
                  <c:ptCount val="16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  <c:pt idx="11">
                    <c:v>1.7766964093954349</c:v>
                  </c:pt>
                  <c:pt idx="12">
                    <c:v>1.035796550451451</c:v>
                  </c:pt>
                  <c:pt idx="13">
                    <c:v>4.3766649039550041</c:v>
                  </c:pt>
                  <c:pt idx="14">
                    <c:v>2.8243447163763626</c:v>
                  </c:pt>
                  <c:pt idx="15">
                    <c:v>4.6165133078927889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PiPactScan_Graphs!$B$42:$Q$42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1.44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7.2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PiPactScan_Graphs!$B$43:$Q$43</c:f>
              <c:numCache>
                <c:formatCode>0</c:formatCode>
                <c:ptCount val="16"/>
                <c:pt idx="0">
                  <c:v>-28</c:v>
                </c:pt>
                <c:pt idx="1">
                  <c:v>-45</c:v>
                </c:pt>
                <c:pt idx="2">
                  <c:v>-57</c:v>
                </c:pt>
                <c:pt idx="3">
                  <c:v>-57</c:v>
                </c:pt>
                <c:pt idx="4">
                  <c:v>-49</c:v>
                </c:pt>
                <c:pt idx="5">
                  <c:v>-57</c:v>
                </c:pt>
                <c:pt idx="6">
                  <c:v>-62</c:v>
                </c:pt>
                <c:pt idx="7">
                  <c:v>-59</c:v>
                </c:pt>
                <c:pt idx="8">
                  <c:v>-67</c:v>
                </c:pt>
                <c:pt idx="9">
                  <c:v>-68</c:v>
                </c:pt>
                <c:pt idx="10">
                  <c:v>-76</c:v>
                </c:pt>
                <c:pt idx="11">
                  <c:v>-71</c:v>
                </c:pt>
                <c:pt idx="12">
                  <c:v>-72</c:v>
                </c:pt>
                <c:pt idx="13">
                  <c:v>-70</c:v>
                </c:pt>
                <c:pt idx="14">
                  <c:v>-86</c:v>
                </c:pt>
                <c:pt idx="1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AE-BE53-C55E23AB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</a:t>
                </a:r>
                <a:r>
                  <a:rPr lang="en-US" baseline="0"/>
                  <a:t> Meters)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</a:t>
                </a:r>
                <a:r>
                  <a:rPr lang="en-US" sz="10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Variation VS. TX Power Level @ 1.44m  without Obstruction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71187349146622"/>
                  <c:y val="8.21222561178614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PiPactScan_Graphs!$B$21:$I$21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217</c:v>
                </c:pt>
                <c:pt idx="5">
                  <c:v>227</c:v>
                </c:pt>
                <c:pt idx="6">
                  <c:v>237</c:v>
                </c:pt>
                <c:pt idx="7">
                  <c:v>247</c:v>
                </c:pt>
              </c:numCache>
            </c:numRef>
          </c:xVal>
          <c:yVal>
            <c:numRef>
              <c:f>PiPactScan_Graphs!$B$23:$I$23</c:f>
              <c:numCache>
                <c:formatCode>General</c:formatCode>
                <c:ptCount val="8"/>
                <c:pt idx="0">
                  <c:v>1.3963260766119472</c:v>
                </c:pt>
                <c:pt idx="1">
                  <c:v>0.74261570383892028</c:v>
                </c:pt>
                <c:pt idx="2">
                  <c:v>0.76560684829346037</c:v>
                </c:pt>
                <c:pt idx="3">
                  <c:v>0.82043785844504558</c:v>
                </c:pt>
                <c:pt idx="4">
                  <c:v>0.66089455225126659</c:v>
                </c:pt>
                <c:pt idx="5">
                  <c:v>0.56803177597927357</c:v>
                </c:pt>
                <c:pt idx="6">
                  <c:v>0.61373175465073215</c:v>
                </c:pt>
                <c:pt idx="7">
                  <c:v>0.47946330148538402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8-4E37-90A0-F817FE8A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TX Power)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Variation (STDEV)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DISTANCE without Obstruction Outdoor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12024278215223E-2"/>
                  <c:y val="5.4298096458872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PiPactScan_Graphs!$B$64:$H$64</c:f>
                <c:numCache>
                  <c:formatCode>General</c:formatCode>
                  <c:ptCount val="7"/>
                  <c:pt idx="0">
                    <c:v>4.1851385419582687</c:v>
                  </c:pt>
                  <c:pt idx="1">
                    <c:v>2.2113895863097097</c:v>
                  </c:pt>
                  <c:pt idx="2">
                    <c:v>2.6889566387128752</c:v>
                  </c:pt>
                  <c:pt idx="3">
                    <c:v>0.70891755695856662</c:v>
                  </c:pt>
                  <c:pt idx="4">
                    <c:v>0.81537476233392625</c:v>
                  </c:pt>
                  <c:pt idx="5">
                    <c:v>1.2186395934691341</c:v>
                  </c:pt>
                  <c:pt idx="6">
                    <c:v>3.1249871286863655</c:v>
                  </c:pt>
                </c:numCache>
              </c:numRef>
            </c:plus>
            <c:minus>
              <c:numRef>
                <c:f>PiPactScan_Graphs!$B$64:$H$64</c:f>
                <c:numCache>
                  <c:formatCode>General</c:formatCode>
                  <c:ptCount val="7"/>
                  <c:pt idx="0">
                    <c:v>4.1851385419582687</c:v>
                  </c:pt>
                  <c:pt idx="1">
                    <c:v>2.2113895863097097</c:v>
                  </c:pt>
                  <c:pt idx="2">
                    <c:v>2.6889566387128752</c:v>
                  </c:pt>
                  <c:pt idx="3">
                    <c:v>0.70891755695856662</c:v>
                  </c:pt>
                  <c:pt idx="4">
                    <c:v>0.81537476233392625</c:v>
                  </c:pt>
                  <c:pt idx="5">
                    <c:v>1.2186395934691341</c:v>
                  </c:pt>
                  <c:pt idx="6">
                    <c:v>3.1249871286863655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PiPactScan_Graphs!$B$62:$H$62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PiPactScan_Graphs!$B$63:$H$63</c:f>
              <c:numCache>
                <c:formatCode>0</c:formatCode>
                <c:ptCount val="7"/>
                <c:pt idx="0">
                  <c:v>-28</c:v>
                </c:pt>
                <c:pt idx="1">
                  <c:v>-37</c:v>
                </c:pt>
                <c:pt idx="2">
                  <c:v>-41</c:v>
                </c:pt>
                <c:pt idx="3">
                  <c:v>-53</c:v>
                </c:pt>
                <c:pt idx="4">
                  <c:v>-64</c:v>
                </c:pt>
                <c:pt idx="5">
                  <c:v>-68</c:v>
                </c:pt>
                <c:pt idx="6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5-4A9B-AA53-FE90EDC8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</a:t>
                </a:r>
                <a:r>
                  <a:rPr lang="en-US" baseline="0"/>
                  <a:t> Meters)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</a:t>
                </a:r>
                <a:r>
                  <a:rPr lang="en-US" sz="10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</a:t>
            </a:r>
            <a:r>
              <a:rPr lang="en-US" baseline="0"/>
              <a:t> RSSI at different Orientations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Hypothesis_6_OrientationRSSI!$B$2:$B$234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</c:numCache>
            </c:numRef>
          </c:xVal>
          <c:yVal>
            <c:numRef>
              <c:f>Hypothesis_6_OrientationRSSI!$C$2:$C$234</c:f>
              <c:numCache>
                <c:formatCode>General</c:formatCode>
                <c:ptCount val="233"/>
                <c:pt idx="0">
                  <c:v>-58</c:v>
                </c:pt>
                <c:pt idx="1">
                  <c:v>-59</c:v>
                </c:pt>
                <c:pt idx="2">
                  <c:v>-65</c:v>
                </c:pt>
                <c:pt idx="3">
                  <c:v>-52</c:v>
                </c:pt>
                <c:pt idx="4">
                  <c:v>-47</c:v>
                </c:pt>
                <c:pt idx="5">
                  <c:v>-43</c:v>
                </c:pt>
                <c:pt idx="6">
                  <c:v>-39</c:v>
                </c:pt>
                <c:pt idx="7">
                  <c:v>-44</c:v>
                </c:pt>
                <c:pt idx="8">
                  <c:v>-41</c:v>
                </c:pt>
                <c:pt idx="9">
                  <c:v>-32</c:v>
                </c:pt>
                <c:pt idx="10">
                  <c:v>-32</c:v>
                </c:pt>
                <c:pt idx="11">
                  <c:v>-37</c:v>
                </c:pt>
                <c:pt idx="12">
                  <c:v>-40</c:v>
                </c:pt>
                <c:pt idx="13">
                  <c:v>-39</c:v>
                </c:pt>
                <c:pt idx="14">
                  <c:v>-41</c:v>
                </c:pt>
                <c:pt idx="15">
                  <c:v>-40</c:v>
                </c:pt>
                <c:pt idx="16">
                  <c:v>-34</c:v>
                </c:pt>
                <c:pt idx="17">
                  <c:v>-35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-34</c:v>
                </c:pt>
                <c:pt idx="22">
                  <c:v>-38</c:v>
                </c:pt>
                <c:pt idx="23">
                  <c:v>-40</c:v>
                </c:pt>
                <c:pt idx="24">
                  <c:v>-39</c:v>
                </c:pt>
                <c:pt idx="25">
                  <c:v>-41</c:v>
                </c:pt>
                <c:pt idx="26">
                  <c:v>-41</c:v>
                </c:pt>
                <c:pt idx="27">
                  <c:v>-40</c:v>
                </c:pt>
                <c:pt idx="28">
                  <c:v>-35</c:v>
                </c:pt>
                <c:pt idx="29">
                  <c:v>-46</c:v>
                </c:pt>
                <c:pt idx="30">
                  <c:v>-41</c:v>
                </c:pt>
                <c:pt idx="31">
                  <c:v>-33</c:v>
                </c:pt>
                <c:pt idx="32">
                  <c:v>-35</c:v>
                </c:pt>
                <c:pt idx="33">
                  <c:v>-37</c:v>
                </c:pt>
                <c:pt idx="34">
                  <c:v>-39</c:v>
                </c:pt>
                <c:pt idx="35">
                  <c:v>-32</c:v>
                </c:pt>
                <c:pt idx="36">
                  <c:v>-34</c:v>
                </c:pt>
                <c:pt idx="37">
                  <c:v>-59</c:v>
                </c:pt>
                <c:pt idx="38">
                  <c:v>-64</c:v>
                </c:pt>
                <c:pt idx="39">
                  <c:v>-62</c:v>
                </c:pt>
                <c:pt idx="40">
                  <c:v>-70</c:v>
                </c:pt>
                <c:pt idx="41">
                  <c:v>-48</c:v>
                </c:pt>
                <c:pt idx="42">
                  <c:v>-53</c:v>
                </c:pt>
                <c:pt idx="43">
                  <c:v>-50</c:v>
                </c:pt>
                <c:pt idx="44">
                  <c:v>-53</c:v>
                </c:pt>
                <c:pt idx="45">
                  <c:v>-55</c:v>
                </c:pt>
                <c:pt idx="46">
                  <c:v>-54</c:v>
                </c:pt>
                <c:pt idx="47">
                  <c:v>-45</c:v>
                </c:pt>
                <c:pt idx="48">
                  <c:v>-56</c:v>
                </c:pt>
                <c:pt idx="49">
                  <c:v>-67</c:v>
                </c:pt>
                <c:pt idx="50">
                  <c:v>-53</c:v>
                </c:pt>
                <c:pt idx="51">
                  <c:v>-52</c:v>
                </c:pt>
                <c:pt idx="52">
                  <c:v>-50</c:v>
                </c:pt>
                <c:pt idx="53">
                  <c:v>-53</c:v>
                </c:pt>
                <c:pt idx="54">
                  <c:v>-50</c:v>
                </c:pt>
                <c:pt idx="55">
                  <c:v>-54</c:v>
                </c:pt>
                <c:pt idx="56">
                  <c:v>-53</c:v>
                </c:pt>
                <c:pt idx="57">
                  <c:v>-51</c:v>
                </c:pt>
                <c:pt idx="58">
                  <c:v>-54</c:v>
                </c:pt>
                <c:pt idx="59">
                  <c:v>-52</c:v>
                </c:pt>
                <c:pt idx="60">
                  <c:v>-58</c:v>
                </c:pt>
                <c:pt idx="61">
                  <c:v>-50</c:v>
                </c:pt>
                <c:pt idx="62">
                  <c:v>-60</c:v>
                </c:pt>
                <c:pt idx="63">
                  <c:v>-51</c:v>
                </c:pt>
                <c:pt idx="64">
                  <c:v>-58</c:v>
                </c:pt>
                <c:pt idx="65">
                  <c:v>-57</c:v>
                </c:pt>
                <c:pt idx="66">
                  <c:v>-58</c:v>
                </c:pt>
                <c:pt idx="67">
                  <c:v>-46</c:v>
                </c:pt>
                <c:pt idx="68">
                  <c:v>-54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-52</c:v>
                </c:pt>
                <c:pt idx="73">
                  <c:v>-52</c:v>
                </c:pt>
                <c:pt idx="74">
                  <c:v>-63</c:v>
                </c:pt>
                <c:pt idx="75">
                  <c:v>-64</c:v>
                </c:pt>
                <c:pt idx="76">
                  <c:v>-79</c:v>
                </c:pt>
                <c:pt idx="77">
                  <c:v>-58</c:v>
                </c:pt>
                <c:pt idx="78">
                  <c:v>-54</c:v>
                </c:pt>
                <c:pt idx="79">
                  <c:v>-55</c:v>
                </c:pt>
                <c:pt idx="80">
                  <c:v>-57</c:v>
                </c:pt>
                <c:pt idx="81">
                  <c:v>-55</c:v>
                </c:pt>
                <c:pt idx="82">
                  <c:v>-53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-55</c:v>
                </c:pt>
                <c:pt idx="87">
                  <c:v>-54</c:v>
                </c:pt>
                <c:pt idx="88">
                  <c:v>-56</c:v>
                </c:pt>
                <c:pt idx="89">
                  <c:v>-59</c:v>
                </c:pt>
                <c:pt idx="90">
                  <c:v>-55</c:v>
                </c:pt>
                <c:pt idx="91">
                  <c:v>-59</c:v>
                </c:pt>
                <c:pt idx="92">
                  <c:v>-55</c:v>
                </c:pt>
                <c:pt idx="93">
                  <c:v>-56</c:v>
                </c:pt>
                <c:pt idx="94">
                  <c:v>-57</c:v>
                </c:pt>
                <c:pt idx="95">
                  <c:v>-58</c:v>
                </c:pt>
                <c:pt idx="96">
                  <c:v>-53</c:v>
                </c:pt>
                <c:pt idx="97">
                  <c:v>-59</c:v>
                </c:pt>
                <c:pt idx="98">
                  <c:v>-52</c:v>
                </c:pt>
                <c:pt idx="99">
                  <c:v>-56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-54</c:v>
                </c:pt>
                <c:pt idx="104">
                  <c:v>-52</c:v>
                </c:pt>
                <c:pt idx="105">
                  <c:v>-52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-55</c:v>
                </c:pt>
                <c:pt idx="110">
                  <c:v>-56</c:v>
                </c:pt>
                <c:pt idx="111">
                  <c:v>-54</c:v>
                </c:pt>
                <c:pt idx="112">
                  <c:v>-52</c:v>
                </c:pt>
                <c:pt idx="113">
                  <c:v>-54</c:v>
                </c:pt>
                <c:pt idx="114">
                  <c:v>-53</c:v>
                </c:pt>
                <c:pt idx="115">
                  <c:v>-59</c:v>
                </c:pt>
                <c:pt idx="116">
                  <c:v>-61</c:v>
                </c:pt>
                <c:pt idx="117">
                  <c:v>-55</c:v>
                </c:pt>
                <c:pt idx="118">
                  <c:v>-57</c:v>
                </c:pt>
                <c:pt idx="119">
                  <c:v>-56</c:v>
                </c:pt>
                <c:pt idx="120">
                  <c:v>-59</c:v>
                </c:pt>
                <c:pt idx="121">
                  <c:v>-56</c:v>
                </c:pt>
                <c:pt idx="122">
                  <c:v>-53</c:v>
                </c:pt>
                <c:pt idx="123">
                  <c:v>-57</c:v>
                </c:pt>
                <c:pt idx="124">
                  <c:v>-61</c:v>
                </c:pt>
                <c:pt idx="125">
                  <c:v>-63</c:v>
                </c:pt>
                <c:pt idx="126">
                  <c:v>-59</c:v>
                </c:pt>
                <c:pt idx="127">
                  <c:v>-64</c:v>
                </c:pt>
                <c:pt idx="128">
                  <c:v>-62</c:v>
                </c:pt>
                <c:pt idx="129">
                  <c:v>-66</c:v>
                </c:pt>
                <c:pt idx="130">
                  <c:v>-60</c:v>
                </c:pt>
                <c:pt idx="131">
                  <c:v>-68</c:v>
                </c:pt>
                <c:pt idx="132">
                  <c:v>-63</c:v>
                </c:pt>
                <c:pt idx="133">
                  <c:v>-62</c:v>
                </c:pt>
                <c:pt idx="134">
                  <c:v>-74</c:v>
                </c:pt>
                <c:pt idx="135">
                  <c:v>-61</c:v>
                </c:pt>
                <c:pt idx="136">
                  <c:v>-74</c:v>
                </c:pt>
                <c:pt idx="137">
                  <c:v>-55</c:v>
                </c:pt>
                <c:pt idx="138">
                  <c:v>-62</c:v>
                </c:pt>
                <c:pt idx="139">
                  <c:v>-57</c:v>
                </c:pt>
                <c:pt idx="140">
                  <c:v>-71</c:v>
                </c:pt>
                <c:pt idx="141">
                  <c:v>-64</c:v>
                </c:pt>
                <c:pt idx="142">
                  <c:v>-55</c:v>
                </c:pt>
                <c:pt idx="143">
                  <c:v>-71</c:v>
                </c:pt>
                <c:pt idx="144">
                  <c:v>-71</c:v>
                </c:pt>
                <c:pt idx="145">
                  <c:v>-63</c:v>
                </c:pt>
                <c:pt idx="146">
                  <c:v>-61</c:v>
                </c:pt>
                <c:pt idx="147">
                  <c:v>-60</c:v>
                </c:pt>
                <c:pt idx="148">
                  <c:v>-66</c:v>
                </c:pt>
                <c:pt idx="149">
                  <c:v>-59</c:v>
                </c:pt>
                <c:pt idx="150">
                  <c:v>-62</c:v>
                </c:pt>
                <c:pt idx="151">
                  <c:v>-63</c:v>
                </c:pt>
                <c:pt idx="152">
                  <c:v>-70</c:v>
                </c:pt>
                <c:pt idx="153">
                  <c:v>-68</c:v>
                </c:pt>
                <c:pt idx="154">
                  <c:v>-70</c:v>
                </c:pt>
                <c:pt idx="155">
                  <c:v>-67</c:v>
                </c:pt>
                <c:pt idx="156">
                  <c:v>-66</c:v>
                </c:pt>
                <c:pt idx="157">
                  <c:v>-57</c:v>
                </c:pt>
                <c:pt idx="158">
                  <c:v>-67</c:v>
                </c:pt>
                <c:pt idx="159">
                  <c:v>-69</c:v>
                </c:pt>
                <c:pt idx="160">
                  <c:v>-58</c:v>
                </c:pt>
                <c:pt idx="161">
                  <c:v>-60</c:v>
                </c:pt>
                <c:pt idx="162">
                  <c:v>-72</c:v>
                </c:pt>
                <c:pt idx="163">
                  <c:v>-64</c:v>
                </c:pt>
                <c:pt idx="164">
                  <c:v>-64</c:v>
                </c:pt>
                <c:pt idx="165">
                  <c:v>-67</c:v>
                </c:pt>
                <c:pt idx="166">
                  <c:v>-62</c:v>
                </c:pt>
                <c:pt idx="167">
                  <c:v>-71</c:v>
                </c:pt>
                <c:pt idx="168">
                  <c:v>-58</c:v>
                </c:pt>
                <c:pt idx="169">
                  <c:v>-59</c:v>
                </c:pt>
                <c:pt idx="170">
                  <c:v>-67</c:v>
                </c:pt>
                <c:pt idx="171">
                  <c:v>-59</c:v>
                </c:pt>
                <c:pt idx="172">
                  <c:v>-63</c:v>
                </c:pt>
                <c:pt idx="173">
                  <c:v>-59</c:v>
                </c:pt>
                <c:pt idx="174">
                  <c:v>-60</c:v>
                </c:pt>
                <c:pt idx="175">
                  <c:v>-69</c:v>
                </c:pt>
                <c:pt idx="176">
                  <c:v>-77</c:v>
                </c:pt>
                <c:pt idx="177">
                  <c:v>-70</c:v>
                </c:pt>
                <c:pt idx="178">
                  <c:v>-75</c:v>
                </c:pt>
                <c:pt idx="179">
                  <c:v>-73</c:v>
                </c:pt>
                <c:pt idx="180">
                  <c:v>-56</c:v>
                </c:pt>
                <c:pt idx="181">
                  <c:v>-69</c:v>
                </c:pt>
                <c:pt idx="182">
                  <c:v>-87</c:v>
                </c:pt>
                <c:pt idx="183">
                  <c:v>-67</c:v>
                </c:pt>
                <c:pt idx="184">
                  <c:v>-58</c:v>
                </c:pt>
                <c:pt idx="185">
                  <c:v>-65</c:v>
                </c:pt>
                <c:pt idx="186">
                  <c:v>-61</c:v>
                </c:pt>
                <c:pt idx="187">
                  <c:v>-62</c:v>
                </c:pt>
                <c:pt idx="188">
                  <c:v>-57</c:v>
                </c:pt>
                <c:pt idx="189">
                  <c:v>-67</c:v>
                </c:pt>
                <c:pt idx="190">
                  <c:v>-66</c:v>
                </c:pt>
                <c:pt idx="191">
                  <c:v>-68</c:v>
                </c:pt>
                <c:pt idx="192">
                  <c:v>-67</c:v>
                </c:pt>
                <c:pt idx="193">
                  <c:v>-62</c:v>
                </c:pt>
                <c:pt idx="194">
                  <c:v>-66</c:v>
                </c:pt>
                <c:pt idx="195">
                  <c:v>-68</c:v>
                </c:pt>
                <c:pt idx="196">
                  <c:v>-60</c:v>
                </c:pt>
                <c:pt idx="197">
                  <c:v>-65</c:v>
                </c:pt>
                <c:pt idx="198">
                  <c:v>-71</c:v>
                </c:pt>
                <c:pt idx="199">
                  <c:v>-57</c:v>
                </c:pt>
                <c:pt idx="200">
                  <c:v>-57</c:v>
                </c:pt>
                <c:pt idx="201">
                  <c:v>-56</c:v>
                </c:pt>
                <c:pt idx="202">
                  <c:v>-55</c:v>
                </c:pt>
                <c:pt idx="203">
                  <c:v>-56</c:v>
                </c:pt>
                <c:pt idx="204">
                  <c:v>-55</c:v>
                </c:pt>
                <c:pt idx="205">
                  <c:v>-55</c:v>
                </c:pt>
                <c:pt idx="206">
                  <c:v>-59</c:v>
                </c:pt>
                <c:pt idx="207">
                  <c:v>-60</c:v>
                </c:pt>
                <c:pt idx="208">
                  <c:v>-55</c:v>
                </c:pt>
                <c:pt idx="209">
                  <c:v>-59</c:v>
                </c:pt>
                <c:pt idx="210">
                  <c:v>-55</c:v>
                </c:pt>
                <c:pt idx="211">
                  <c:v>-58</c:v>
                </c:pt>
                <c:pt idx="212">
                  <c:v>-57</c:v>
                </c:pt>
                <c:pt idx="213">
                  <c:v>-57</c:v>
                </c:pt>
                <c:pt idx="214">
                  <c:v>-59</c:v>
                </c:pt>
                <c:pt idx="215">
                  <c:v>-60</c:v>
                </c:pt>
                <c:pt idx="216">
                  <c:v>-62</c:v>
                </c:pt>
                <c:pt idx="217">
                  <c:v>-65</c:v>
                </c:pt>
                <c:pt idx="218">
                  <c:v>-60</c:v>
                </c:pt>
                <c:pt idx="219">
                  <c:v>-64</c:v>
                </c:pt>
                <c:pt idx="220">
                  <c:v>-58</c:v>
                </c:pt>
                <c:pt idx="221">
                  <c:v>-66</c:v>
                </c:pt>
                <c:pt idx="222">
                  <c:v>-56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-63</c:v>
                </c:pt>
                <c:pt idx="227">
                  <c:v>-57</c:v>
                </c:pt>
                <c:pt idx="228">
                  <c:v>-57</c:v>
                </c:pt>
                <c:pt idx="229">
                  <c:v>-63</c:v>
                </c:pt>
                <c:pt idx="230">
                  <c:v>-58</c:v>
                </c:pt>
                <c:pt idx="231">
                  <c:v>-60</c:v>
                </c:pt>
                <c:pt idx="232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E-404D-B320-E7F82626FF85}"/>
            </c:ext>
          </c:extLst>
        </c:ser>
        <c:ser>
          <c:idx val="1"/>
          <c:order val="1"/>
          <c:tx>
            <c:v>90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Hypothesis_6_OrientationRSSI!$B$235:$B$497</c:f>
              <c:numCache>
                <c:formatCode>General</c:formatCode>
                <c:ptCount val="2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</c:numCache>
            </c:numRef>
          </c:xVal>
          <c:yVal>
            <c:numRef>
              <c:f>Hypothesis_6_OrientationRSSI!$C$235:$C$496</c:f>
              <c:numCache>
                <c:formatCode>General</c:formatCode>
                <c:ptCount val="262"/>
                <c:pt idx="0">
                  <c:v>-70</c:v>
                </c:pt>
                <c:pt idx="1">
                  <c:v>-77</c:v>
                </c:pt>
                <c:pt idx="2">
                  <c:v>-66</c:v>
                </c:pt>
                <c:pt idx="3">
                  <c:v>-67</c:v>
                </c:pt>
                <c:pt idx="4">
                  <c:v>-87</c:v>
                </c:pt>
                <c:pt idx="5">
                  <c:v>-76</c:v>
                </c:pt>
                <c:pt idx="6">
                  <c:v>-69</c:v>
                </c:pt>
                <c:pt idx="7">
                  <c:v>-68</c:v>
                </c:pt>
                <c:pt idx="8">
                  <c:v>-66</c:v>
                </c:pt>
                <c:pt idx="9">
                  <c:v>-63</c:v>
                </c:pt>
                <c:pt idx="10">
                  <c:v>-81</c:v>
                </c:pt>
                <c:pt idx="11">
                  <c:v>-73</c:v>
                </c:pt>
                <c:pt idx="12">
                  <c:v>-71</c:v>
                </c:pt>
                <c:pt idx="13">
                  <c:v>-71</c:v>
                </c:pt>
                <c:pt idx="14">
                  <c:v>-80</c:v>
                </c:pt>
                <c:pt idx="15">
                  <c:v>-73</c:v>
                </c:pt>
                <c:pt idx="16">
                  <c:v>-73</c:v>
                </c:pt>
                <c:pt idx="17">
                  <c:v>-70</c:v>
                </c:pt>
                <c:pt idx="18">
                  <c:v>-69</c:v>
                </c:pt>
                <c:pt idx="19">
                  <c:v>-77</c:v>
                </c:pt>
                <c:pt idx="20">
                  <c:v>-80</c:v>
                </c:pt>
                <c:pt idx="21">
                  <c:v>-78</c:v>
                </c:pt>
                <c:pt idx="22">
                  <c:v>-76</c:v>
                </c:pt>
                <c:pt idx="23">
                  <c:v>-74</c:v>
                </c:pt>
                <c:pt idx="24">
                  <c:v>-72</c:v>
                </c:pt>
                <c:pt idx="25">
                  <c:v>-71</c:v>
                </c:pt>
                <c:pt idx="26">
                  <c:v>-76</c:v>
                </c:pt>
                <c:pt idx="27">
                  <c:v>-69</c:v>
                </c:pt>
                <c:pt idx="28">
                  <c:v>-73</c:v>
                </c:pt>
                <c:pt idx="29">
                  <c:v>-75</c:v>
                </c:pt>
                <c:pt idx="30">
                  <c:v>-73</c:v>
                </c:pt>
                <c:pt idx="31">
                  <c:v>-79</c:v>
                </c:pt>
                <c:pt idx="32">
                  <c:v>-88</c:v>
                </c:pt>
                <c:pt idx="33">
                  <c:v>-71</c:v>
                </c:pt>
                <c:pt idx="34">
                  <c:v>-68</c:v>
                </c:pt>
                <c:pt idx="35">
                  <c:v>-68</c:v>
                </c:pt>
                <c:pt idx="36">
                  <c:v>-77</c:v>
                </c:pt>
                <c:pt idx="37">
                  <c:v>-72</c:v>
                </c:pt>
                <c:pt idx="38">
                  <c:v>-80</c:v>
                </c:pt>
                <c:pt idx="39">
                  <c:v>-62</c:v>
                </c:pt>
                <c:pt idx="40">
                  <c:v>-73</c:v>
                </c:pt>
                <c:pt idx="41">
                  <c:v>-62</c:v>
                </c:pt>
                <c:pt idx="42">
                  <c:v>-67</c:v>
                </c:pt>
                <c:pt idx="43">
                  <c:v>-64</c:v>
                </c:pt>
                <c:pt idx="44">
                  <c:v>-64</c:v>
                </c:pt>
                <c:pt idx="45">
                  <c:v>-58</c:v>
                </c:pt>
                <c:pt idx="46">
                  <c:v>-62</c:v>
                </c:pt>
                <c:pt idx="47">
                  <c:v>-70</c:v>
                </c:pt>
                <c:pt idx="48">
                  <c:v>-62</c:v>
                </c:pt>
                <c:pt idx="49">
                  <c:v>-64</c:v>
                </c:pt>
                <c:pt idx="50">
                  <c:v>-67</c:v>
                </c:pt>
                <c:pt idx="51">
                  <c:v>-77</c:v>
                </c:pt>
                <c:pt idx="52">
                  <c:v>-64</c:v>
                </c:pt>
                <c:pt idx="53">
                  <c:v>-67</c:v>
                </c:pt>
                <c:pt idx="54">
                  <c:v>-65</c:v>
                </c:pt>
                <c:pt idx="55">
                  <c:v>-66</c:v>
                </c:pt>
                <c:pt idx="56">
                  <c:v>-64</c:v>
                </c:pt>
                <c:pt idx="57">
                  <c:v>-65</c:v>
                </c:pt>
                <c:pt idx="58">
                  <c:v>-65</c:v>
                </c:pt>
                <c:pt idx="59">
                  <c:v>-64</c:v>
                </c:pt>
                <c:pt idx="60">
                  <c:v>-68</c:v>
                </c:pt>
                <c:pt idx="61">
                  <c:v>-68</c:v>
                </c:pt>
                <c:pt idx="62">
                  <c:v>-64</c:v>
                </c:pt>
                <c:pt idx="63">
                  <c:v>-66</c:v>
                </c:pt>
                <c:pt idx="64">
                  <c:v>-71</c:v>
                </c:pt>
                <c:pt idx="65">
                  <c:v>-71</c:v>
                </c:pt>
                <c:pt idx="66">
                  <c:v>-64</c:v>
                </c:pt>
                <c:pt idx="67">
                  <c:v>-63</c:v>
                </c:pt>
                <c:pt idx="68">
                  <c:v>-72</c:v>
                </c:pt>
                <c:pt idx="69">
                  <c:v>-67</c:v>
                </c:pt>
                <c:pt idx="70">
                  <c:v>-65</c:v>
                </c:pt>
                <c:pt idx="71">
                  <c:v>-65</c:v>
                </c:pt>
                <c:pt idx="72">
                  <c:v>-67</c:v>
                </c:pt>
                <c:pt idx="73">
                  <c:v>-64</c:v>
                </c:pt>
                <c:pt idx="74">
                  <c:v>-65</c:v>
                </c:pt>
                <c:pt idx="75">
                  <c:v>-67</c:v>
                </c:pt>
                <c:pt idx="76">
                  <c:v>-65</c:v>
                </c:pt>
                <c:pt idx="77">
                  <c:v>-67</c:v>
                </c:pt>
                <c:pt idx="78">
                  <c:v>-63</c:v>
                </c:pt>
                <c:pt idx="79">
                  <c:v>-64</c:v>
                </c:pt>
                <c:pt idx="80">
                  <c:v>-70</c:v>
                </c:pt>
                <c:pt idx="81">
                  <c:v>-77</c:v>
                </c:pt>
                <c:pt idx="82">
                  <c:v>-77</c:v>
                </c:pt>
                <c:pt idx="83">
                  <c:v>-78</c:v>
                </c:pt>
                <c:pt idx="84">
                  <c:v>-91</c:v>
                </c:pt>
                <c:pt idx="85">
                  <c:v>-76</c:v>
                </c:pt>
                <c:pt idx="86">
                  <c:v>-73</c:v>
                </c:pt>
                <c:pt idx="87">
                  <c:v>-71</c:v>
                </c:pt>
                <c:pt idx="88">
                  <c:v>-70</c:v>
                </c:pt>
                <c:pt idx="89">
                  <c:v>-70</c:v>
                </c:pt>
                <c:pt idx="90">
                  <c:v>-71</c:v>
                </c:pt>
                <c:pt idx="91">
                  <c:v>-70</c:v>
                </c:pt>
                <c:pt idx="92">
                  <c:v>-71</c:v>
                </c:pt>
                <c:pt idx="93">
                  <c:v>-70</c:v>
                </c:pt>
                <c:pt idx="94">
                  <c:v>-73</c:v>
                </c:pt>
                <c:pt idx="95">
                  <c:v>-67</c:v>
                </c:pt>
                <c:pt idx="96">
                  <c:v>-70</c:v>
                </c:pt>
                <c:pt idx="97">
                  <c:v>-71</c:v>
                </c:pt>
                <c:pt idx="98">
                  <c:v>-71</c:v>
                </c:pt>
                <c:pt idx="99">
                  <c:v>-72</c:v>
                </c:pt>
                <c:pt idx="100">
                  <c:v>-70</c:v>
                </c:pt>
                <c:pt idx="101">
                  <c:v>-70</c:v>
                </c:pt>
                <c:pt idx="102">
                  <c:v>-69</c:v>
                </c:pt>
                <c:pt idx="103">
                  <c:v>-67</c:v>
                </c:pt>
                <c:pt idx="104">
                  <c:v>-68</c:v>
                </c:pt>
                <c:pt idx="105">
                  <c:v>-70</c:v>
                </c:pt>
                <c:pt idx="106">
                  <c:v>-71</c:v>
                </c:pt>
                <c:pt idx="107">
                  <c:v>-81</c:v>
                </c:pt>
                <c:pt idx="108">
                  <c:v>-70</c:v>
                </c:pt>
                <c:pt idx="109">
                  <c:v>-71</c:v>
                </c:pt>
                <c:pt idx="110">
                  <c:v>-75</c:v>
                </c:pt>
                <c:pt idx="111">
                  <c:v>-76</c:v>
                </c:pt>
                <c:pt idx="112">
                  <c:v>-74</c:v>
                </c:pt>
                <c:pt idx="113">
                  <c:v>-78</c:v>
                </c:pt>
                <c:pt idx="114">
                  <c:v>-70</c:v>
                </c:pt>
                <c:pt idx="115">
                  <c:v>-70</c:v>
                </c:pt>
                <c:pt idx="116">
                  <c:v>-71</c:v>
                </c:pt>
                <c:pt idx="117">
                  <c:v>-70</c:v>
                </c:pt>
                <c:pt idx="118">
                  <c:v>-72</c:v>
                </c:pt>
                <c:pt idx="119">
                  <c:v>-73</c:v>
                </c:pt>
                <c:pt idx="120">
                  <c:v>-78</c:v>
                </c:pt>
                <c:pt idx="121">
                  <c:v>-68</c:v>
                </c:pt>
                <c:pt idx="122">
                  <c:v>-69</c:v>
                </c:pt>
                <c:pt idx="123">
                  <c:v>-71</c:v>
                </c:pt>
                <c:pt idx="124">
                  <c:v>-92</c:v>
                </c:pt>
                <c:pt idx="125">
                  <c:v>-79</c:v>
                </c:pt>
                <c:pt idx="126">
                  <c:v>-86</c:v>
                </c:pt>
                <c:pt idx="127">
                  <c:v>-76</c:v>
                </c:pt>
                <c:pt idx="128">
                  <c:v>-77</c:v>
                </c:pt>
                <c:pt idx="129">
                  <c:v>-72</c:v>
                </c:pt>
                <c:pt idx="130">
                  <c:v>-72</c:v>
                </c:pt>
                <c:pt idx="131">
                  <c:v>-74</c:v>
                </c:pt>
                <c:pt idx="132">
                  <c:v>-72</c:v>
                </c:pt>
                <c:pt idx="133">
                  <c:v>-69</c:v>
                </c:pt>
                <c:pt idx="134">
                  <c:v>-73</c:v>
                </c:pt>
                <c:pt idx="135">
                  <c:v>-72</c:v>
                </c:pt>
                <c:pt idx="136">
                  <c:v>-78</c:v>
                </c:pt>
                <c:pt idx="137">
                  <c:v>-86</c:v>
                </c:pt>
                <c:pt idx="138">
                  <c:v>-71</c:v>
                </c:pt>
                <c:pt idx="139">
                  <c:v>-74</c:v>
                </c:pt>
                <c:pt idx="140">
                  <c:v>-77</c:v>
                </c:pt>
                <c:pt idx="141">
                  <c:v>-71</c:v>
                </c:pt>
                <c:pt idx="142">
                  <c:v>-76</c:v>
                </c:pt>
                <c:pt idx="143">
                  <c:v>-73</c:v>
                </c:pt>
                <c:pt idx="144">
                  <c:v>-72</c:v>
                </c:pt>
                <c:pt idx="145">
                  <c:v>-71</c:v>
                </c:pt>
                <c:pt idx="146">
                  <c:v>-69</c:v>
                </c:pt>
                <c:pt idx="147">
                  <c:v>-80</c:v>
                </c:pt>
                <c:pt idx="148">
                  <c:v>-72</c:v>
                </c:pt>
                <c:pt idx="149">
                  <c:v>-75</c:v>
                </c:pt>
                <c:pt idx="150">
                  <c:v>-76</c:v>
                </c:pt>
                <c:pt idx="151">
                  <c:v>-77</c:v>
                </c:pt>
                <c:pt idx="152">
                  <c:v>-72</c:v>
                </c:pt>
                <c:pt idx="153">
                  <c:v>-79</c:v>
                </c:pt>
                <c:pt idx="154">
                  <c:v>-72</c:v>
                </c:pt>
                <c:pt idx="155">
                  <c:v>-71</c:v>
                </c:pt>
                <c:pt idx="156">
                  <c:v>-75</c:v>
                </c:pt>
                <c:pt idx="157">
                  <c:v>-80</c:v>
                </c:pt>
                <c:pt idx="158">
                  <c:v>-80</c:v>
                </c:pt>
                <c:pt idx="159">
                  <c:v>-77</c:v>
                </c:pt>
                <c:pt idx="160">
                  <c:v>-74</c:v>
                </c:pt>
                <c:pt idx="161">
                  <c:v>-82</c:v>
                </c:pt>
                <c:pt idx="162">
                  <c:v>-76</c:v>
                </c:pt>
                <c:pt idx="163">
                  <c:v>-74</c:v>
                </c:pt>
                <c:pt idx="164">
                  <c:v>-71</c:v>
                </c:pt>
                <c:pt idx="165">
                  <c:v>-76</c:v>
                </c:pt>
                <c:pt idx="166">
                  <c:v>-80</c:v>
                </c:pt>
                <c:pt idx="167">
                  <c:v>-68</c:v>
                </c:pt>
                <c:pt idx="168">
                  <c:v>-73</c:v>
                </c:pt>
                <c:pt idx="169">
                  <c:v>-68</c:v>
                </c:pt>
                <c:pt idx="170">
                  <c:v>-75</c:v>
                </c:pt>
                <c:pt idx="171">
                  <c:v>-85</c:v>
                </c:pt>
                <c:pt idx="172">
                  <c:v>-77</c:v>
                </c:pt>
                <c:pt idx="173">
                  <c:v>-76</c:v>
                </c:pt>
                <c:pt idx="174">
                  <c:v>-71</c:v>
                </c:pt>
                <c:pt idx="175">
                  <c:v>-67</c:v>
                </c:pt>
                <c:pt idx="176">
                  <c:v>-79</c:v>
                </c:pt>
                <c:pt idx="177">
                  <c:v>-79</c:v>
                </c:pt>
                <c:pt idx="178">
                  <c:v>-74</c:v>
                </c:pt>
                <c:pt idx="179">
                  <c:v>-71</c:v>
                </c:pt>
                <c:pt idx="180">
                  <c:v>-77</c:v>
                </c:pt>
                <c:pt idx="181">
                  <c:v>-71</c:v>
                </c:pt>
                <c:pt idx="182">
                  <c:v>-73</c:v>
                </c:pt>
                <c:pt idx="183">
                  <c:v>-68</c:v>
                </c:pt>
                <c:pt idx="184">
                  <c:v>-79</c:v>
                </c:pt>
                <c:pt idx="185">
                  <c:v>-76</c:v>
                </c:pt>
                <c:pt idx="186">
                  <c:v>-74</c:v>
                </c:pt>
                <c:pt idx="187">
                  <c:v>-74</c:v>
                </c:pt>
                <c:pt idx="188">
                  <c:v>-86</c:v>
                </c:pt>
                <c:pt idx="189">
                  <c:v>-91</c:v>
                </c:pt>
                <c:pt idx="190">
                  <c:v>-82</c:v>
                </c:pt>
                <c:pt idx="191">
                  <c:v>-78</c:v>
                </c:pt>
                <c:pt idx="192">
                  <c:v>-85</c:v>
                </c:pt>
                <c:pt idx="193">
                  <c:v>-73</c:v>
                </c:pt>
                <c:pt idx="194">
                  <c:v>-81</c:v>
                </c:pt>
                <c:pt idx="195">
                  <c:v>-75</c:v>
                </c:pt>
                <c:pt idx="196">
                  <c:v>-85</c:v>
                </c:pt>
                <c:pt idx="197">
                  <c:v>-86</c:v>
                </c:pt>
                <c:pt idx="198">
                  <c:v>-79</c:v>
                </c:pt>
                <c:pt idx="199">
                  <c:v>-81</c:v>
                </c:pt>
                <c:pt idx="200">
                  <c:v>-84</c:v>
                </c:pt>
                <c:pt idx="201">
                  <c:v>-79</c:v>
                </c:pt>
                <c:pt idx="202">
                  <c:v>-80</c:v>
                </c:pt>
                <c:pt idx="203">
                  <c:v>-77</c:v>
                </c:pt>
                <c:pt idx="204">
                  <c:v>-81</c:v>
                </c:pt>
                <c:pt idx="205">
                  <c:v>-71</c:v>
                </c:pt>
                <c:pt idx="206">
                  <c:v>-72</c:v>
                </c:pt>
                <c:pt idx="207">
                  <c:v>-76</c:v>
                </c:pt>
                <c:pt idx="208">
                  <c:v>-79</c:v>
                </c:pt>
                <c:pt idx="209">
                  <c:v>-75</c:v>
                </c:pt>
                <c:pt idx="210">
                  <c:v>-88</c:v>
                </c:pt>
                <c:pt idx="211">
                  <c:v>-83</c:v>
                </c:pt>
                <c:pt idx="212">
                  <c:v>-75</c:v>
                </c:pt>
                <c:pt idx="213">
                  <c:v>-87</c:v>
                </c:pt>
                <c:pt idx="214">
                  <c:v>-87</c:v>
                </c:pt>
                <c:pt idx="215">
                  <c:v>-86</c:v>
                </c:pt>
                <c:pt idx="216">
                  <c:v>-83</c:v>
                </c:pt>
                <c:pt idx="217">
                  <c:v>-90</c:v>
                </c:pt>
                <c:pt idx="218">
                  <c:v>-80</c:v>
                </c:pt>
                <c:pt idx="219">
                  <c:v>-79</c:v>
                </c:pt>
                <c:pt idx="220">
                  <c:v>-81</c:v>
                </c:pt>
                <c:pt idx="221">
                  <c:v>-79</c:v>
                </c:pt>
                <c:pt idx="222">
                  <c:v>-80</c:v>
                </c:pt>
                <c:pt idx="223">
                  <c:v>-82</c:v>
                </c:pt>
                <c:pt idx="224">
                  <c:v>-81</c:v>
                </c:pt>
                <c:pt idx="225">
                  <c:v>-79</c:v>
                </c:pt>
                <c:pt idx="226">
                  <c:v>-79</c:v>
                </c:pt>
                <c:pt idx="227">
                  <c:v>-78</c:v>
                </c:pt>
                <c:pt idx="228">
                  <c:v>-81</c:v>
                </c:pt>
                <c:pt idx="229">
                  <c:v>-76</c:v>
                </c:pt>
                <c:pt idx="230">
                  <c:v>-88</c:v>
                </c:pt>
                <c:pt idx="231">
                  <c:v>-87</c:v>
                </c:pt>
                <c:pt idx="232">
                  <c:v>-81</c:v>
                </c:pt>
                <c:pt idx="233">
                  <c:v>-77</c:v>
                </c:pt>
                <c:pt idx="234">
                  <c:v>-79</c:v>
                </c:pt>
                <c:pt idx="235">
                  <c:v>-79</c:v>
                </c:pt>
                <c:pt idx="236">
                  <c:v>-75</c:v>
                </c:pt>
                <c:pt idx="237">
                  <c:v>-80</c:v>
                </c:pt>
                <c:pt idx="238">
                  <c:v>-74</c:v>
                </c:pt>
                <c:pt idx="239">
                  <c:v>-78</c:v>
                </c:pt>
                <c:pt idx="240">
                  <c:v>-75</c:v>
                </c:pt>
                <c:pt idx="241">
                  <c:v>-78</c:v>
                </c:pt>
                <c:pt idx="242">
                  <c:v>-76</c:v>
                </c:pt>
                <c:pt idx="243">
                  <c:v>-76</c:v>
                </c:pt>
                <c:pt idx="244">
                  <c:v>-79</c:v>
                </c:pt>
                <c:pt idx="245">
                  <c:v>-83</c:v>
                </c:pt>
                <c:pt idx="246">
                  <c:v>-78</c:v>
                </c:pt>
                <c:pt idx="247">
                  <c:v>-82</c:v>
                </c:pt>
                <c:pt idx="248">
                  <c:v>-78</c:v>
                </c:pt>
                <c:pt idx="249">
                  <c:v>-84</c:v>
                </c:pt>
                <c:pt idx="250">
                  <c:v>-78</c:v>
                </c:pt>
                <c:pt idx="251">
                  <c:v>-81</c:v>
                </c:pt>
                <c:pt idx="252">
                  <c:v>-76</c:v>
                </c:pt>
                <c:pt idx="253">
                  <c:v>-77</c:v>
                </c:pt>
                <c:pt idx="254">
                  <c:v>-76</c:v>
                </c:pt>
                <c:pt idx="255">
                  <c:v>-78</c:v>
                </c:pt>
                <c:pt idx="256">
                  <c:v>-75</c:v>
                </c:pt>
                <c:pt idx="257">
                  <c:v>-76</c:v>
                </c:pt>
                <c:pt idx="258">
                  <c:v>-72</c:v>
                </c:pt>
                <c:pt idx="259">
                  <c:v>-78</c:v>
                </c:pt>
                <c:pt idx="260">
                  <c:v>-77</c:v>
                </c:pt>
                <c:pt idx="261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E-404D-B320-E7F82626FF85}"/>
            </c:ext>
          </c:extLst>
        </c:ser>
        <c:ser>
          <c:idx val="2"/>
          <c:order val="2"/>
          <c:tx>
            <c:v>-90 degrees relative to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Hypothesis_6_OrientationRSSI!$B$498:$B$775</c:f>
              <c:numCache>
                <c:formatCode>General</c:formatCode>
                <c:ptCount val="2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</c:numCache>
            </c:numRef>
          </c:xVal>
          <c:yVal>
            <c:numRef>
              <c:f>Hypothesis_6_OrientationRSSI!$C$498:$C$775</c:f>
              <c:numCache>
                <c:formatCode>General</c:formatCode>
                <c:ptCount val="278"/>
                <c:pt idx="0">
                  <c:v>-46</c:v>
                </c:pt>
                <c:pt idx="1">
                  <c:v>-46</c:v>
                </c:pt>
                <c:pt idx="2">
                  <c:v>-34</c:v>
                </c:pt>
                <c:pt idx="3">
                  <c:v>-36</c:v>
                </c:pt>
                <c:pt idx="4">
                  <c:v>-47</c:v>
                </c:pt>
                <c:pt idx="5">
                  <c:v>-47</c:v>
                </c:pt>
                <c:pt idx="6">
                  <c:v>-43</c:v>
                </c:pt>
                <c:pt idx="7">
                  <c:v>-45</c:v>
                </c:pt>
                <c:pt idx="8">
                  <c:v>-43</c:v>
                </c:pt>
                <c:pt idx="9">
                  <c:v>-45</c:v>
                </c:pt>
                <c:pt idx="10">
                  <c:v>-43</c:v>
                </c:pt>
                <c:pt idx="11">
                  <c:v>-43</c:v>
                </c:pt>
                <c:pt idx="12">
                  <c:v>-38</c:v>
                </c:pt>
                <c:pt idx="13">
                  <c:v>-44</c:v>
                </c:pt>
                <c:pt idx="14">
                  <c:v>-45</c:v>
                </c:pt>
                <c:pt idx="15">
                  <c:v>-48</c:v>
                </c:pt>
                <c:pt idx="16">
                  <c:v>-44</c:v>
                </c:pt>
                <c:pt idx="17">
                  <c:v>-48</c:v>
                </c:pt>
                <c:pt idx="18">
                  <c:v>-51</c:v>
                </c:pt>
                <c:pt idx="19">
                  <c:v>-47</c:v>
                </c:pt>
                <c:pt idx="20">
                  <c:v>-45</c:v>
                </c:pt>
                <c:pt idx="21">
                  <c:v>-47</c:v>
                </c:pt>
                <c:pt idx="22">
                  <c:v>-49</c:v>
                </c:pt>
                <c:pt idx="23">
                  <c:v>-52</c:v>
                </c:pt>
                <c:pt idx="24">
                  <c:v>-49</c:v>
                </c:pt>
                <c:pt idx="25">
                  <c:v>-54</c:v>
                </c:pt>
                <c:pt idx="26">
                  <c:v>-50</c:v>
                </c:pt>
                <c:pt idx="27">
                  <c:v>-52</c:v>
                </c:pt>
                <c:pt idx="28">
                  <c:v>-47</c:v>
                </c:pt>
                <c:pt idx="29">
                  <c:v>-56</c:v>
                </c:pt>
                <c:pt idx="30">
                  <c:v>-54</c:v>
                </c:pt>
                <c:pt idx="31">
                  <c:v>-56</c:v>
                </c:pt>
                <c:pt idx="32">
                  <c:v>-52</c:v>
                </c:pt>
                <c:pt idx="33">
                  <c:v>-57</c:v>
                </c:pt>
                <c:pt idx="34">
                  <c:v>-51</c:v>
                </c:pt>
                <c:pt idx="35">
                  <c:v>-55</c:v>
                </c:pt>
                <c:pt idx="36">
                  <c:v>-51</c:v>
                </c:pt>
                <c:pt idx="37">
                  <c:v>-54</c:v>
                </c:pt>
                <c:pt idx="38">
                  <c:v>-51</c:v>
                </c:pt>
                <c:pt idx="39">
                  <c:v>-54</c:v>
                </c:pt>
                <c:pt idx="40">
                  <c:v>-50</c:v>
                </c:pt>
                <c:pt idx="41">
                  <c:v>-50</c:v>
                </c:pt>
                <c:pt idx="42">
                  <c:v>-56</c:v>
                </c:pt>
                <c:pt idx="43">
                  <c:v>-50</c:v>
                </c:pt>
                <c:pt idx="44">
                  <c:v>-53</c:v>
                </c:pt>
                <c:pt idx="45">
                  <c:v>-56</c:v>
                </c:pt>
                <c:pt idx="46">
                  <c:v>-53</c:v>
                </c:pt>
                <c:pt idx="47">
                  <c:v>-54</c:v>
                </c:pt>
                <c:pt idx="48">
                  <c:v>-50</c:v>
                </c:pt>
                <c:pt idx="49">
                  <c:v>-69</c:v>
                </c:pt>
                <c:pt idx="50">
                  <c:v>-64</c:v>
                </c:pt>
                <c:pt idx="51">
                  <c:v>-64</c:v>
                </c:pt>
                <c:pt idx="52">
                  <c:v>-51</c:v>
                </c:pt>
                <c:pt idx="53">
                  <c:v>-48</c:v>
                </c:pt>
                <c:pt idx="54">
                  <c:v>-60</c:v>
                </c:pt>
                <c:pt idx="55">
                  <c:v>-55</c:v>
                </c:pt>
                <c:pt idx="56">
                  <c:v>-57</c:v>
                </c:pt>
                <c:pt idx="57">
                  <c:v>-54</c:v>
                </c:pt>
                <c:pt idx="58">
                  <c:v>-54</c:v>
                </c:pt>
                <c:pt idx="59">
                  <c:v>-53</c:v>
                </c:pt>
                <c:pt idx="60">
                  <c:v>-53</c:v>
                </c:pt>
                <c:pt idx="61">
                  <c:v>-55</c:v>
                </c:pt>
                <c:pt idx="62">
                  <c:v>-54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-51</c:v>
                </c:pt>
                <c:pt idx="67">
                  <c:v>-62</c:v>
                </c:pt>
                <c:pt idx="68">
                  <c:v>-54</c:v>
                </c:pt>
                <c:pt idx="69">
                  <c:v>-56</c:v>
                </c:pt>
                <c:pt idx="70">
                  <c:v>-58</c:v>
                </c:pt>
                <c:pt idx="71">
                  <c:v>-53</c:v>
                </c:pt>
                <c:pt idx="72">
                  <c:v>-53</c:v>
                </c:pt>
                <c:pt idx="73">
                  <c:v>-55</c:v>
                </c:pt>
                <c:pt idx="74">
                  <c:v>-59</c:v>
                </c:pt>
                <c:pt idx="75">
                  <c:v>-59</c:v>
                </c:pt>
                <c:pt idx="76">
                  <c:v>-57</c:v>
                </c:pt>
                <c:pt idx="77">
                  <c:v>-61</c:v>
                </c:pt>
                <c:pt idx="78">
                  <c:v>-55</c:v>
                </c:pt>
                <c:pt idx="79">
                  <c:v>-60</c:v>
                </c:pt>
                <c:pt idx="80">
                  <c:v>-55</c:v>
                </c:pt>
                <c:pt idx="81">
                  <c:v>-57</c:v>
                </c:pt>
                <c:pt idx="82">
                  <c:v>-55</c:v>
                </c:pt>
                <c:pt idx="83">
                  <c:v>-54</c:v>
                </c:pt>
                <c:pt idx="84">
                  <c:v>-58</c:v>
                </c:pt>
                <c:pt idx="85">
                  <c:v>-57</c:v>
                </c:pt>
                <c:pt idx="86">
                  <c:v>-57</c:v>
                </c:pt>
                <c:pt idx="87">
                  <c:v>-58</c:v>
                </c:pt>
                <c:pt idx="88">
                  <c:v>-57</c:v>
                </c:pt>
                <c:pt idx="89">
                  <c:v>-55</c:v>
                </c:pt>
                <c:pt idx="90">
                  <c:v>-70</c:v>
                </c:pt>
                <c:pt idx="91">
                  <c:v>-78</c:v>
                </c:pt>
                <c:pt idx="92">
                  <c:v>-60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-53</c:v>
                </c:pt>
                <c:pt idx="97">
                  <c:v>-46</c:v>
                </c:pt>
                <c:pt idx="98">
                  <c:v>-51</c:v>
                </c:pt>
                <c:pt idx="99">
                  <c:v>-53</c:v>
                </c:pt>
                <c:pt idx="100">
                  <c:v>-57</c:v>
                </c:pt>
                <c:pt idx="101">
                  <c:v>-53</c:v>
                </c:pt>
                <c:pt idx="102">
                  <c:v>-54</c:v>
                </c:pt>
                <c:pt idx="103">
                  <c:v>-53</c:v>
                </c:pt>
                <c:pt idx="104">
                  <c:v>-54</c:v>
                </c:pt>
                <c:pt idx="105">
                  <c:v>-52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-54</c:v>
                </c:pt>
                <c:pt idx="111">
                  <c:v>-54</c:v>
                </c:pt>
                <c:pt idx="112">
                  <c:v>-55</c:v>
                </c:pt>
                <c:pt idx="113">
                  <c:v>-54</c:v>
                </c:pt>
                <c:pt idx="114">
                  <c:v>-55</c:v>
                </c:pt>
                <c:pt idx="115">
                  <c:v>-54</c:v>
                </c:pt>
                <c:pt idx="116">
                  <c:v>-53</c:v>
                </c:pt>
                <c:pt idx="117">
                  <c:v>-57</c:v>
                </c:pt>
                <c:pt idx="118">
                  <c:v>-58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-59</c:v>
                </c:pt>
                <c:pt idx="123">
                  <c:v>-52</c:v>
                </c:pt>
                <c:pt idx="124">
                  <c:v>-49</c:v>
                </c:pt>
                <c:pt idx="125">
                  <c:v>-60</c:v>
                </c:pt>
                <c:pt idx="126">
                  <c:v>-53</c:v>
                </c:pt>
                <c:pt idx="127">
                  <c:v>-52</c:v>
                </c:pt>
                <c:pt idx="128">
                  <c:v>-55</c:v>
                </c:pt>
                <c:pt idx="129">
                  <c:v>-55</c:v>
                </c:pt>
                <c:pt idx="130">
                  <c:v>-51</c:v>
                </c:pt>
                <c:pt idx="131">
                  <c:v>-57</c:v>
                </c:pt>
                <c:pt idx="132">
                  <c:v>-56</c:v>
                </c:pt>
                <c:pt idx="133">
                  <c:v>-54</c:v>
                </c:pt>
                <c:pt idx="134">
                  <c:v>-54</c:v>
                </c:pt>
                <c:pt idx="135">
                  <c:v>-50</c:v>
                </c:pt>
                <c:pt idx="136">
                  <c:v>-66</c:v>
                </c:pt>
                <c:pt idx="137">
                  <c:v>-69</c:v>
                </c:pt>
                <c:pt idx="138">
                  <c:v>-75</c:v>
                </c:pt>
                <c:pt idx="139">
                  <c:v>-64</c:v>
                </c:pt>
                <c:pt idx="140">
                  <c:v>-62</c:v>
                </c:pt>
                <c:pt idx="141">
                  <c:v>-50</c:v>
                </c:pt>
                <c:pt idx="142">
                  <c:v>-60</c:v>
                </c:pt>
                <c:pt idx="143">
                  <c:v>-65</c:v>
                </c:pt>
                <c:pt idx="144">
                  <c:v>-65</c:v>
                </c:pt>
                <c:pt idx="145">
                  <c:v>-65</c:v>
                </c:pt>
                <c:pt idx="146">
                  <c:v>-60</c:v>
                </c:pt>
                <c:pt idx="147">
                  <c:v>-61</c:v>
                </c:pt>
                <c:pt idx="148">
                  <c:v>-56</c:v>
                </c:pt>
                <c:pt idx="149">
                  <c:v>-58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-57</c:v>
                </c:pt>
                <c:pt idx="154">
                  <c:v>-53</c:v>
                </c:pt>
                <c:pt idx="155">
                  <c:v>-53</c:v>
                </c:pt>
                <c:pt idx="156">
                  <c:v>-54</c:v>
                </c:pt>
                <c:pt idx="157">
                  <c:v>-60</c:v>
                </c:pt>
                <c:pt idx="158">
                  <c:v>-54</c:v>
                </c:pt>
                <c:pt idx="159">
                  <c:v>-54</c:v>
                </c:pt>
                <c:pt idx="160">
                  <c:v>-55</c:v>
                </c:pt>
                <c:pt idx="161">
                  <c:v>-55</c:v>
                </c:pt>
                <c:pt idx="162">
                  <c:v>-50</c:v>
                </c:pt>
                <c:pt idx="163">
                  <c:v>-54</c:v>
                </c:pt>
                <c:pt idx="164">
                  <c:v>-54</c:v>
                </c:pt>
                <c:pt idx="165">
                  <c:v>-54</c:v>
                </c:pt>
                <c:pt idx="166">
                  <c:v>-50</c:v>
                </c:pt>
                <c:pt idx="167">
                  <c:v>-51</c:v>
                </c:pt>
                <c:pt idx="168">
                  <c:v>-53</c:v>
                </c:pt>
                <c:pt idx="169">
                  <c:v>-53</c:v>
                </c:pt>
                <c:pt idx="170">
                  <c:v>-52</c:v>
                </c:pt>
                <c:pt idx="171">
                  <c:v>-53</c:v>
                </c:pt>
                <c:pt idx="172">
                  <c:v>-54</c:v>
                </c:pt>
                <c:pt idx="173">
                  <c:v>-53</c:v>
                </c:pt>
                <c:pt idx="174">
                  <c:v>-50</c:v>
                </c:pt>
                <c:pt idx="175">
                  <c:v>-57</c:v>
                </c:pt>
                <c:pt idx="176">
                  <c:v>-52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-53</c:v>
                </c:pt>
                <c:pt idx="181">
                  <c:v>-61</c:v>
                </c:pt>
                <c:pt idx="182">
                  <c:v>-59</c:v>
                </c:pt>
                <c:pt idx="183">
                  <c:v>-58</c:v>
                </c:pt>
                <c:pt idx="184">
                  <c:v>-59</c:v>
                </c:pt>
                <c:pt idx="185">
                  <c:v>-60</c:v>
                </c:pt>
                <c:pt idx="186">
                  <c:v>-63</c:v>
                </c:pt>
                <c:pt idx="187">
                  <c:v>-63</c:v>
                </c:pt>
                <c:pt idx="188">
                  <c:v>-50</c:v>
                </c:pt>
                <c:pt idx="189">
                  <c:v>-51</c:v>
                </c:pt>
                <c:pt idx="190">
                  <c:v>-64</c:v>
                </c:pt>
                <c:pt idx="191">
                  <c:v>-52</c:v>
                </c:pt>
                <c:pt idx="192">
                  <c:v>-53</c:v>
                </c:pt>
                <c:pt idx="193">
                  <c:v>-68</c:v>
                </c:pt>
                <c:pt idx="194">
                  <c:v>-54</c:v>
                </c:pt>
                <c:pt idx="195">
                  <c:v>-56</c:v>
                </c:pt>
                <c:pt idx="196">
                  <c:v>-57</c:v>
                </c:pt>
                <c:pt idx="197">
                  <c:v>-56</c:v>
                </c:pt>
                <c:pt idx="198">
                  <c:v>-56</c:v>
                </c:pt>
                <c:pt idx="199">
                  <c:v>-55</c:v>
                </c:pt>
                <c:pt idx="200">
                  <c:v>-55</c:v>
                </c:pt>
                <c:pt idx="201">
                  <c:v>-56</c:v>
                </c:pt>
                <c:pt idx="202">
                  <c:v>-56</c:v>
                </c:pt>
                <c:pt idx="203">
                  <c:v>-56</c:v>
                </c:pt>
                <c:pt idx="204">
                  <c:v>-59</c:v>
                </c:pt>
                <c:pt idx="205">
                  <c:v>-60</c:v>
                </c:pt>
                <c:pt idx="206">
                  <c:v>-60</c:v>
                </c:pt>
                <c:pt idx="207">
                  <c:v>-61</c:v>
                </c:pt>
                <c:pt idx="208">
                  <c:v>-61</c:v>
                </c:pt>
                <c:pt idx="209">
                  <c:v>-62</c:v>
                </c:pt>
                <c:pt idx="210">
                  <c:v>-65</c:v>
                </c:pt>
                <c:pt idx="211">
                  <c:v>-63</c:v>
                </c:pt>
                <c:pt idx="212">
                  <c:v>-61</c:v>
                </c:pt>
                <c:pt idx="213">
                  <c:v>-56</c:v>
                </c:pt>
                <c:pt idx="214">
                  <c:v>-56</c:v>
                </c:pt>
                <c:pt idx="215">
                  <c:v>-57</c:v>
                </c:pt>
                <c:pt idx="216">
                  <c:v>-59</c:v>
                </c:pt>
                <c:pt idx="217">
                  <c:v>-56</c:v>
                </c:pt>
                <c:pt idx="218">
                  <c:v>-57</c:v>
                </c:pt>
                <c:pt idx="219">
                  <c:v>-58</c:v>
                </c:pt>
                <c:pt idx="220">
                  <c:v>-58</c:v>
                </c:pt>
                <c:pt idx="221">
                  <c:v>-59</c:v>
                </c:pt>
                <c:pt idx="222">
                  <c:v>-60</c:v>
                </c:pt>
                <c:pt idx="223">
                  <c:v>-56</c:v>
                </c:pt>
                <c:pt idx="224">
                  <c:v>-60</c:v>
                </c:pt>
                <c:pt idx="225">
                  <c:v>-57</c:v>
                </c:pt>
                <c:pt idx="226">
                  <c:v>-62</c:v>
                </c:pt>
                <c:pt idx="227">
                  <c:v>-57</c:v>
                </c:pt>
                <c:pt idx="228">
                  <c:v>-59</c:v>
                </c:pt>
                <c:pt idx="229">
                  <c:v>-60</c:v>
                </c:pt>
                <c:pt idx="230">
                  <c:v>-61</c:v>
                </c:pt>
                <c:pt idx="231">
                  <c:v>-63</c:v>
                </c:pt>
                <c:pt idx="232">
                  <c:v>-62</c:v>
                </c:pt>
                <c:pt idx="233">
                  <c:v>-48</c:v>
                </c:pt>
                <c:pt idx="234">
                  <c:v>-53</c:v>
                </c:pt>
                <c:pt idx="235">
                  <c:v>-59</c:v>
                </c:pt>
                <c:pt idx="236">
                  <c:v>-61</c:v>
                </c:pt>
                <c:pt idx="237">
                  <c:v>-59</c:v>
                </c:pt>
                <c:pt idx="238">
                  <c:v>-68</c:v>
                </c:pt>
                <c:pt idx="239">
                  <c:v>-61</c:v>
                </c:pt>
                <c:pt idx="240">
                  <c:v>-62</c:v>
                </c:pt>
                <c:pt idx="241">
                  <c:v>-76</c:v>
                </c:pt>
                <c:pt idx="242">
                  <c:v>-66</c:v>
                </c:pt>
                <c:pt idx="243">
                  <c:v>-69</c:v>
                </c:pt>
                <c:pt idx="244">
                  <c:v>-64</c:v>
                </c:pt>
                <c:pt idx="245">
                  <c:v>-60</c:v>
                </c:pt>
                <c:pt idx="246">
                  <c:v>-64</c:v>
                </c:pt>
                <c:pt idx="247">
                  <c:v>-74</c:v>
                </c:pt>
                <c:pt idx="248">
                  <c:v>-73</c:v>
                </c:pt>
                <c:pt idx="249">
                  <c:v>-67</c:v>
                </c:pt>
                <c:pt idx="250">
                  <c:v>-70</c:v>
                </c:pt>
                <c:pt idx="251">
                  <c:v>-69</c:v>
                </c:pt>
                <c:pt idx="252">
                  <c:v>-66</c:v>
                </c:pt>
                <c:pt idx="253">
                  <c:v>-62</c:v>
                </c:pt>
                <c:pt idx="254">
                  <c:v>-68</c:v>
                </c:pt>
                <c:pt idx="255">
                  <c:v>-69</c:v>
                </c:pt>
                <c:pt idx="256">
                  <c:v>-65</c:v>
                </c:pt>
                <c:pt idx="257">
                  <c:v>-73</c:v>
                </c:pt>
                <c:pt idx="258">
                  <c:v>-74</c:v>
                </c:pt>
                <c:pt idx="259">
                  <c:v>-71</c:v>
                </c:pt>
                <c:pt idx="260">
                  <c:v>-77</c:v>
                </c:pt>
                <c:pt idx="261">
                  <c:v>-63</c:v>
                </c:pt>
                <c:pt idx="262">
                  <c:v>-62</c:v>
                </c:pt>
                <c:pt idx="263">
                  <c:v>-62</c:v>
                </c:pt>
                <c:pt idx="264">
                  <c:v>-63</c:v>
                </c:pt>
                <c:pt idx="265">
                  <c:v>-70</c:v>
                </c:pt>
                <c:pt idx="266">
                  <c:v>-69</c:v>
                </c:pt>
                <c:pt idx="267">
                  <c:v>-64</c:v>
                </c:pt>
                <c:pt idx="268">
                  <c:v>-66</c:v>
                </c:pt>
                <c:pt idx="269">
                  <c:v>-70</c:v>
                </c:pt>
                <c:pt idx="270">
                  <c:v>-69</c:v>
                </c:pt>
                <c:pt idx="271">
                  <c:v>-69</c:v>
                </c:pt>
                <c:pt idx="272">
                  <c:v>-70</c:v>
                </c:pt>
                <c:pt idx="273">
                  <c:v>-71</c:v>
                </c:pt>
                <c:pt idx="274">
                  <c:v>-67</c:v>
                </c:pt>
                <c:pt idx="275">
                  <c:v>-70</c:v>
                </c:pt>
                <c:pt idx="276">
                  <c:v>-67</c:v>
                </c:pt>
                <c:pt idx="277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E-404D-B320-E7F82626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01695"/>
        <c:axId val="323683440"/>
      </c:scatterChart>
      <c:valAx>
        <c:axId val="20102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 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3440"/>
        <c:crosses val="autoZero"/>
        <c:crossBetween val="midCat"/>
      </c:valAx>
      <c:valAx>
        <c:axId val="323683440"/>
        <c:scaling>
          <c:orientation val="minMax"/>
          <c:max val="-30"/>
          <c:min val="-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0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Light VS. RSSI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Hypothesis_7_LightRSSI!$B$1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8359580052493"/>
                  <c:y val="-4.2839749198016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Hypothesis_7_LightRSSI!$A$2:$A$298</c:f>
              <c:numCache>
                <c:formatCode>General</c:formatCode>
                <c:ptCount val="297"/>
                <c:pt idx="0">
                  <c:v>59.2</c:v>
                </c:pt>
                <c:pt idx="1">
                  <c:v>59.2</c:v>
                </c:pt>
                <c:pt idx="2">
                  <c:v>59.2</c:v>
                </c:pt>
                <c:pt idx="3">
                  <c:v>59.2</c:v>
                </c:pt>
                <c:pt idx="4">
                  <c:v>59.2</c:v>
                </c:pt>
                <c:pt idx="5">
                  <c:v>59.2</c:v>
                </c:pt>
                <c:pt idx="6">
                  <c:v>59.2</c:v>
                </c:pt>
                <c:pt idx="7">
                  <c:v>59.2</c:v>
                </c:pt>
                <c:pt idx="8">
                  <c:v>59.2</c:v>
                </c:pt>
                <c:pt idx="9">
                  <c:v>59.2</c:v>
                </c:pt>
                <c:pt idx="10">
                  <c:v>59.2</c:v>
                </c:pt>
                <c:pt idx="11">
                  <c:v>59.2</c:v>
                </c:pt>
                <c:pt idx="12">
                  <c:v>59.2</c:v>
                </c:pt>
                <c:pt idx="13">
                  <c:v>59.2</c:v>
                </c:pt>
                <c:pt idx="14">
                  <c:v>59.2</c:v>
                </c:pt>
                <c:pt idx="15">
                  <c:v>59.2</c:v>
                </c:pt>
                <c:pt idx="16">
                  <c:v>59.2</c:v>
                </c:pt>
                <c:pt idx="17">
                  <c:v>59.2</c:v>
                </c:pt>
                <c:pt idx="18">
                  <c:v>59.2</c:v>
                </c:pt>
                <c:pt idx="19">
                  <c:v>59.2</c:v>
                </c:pt>
                <c:pt idx="20">
                  <c:v>59.2</c:v>
                </c:pt>
                <c:pt idx="21">
                  <c:v>59.2</c:v>
                </c:pt>
                <c:pt idx="22">
                  <c:v>59.2</c:v>
                </c:pt>
                <c:pt idx="23">
                  <c:v>59.2</c:v>
                </c:pt>
                <c:pt idx="24">
                  <c:v>59.2</c:v>
                </c:pt>
                <c:pt idx="25">
                  <c:v>59.2</c:v>
                </c:pt>
                <c:pt idx="26">
                  <c:v>59.2</c:v>
                </c:pt>
                <c:pt idx="27">
                  <c:v>59.2</c:v>
                </c:pt>
                <c:pt idx="28">
                  <c:v>59.2</c:v>
                </c:pt>
                <c:pt idx="29">
                  <c:v>59.2</c:v>
                </c:pt>
                <c:pt idx="30">
                  <c:v>59.2</c:v>
                </c:pt>
                <c:pt idx="31">
                  <c:v>59.2</c:v>
                </c:pt>
                <c:pt idx="32">
                  <c:v>59.2</c:v>
                </c:pt>
                <c:pt idx="33">
                  <c:v>59.2</c:v>
                </c:pt>
                <c:pt idx="34">
                  <c:v>59.2</c:v>
                </c:pt>
                <c:pt idx="35">
                  <c:v>59.2</c:v>
                </c:pt>
                <c:pt idx="36">
                  <c:v>59.2</c:v>
                </c:pt>
                <c:pt idx="37">
                  <c:v>59.2</c:v>
                </c:pt>
                <c:pt idx="38">
                  <c:v>59.2</c:v>
                </c:pt>
                <c:pt idx="39">
                  <c:v>59.2</c:v>
                </c:pt>
                <c:pt idx="40">
                  <c:v>59.2</c:v>
                </c:pt>
                <c:pt idx="41">
                  <c:v>59.2</c:v>
                </c:pt>
                <c:pt idx="42">
                  <c:v>59.2</c:v>
                </c:pt>
                <c:pt idx="43">
                  <c:v>59.2</c:v>
                </c:pt>
                <c:pt idx="44">
                  <c:v>379.32</c:v>
                </c:pt>
                <c:pt idx="45">
                  <c:v>379.32</c:v>
                </c:pt>
                <c:pt idx="46">
                  <c:v>379.32</c:v>
                </c:pt>
                <c:pt idx="47">
                  <c:v>379.32</c:v>
                </c:pt>
                <c:pt idx="48">
                  <c:v>379.32</c:v>
                </c:pt>
                <c:pt idx="49">
                  <c:v>379.32</c:v>
                </c:pt>
                <c:pt idx="50">
                  <c:v>379.32</c:v>
                </c:pt>
                <c:pt idx="51">
                  <c:v>379.32</c:v>
                </c:pt>
                <c:pt idx="52">
                  <c:v>379.32</c:v>
                </c:pt>
                <c:pt idx="53">
                  <c:v>379.32</c:v>
                </c:pt>
                <c:pt idx="54">
                  <c:v>379.32</c:v>
                </c:pt>
                <c:pt idx="55">
                  <c:v>379.32</c:v>
                </c:pt>
                <c:pt idx="56">
                  <c:v>379.32</c:v>
                </c:pt>
                <c:pt idx="57">
                  <c:v>379.32</c:v>
                </c:pt>
                <c:pt idx="58">
                  <c:v>379.32</c:v>
                </c:pt>
                <c:pt idx="59">
                  <c:v>379.32</c:v>
                </c:pt>
                <c:pt idx="60">
                  <c:v>379.32</c:v>
                </c:pt>
                <c:pt idx="61">
                  <c:v>379.32</c:v>
                </c:pt>
                <c:pt idx="62">
                  <c:v>379.32</c:v>
                </c:pt>
                <c:pt idx="63">
                  <c:v>379.32</c:v>
                </c:pt>
                <c:pt idx="64">
                  <c:v>379.32</c:v>
                </c:pt>
                <c:pt idx="65">
                  <c:v>379.32</c:v>
                </c:pt>
                <c:pt idx="66">
                  <c:v>379.32</c:v>
                </c:pt>
                <c:pt idx="67">
                  <c:v>379.32</c:v>
                </c:pt>
                <c:pt idx="68">
                  <c:v>379.32</c:v>
                </c:pt>
                <c:pt idx="69">
                  <c:v>379.32</c:v>
                </c:pt>
                <c:pt idx="70">
                  <c:v>379.32</c:v>
                </c:pt>
                <c:pt idx="71">
                  <c:v>379.32</c:v>
                </c:pt>
                <c:pt idx="72">
                  <c:v>379.32</c:v>
                </c:pt>
                <c:pt idx="73">
                  <c:v>379.32</c:v>
                </c:pt>
                <c:pt idx="74">
                  <c:v>379.32</c:v>
                </c:pt>
                <c:pt idx="75">
                  <c:v>379.32</c:v>
                </c:pt>
                <c:pt idx="76">
                  <c:v>379.32</c:v>
                </c:pt>
                <c:pt idx="77">
                  <c:v>379.32</c:v>
                </c:pt>
                <c:pt idx="78">
                  <c:v>379.32</c:v>
                </c:pt>
                <c:pt idx="79">
                  <c:v>379.32</c:v>
                </c:pt>
                <c:pt idx="80">
                  <c:v>379.32</c:v>
                </c:pt>
                <c:pt idx="81">
                  <c:v>379.32</c:v>
                </c:pt>
                <c:pt idx="82">
                  <c:v>379.32</c:v>
                </c:pt>
                <c:pt idx="83">
                  <c:v>379.32</c:v>
                </c:pt>
                <c:pt idx="84">
                  <c:v>639.37</c:v>
                </c:pt>
                <c:pt idx="85">
                  <c:v>639.37</c:v>
                </c:pt>
                <c:pt idx="86">
                  <c:v>639.37</c:v>
                </c:pt>
                <c:pt idx="87">
                  <c:v>639.37</c:v>
                </c:pt>
                <c:pt idx="88">
                  <c:v>639.37</c:v>
                </c:pt>
                <c:pt idx="89">
                  <c:v>639.37</c:v>
                </c:pt>
                <c:pt idx="90">
                  <c:v>639.37</c:v>
                </c:pt>
                <c:pt idx="91">
                  <c:v>639.37</c:v>
                </c:pt>
                <c:pt idx="92">
                  <c:v>639.37</c:v>
                </c:pt>
                <c:pt idx="93">
                  <c:v>639.37</c:v>
                </c:pt>
                <c:pt idx="94">
                  <c:v>639.37</c:v>
                </c:pt>
                <c:pt idx="95">
                  <c:v>639.37</c:v>
                </c:pt>
                <c:pt idx="96">
                  <c:v>639.37</c:v>
                </c:pt>
                <c:pt idx="97">
                  <c:v>639.37</c:v>
                </c:pt>
                <c:pt idx="98">
                  <c:v>639.37</c:v>
                </c:pt>
                <c:pt idx="99">
                  <c:v>639.37</c:v>
                </c:pt>
                <c:pt idx="100">
                  <c:v>639.37</c:v>
                </c:pt>
                <c:pt idx="101">
                  <c:v>639.37</c:v>
                </c:pt>
                <c:pt idx="102">
                  <c:v>639.37</c:v>
                </c:pt>
                <c:pt idx="103">
                  <c:v>639.37</c:v>
                </c:pt>
                <c:pt idx="104">
                  <c:v>639.37</c:v>
                </c:pt>
                <c:pt idx="105">
                  <c:v>639.37</c:v>
                </c:pt>
                <c:pt idx="106">
                  <c:v>639.37</c:v>
                </c:pt>
                <c:pt idx="107">
                  <c:v>639.37</c:v>
                </c:pt>
                <c:pt idx="108">
                  <c:v>639.37</c:v>
                </c:pt>
                <c:pt idx="109">
                  <c:v>639.37</c:v>
                </c:pt>
                <c:pt idx="110">
                  <c:v>639.37</c:v>
                </c:pt>
                <c:pt idx="111">
                  <c:v>639.37</c:v>
                </c:pt>
                <c:pt idx="112">
                  <c:v>639.37</c:v>
                </c:pt>
                <c:pt idx="113">
                  <c:v>639.37</c:v>
                </c:pt>
                <c:pt idx="114">
                  <c:v>639.37</c:v>
                </c:pt>
                <c:pt idx="115">
                  <c:v>639.37</c:v>
                </c:pt>
                <c:pt idx="116">
                  <c:v>639.37</c:v>
                </c:pt>
                <c:pt idx="117">
                  <c:v>639.37</c:v>
                </c:pt>
                <c:pt idx="118">
                  <c:v>639.37</c:v>
                </c:pt>
                <c:pt idx="119">
                  <c:v>639.37</c:v>
                </c:pt>
                <c:pt idx="120">
                  <c:v>639.37</c:v>
                </c:pt>
                <c:pt idx="121">
                  <c:v>639.37</c:v>
                </c:pt>
                <c:pt idx="122">
                  <c:v>639.37</c:v>
                </c:pt>
                <c:pt idx="123">
                  <c:v>639.37</c:v>
                </c:pt>
                <c:pt idx="124">
                  <c:v>639.37</c:v>
                </c:pt>
                <c:pt idx="125">
                  <c:v>639.37</c:v>
                </c:pt>
                <c:pt idx="126">
                  <c:v>639.37</c:v>
                </c:pt>
                <c:pt idx="127">
                  <c:v>639.37</c:v>
                </c:pt>
                <c:pt idx="128">
                  <c:v>902.63</c:v>
                </c:pt>
                <c:pt idx="129">
                  <c:v>902.63</c:v>
                </c:pt>
                <c:pt idx="130">
                  <c:v>902.63</c:v>
                </c:pt>
                <c:pt idx="131">
                  <c:v>902.63</c:v>
                </c:pt>
                <c:pt idx="132">
                  <c:v>902.63</c:v>
                </c:pt>
                <c:pt idx="133">
                  <c:v>902.63</c:v>
                </c:pt>
                <c:pt idx="134">
                  <c:v>902.63</c:v>
                </c:pt>
                <c:pt idx="135">
                  <c:v>902.63</c:v>
                </c:pt>
                <c:pt idx="136">
                  <c:v>902.63</c:v>
                </c:pt>
                <c:pt idx="137">
                  <c:v>902.63</c:v>
                </c:pt>
                <c:pt idx="138">
                  <c:v>902.63</c:v>
                </c:pt>
                <c:pt idx="139">
                  <c:v>902.63</c:v>
                </c:pt>
                <c:pt idx="140">
                  <c:v>902.63</c:v>
                </c:pt>
                <c:pt idx="141">
                  <c:v>902.63</c:v>
                </c:pt>
                <c:pt idx="142">
                  <c:v>902.63</c:v>
                </c:pt>
                <c:pt idx="143">
                  <c:v>902.63</c:v>
                </c:pt>
                <c:pt idx="144">
                  <c:v>902.63</c:v>
                </c:pt>
                <c:pt idx="145">
                  <c:v>902.63</c:v>
                </c:pt>
                <c:pt idx="146">
                  <c:v>902.63</c:v>
                </c:pt>
                <c:pt idx="147">
                  <c:v>902.63</c:v>
                </c:pt>
                <c:pt idx="148">
                  <c:v>902.63</c:v>
                </c:pt>
                <c:pt idx="149">
                  <c:v>902.63</c:v>
                </c:pt>
                <c:pt idx="150">
                  <c:v>902.63</c:v>
                </c:pt>
                <c:pt idx="151">
                  <c:v>902.63</c:v>
                </c:pt>
                <c:pt idx="152">
                  <c:v>902.63</c:v>
                </c:pt>
                <c:pt idx="153">
                  <c:v>902.63</c:v>
                </c:pt>
                <c:pt idx="154">
                  <c:v>902.63</c:v>
                </c:pt>
                <c:pt idx="155">
                  <c:v>902.63</c:v>
                </c:pt>
                <c:pt idx="156">
                  <c:v>902.63</c:v>
                </c:pt>
                <c:pt idx="157">
                  <c:v>902.63</c:v>
                </c:pt>
                <c:pt idx="158">
                  <c:v>902.63</c:v>
                </c:pt>
                <c:pt idx="159">
                  <c:v>902.63</c:v>
                </c:pt>
                <c:pt idx="160">
                  <c:v>902.63</c:v>
                </c:pt>
                <c:pt idx="161">
                  <c:v>902.63</c:v>
                </c:pt>
                <c:pt idx="162">
                  <c:v>902.63</c:v>
                </c:pt>
                <c:pt idx="163">
                  <c:v>902.63</c:v>
                </c:pt>
                <c:pt idx="164">
                  <c:v>902.63</c:v>
                </c:pt>
                <c:pt idx="165">
                  <c:v>902.63</c:v>
                </c:pt>
                <c:pt idx="166">
                  <c:v>902.63</c:v>
                </c:pt>
                <c:pt idx="167">
                  <c:v>902.63</c:v>
                </c:pt>
                <c:pt idx="168">
                  <c:v>902.63</c:v>
                </c:pt>
                <c:pt idx="169">
                  <c:v>902.63</c:v>
                </c:pt>
                <c:pt idx="170">
                  <c:v>902.63</c:v>
                </c:pt>
                <c:pt idx="171">
                  <c:v>902.63</c:v>
                </c:pt>
                <c:pt idx="172">
                  <c:v>902.63</c:v>
                </c:pt>
                <c:pt idx="173">
                  <c:v>902.63</c:v>
                </c:pt>
                <c:pt idx="174">
                  <c:v>902.63</c:v>
                </c:pt>
                <c:pt idx="175">
                  <c:v>1147.3900000000001</c:v>
                </c:pt>
                <c:pt idx="176">
                  <c:v>1147.3900000000001</c:v>
                </c:pt>
                <c:pt idx="177">
                  <c:v>1147.3900000000001</c:v>
                </c:pt>
                <c:pt idx="178">
                  <c:v>1147.3900000000001</c:v>
                </c:pt>
                <c:pt idx="179">
                  <c:v>1147.3900000000001</c:v>
                </c:pt>
                <c:pt idx="180">
                  <c:v>1147.3900000000001</c:v>
                </c:pt>
                <c:pt idx="181">
                  <c:v>1147.3900000000001</c:v>
                </c:pt>
                <c:pt idx="182">
                  <c:v>1147.3900000000001</c:v>
                </c:pt>
                <c:pt idx="183">
                  <c:v>1147.3900000000001</c:v>
                </c:pt>
                <c:pt idx="184">
                  <c:v>1147.3900000000001</c:v>
                </c:pt>
                <c:pt idx="185">
                  <c:v>1147.3900000000001</c:v>
                </c:pt>
                <c:pt idx="186">
                  <c:v>1147.3900000000001</c:v>
                </c:pt>
                <c:pt idx="187">
                  <c:v>1147.3900000000001</c:v>
                </c:pt>
                <c:pt idx="188">
                  <c:v>1147.3900000000001</c:v>
                </c:pt>
                <c:pt idx="189">
                  <c:v>1147.3900000000001</c:v>
                </c:pt>
                <c:pt idx="190">
                  <c:v>1147.3900000000001</c:v>
                </c:pt>
                <c:pt idx="191">
                  <c:v>1147.3900000000001</c:v>
                </c:pt>
                <c:pt idx="192">
                  <c:v>1147.3900000000001</c:v>
                </c:pt>
                <c:pt idx="193">
                  <c:v>1147.3900000000001</c:v>
                </c:pt>
                <c:pt idx="194">
                  <c:v>1147.3900000000001</c:v>
                </c:pt>
                <c:pt idx="195">
                  <c:v>1147.3900000000001</c:v>
                </c:pt>
                <c:pt idx="196">
                  <c:v>1147.3900000000001</c:v>
                </c:pt>
                <c:pt idx="197">
                  <c:v>1147.3900000000001</c:v>
                </c:pt>
                <c:pt idx="198">
                  <c:v>1147.3900000000001</c:v>
                </c:pt>
                <c:pt idx="199">
                  <c:v>1147.3900000000001</c:v>
                </c:pt>
                <c:pt idx="200">
                  <c:v>1147.3900000000001</c:v>
                </c:pt>
                <c:pt idx="201">
                  <c:v>1147.3900000000001</c:v>
                </c:pt>
                <c:pt idx="202">
                  <c:v>1147.3900000000001</c:v>
                </c:pt>
                <c:pt idx="203">
                  <c:v>1147.3900000000001</c:v>
                </c:pt>
                <c:pt idx="204">
                  <c:v>1147.3900000000001</c:v>
                </c:pt>
                <c:pt idx="205">
                  <c:v>1147.3900000000001</c:v>
                </c:pt>
                <c:pt idx="206">
                  <c:v>1147.3900000000001</c:v>
                </c:pt>
                <c:pt idx="207">
                  <c:v>1147.3900000000001</c:v>
                </c:pt>
                <c:pt idx="208">
                  <c:v>1147.3900000000001</c:v>
                </c:pt>
                <c:pt idx="209">
                  <c:v>1147.3900000000001</c:v>
                </c:pt>
                <c:pt idx="210">
                  <c:v>1147.3900000000001</c:v>
                </c:pt>
                <c:pt idx="211">
                  <c:v>1147.3900000000001</c:v>
                </c:pt>
                <c:pt idx="212">
                  <c:v>1147.3900000000001</c:v>
                </c:pt>
                <c:pt idx="213">
                  <c:v>1147.3900000000001</c:v>
                </c:pt>
                <c:pt idx="214">
                  <c:v>1147.3900000000001</c:v>
                </c:pt>
                <c:pt idx="215">
                  <c:v>1147.3900000000001</c:v>
                </c:pt>
                <c:pt idx="216">
                  <c:v>1147.3900000000001</c:v>
                </c:pt>
                <c:pt idx="217">
                  <c:v>1147.3900000000001</c:v>
                </c:pt>
                <c:pt idx="218">
                  <c:v>1147.3900000000001</c:v>
                </c:pt>
                <c:pt idx="219">
                  <c:v>1147.3900000000001</c:v>
                </c:pt>
                <c:pt idx="220">
                  <c:v>1147.3900000000001</c:v>
                </c:pt>
                <c:pt idx="221">
                  <c:v>1147.3900000000001</c:v>
                </c:pt>
                <c:pt idx="222">
                  <c:v>1147.3900000000001</c:v>
                </c:pt>
                <c:pt idx="223">
                  <c:v>1147.3900000000001</c:v>
                </c:pt>
                <c:pt idx="224">
                  <c:v>1147.3900000000001</c:v>
                </c:pt>
                <c:pt idx="225">
                  <c:v>1147.3900000000001</c:v>
                </c:pt>
                <c:pt idx="226">
                  <c:v>1147.3900000000001</c:v>
                </c:pt>
                <c:pt idx="227">
                  <c:v>1147.3900000000001</c:v>
                </c:pt>
                <c:pt idx="228">
                  <c:v>1147.3900000000001</c:v>
                </c:pt>
                <c:pt idx="229">
                  <c:v>1147.3900000000001</c:v>
                </c:pt>
                <c:pt idx="230">
                  <c:v>1147.3900000000001</c:v>
                </c:pt>
                <c:pt idx="231">
                  <c:v>1147.3900000000001</c:v>
                </c:pt>
                <c:pt idx="232">
                  <c:v>1147.3900000000001</c:v>
                </c:pt>
                <c:pt idx="233">
                  <c:v>1147.3900000000001</c:v>
                </c:pt>
                <c:pt idx="234">
                  <c:v>1147.3900000000001</c:v>
                </c:pt>
                <c:pt idx="235">
                  <c:v>1147.3900000000001</c:v>
                </c:pt>
                <c:pt idx="236">
                  <c:v>1147.3900000000001</c:v>
                </c:pt>
                <c:pt idx="237">
                  <c:v>1147.3900000000001</c:v>
                </c:pt>
                <c:pt idx="238">
                  <c:v>1147.3900000000001</c:v>
                </c:pt>
                <c:pt idx="239">
                  <c:v>1147.3900000000001</c:v>
                </c:pt>
                <c:pt idx="240">
                  <c:v>1147.3900000000001</c:v>
                </c:pt>
                <c:pt idx="241">
                  <c:v>1147.3900000000001</c:v>
                </c:pt>
                <c:pt idx="242">
                  <c:v>1147.3900000000001</c:v>
                </c:pt>
                <c:pt idx="243">
                  <c:v>1147.3900000000001</c:v>
                </c:pt>
                <c:pt idx="244">
                  <c:v>1147.3900000000001</c:v>
                </c:pt>
                <c:pt idx="245">
                  <c:v>1147.3900000000001</c:v>
                </c:pt>
                <c:pt idx="246">
                  <c:v>1147.3900000000001</c:v>
                </c:pt>
                <c:pt idx="247">
                  <c:v>1147.3900000000001</c:v>
                </c:pt>
                <c:pt idx="248">
                  <c:v>1147.3900000000001</c:v>
                </c:pt>
                <c:pt idx="249">
                  <c:v>1147.3900000000001</c:v>
                </c:pt>
                <c:pt idx="250">
                  <c:v>1147.3900000000001</c:v>
                </c:pt>
                <c:pt idx="251">
                  <c:v>1147.3900000000001</c:v>
                </c:pt>
                <c:pt idx="252">
                  <c:v>1147.3900000000001</c:v>
                </c:pt>
                <c:pt idx="253">
                  <c:v>1147.3900000000001</c:v>
                </c:pt>
                <c:pt idx="254">
                  <c:v>1147.3900000000001</c:v>
                </c:pt>
                <c:pt idx="255">
                  <c:v>1147.3900000000001</c:v>
                </c:pt>
                <c:pt idx="256">
                  <c:v>1147.3900000000001</c:v>
                </c:pt>
                <c:pt idx="257">
                  <c:v>1406.63</c:v>
                </c:pt>
                <c:pt idx="258">
                  <c:v>1406.63</c:v>
                </c:pt>
                <c:pt idx="259">
                  <c:v>1406.63</c:v>
                </c:pt>
                <c:pt idx="260">
                  <c:v>1406.63</c:v>
                </c:pt>
                <c:pt idx="261">
                  <c:v>1406.63</c:v>
                </c:pt>
                <c:pt idx="262">
                  <c:v>1406.63</c:v>
                </c:pt>
                <c:pt idx="263">
                  <c:v>1406.63</c:v>
                </c:pt>
                <c:pt idx="264">
                  <c:v>1406.63</c:v>
                </c:pt>
                <c:pt idx="265">
                  <c:v>1406.63</c:v>
                </c:pt>
                <c:pt idx="266">
                  <c:v>1406.63</c:v>
                </c:pt>
                <c:pt idx="267">
                  <c:v>1406.63</c:v>
                </c:pt>
                <c:pt idx="268">
                  <c:v>1406.63</c:v>
                </c:pt>
                <c:pt idx="269">
                  <c:v>1406.63</c:v>
                </c:pt>
                <c:pt idx="270">
                  <c:v>1406.63</c:v>
                </c:pt>
                <c:pt idx="271">
                  <c:v>1406.63</c:v>
                </c:pt>
                <c:pt idx="272">
                  <c:v>1406.63</c:v>
                </c:pt>
                <c:pt idx="273">
                  <c:v>1406.63</c:v>
                </c:pt>
                <c:pt idx="274">
                  <c:v>1406.63</c:v>
                </c:pt>
                <c:pt idx="275">
                  <c:v>1406.63</c:v>
                </c:pt>
                <c:pt idx="276">
                  <c:v>1406.63</c:v>
                </c:pt>
                <c:pt idx="277">
                  <c:v>1406.63</c:v>
                </c:pt>
                <c:pt idx="278">
                  <c:v>1406.63</c:v>
                </c:pt>
                <c:pt idx="279">
                  <c:v>1406.63</c:v>
                </c:pt>
                <c:pt idx="280">
                  <c:v>1406.63</c:v>
                </c:pt>
                <c:pt idx="281">
                  <c:v>1406.63</c:v>
                </c:pt>
                <c:pt idx="282">
                  <c:v>1406.63</c:v>
                </c:pt>
                <c:pt idx="283">
                  <c:v>1406.63</c:v>
                </c:pt>
                <c:pt idx="284">
                  <c:v>1406.63</c:v>
                </c:pt>
                <c:pt idx="285">
                  <c:v>1406.63</c:v>
                </c:pt>
                <c:pt idx="286">
                  <c:v>1406.63</c:v>
                </c:pt>
                <c:pt idx="287">
                  <c:v>1406.63</c:v>
                </c:pt>
                <c:pt idx="288">
                  <c:v>1406.63</c:v>
                </c:pt>
                <c:pt idx="289">
                  <c:v>1406.63</c:v>
                </c:pt>
                <c:pt idx="290">
                  <c:v>1406.63</c:v>
                </c:pt>
                <c:pt idx="291">
                  <c:v>1406.63</c:v>
                </c:pt>
                <c:pt idx="292">
                  <c:v>1406.63</c:v>
                </c:pt>
                <c:pt idx="293">
                  <c:v>1406.63</c:v>
                </c:pt>
                <c:pt idx="294">
                  <c:v>1406.63</c:v>
                </c:pt>
                <c:pt idx="295">
                  <c:v>1406.63</c:v>
                </c:pt>
                <c:pt idx="296">
                  <c:v>1406.63</c:v>
                </c:pt>
              </c:numCache>
            </c:numRef>
          </c:xVal>
          <c:yVal>
            <c:numRef>
              <c:f>Hypothesis_7_LightRSSI!$B$2:$B$298</c:f>
              <c:numCache>
                <c:formatCode>General</c:formatCode>
                <c:ptCount val="297"/>
                <c:pt idx="0">
                  <c:v>-73</c:v>
                </c:pt>
                <c:pt idx="1">
                  <c:v>-62</c:v>
                </c:pt>
                <c:pt idx="2">
                  <c:v>-71</c:v>
                </c:pt>
                <c:pt idx="3">
                  <c:v>-76</c:v>
                </c:pt>
                <c:pt idx="4">
                  <c:v>-76</c:v>
                </c:pt>
                <c:pt idx="5">
                  <c:v>-71</c:v>
                </c:pt>
                <c:pt idx="6">
                  <c:v>-73</c:v>
                </c:pt>
                <c:pt idx="7">
                  <c:v>-61</c:v>
                </c:pt>
                <c:pt idx="8">
                  <c:v>-72</c:v>
                </c:pt>
                <c:pt idx="9">
                  <c:v>-75</c:v>
                </c:pt>
                <c:pt idx="10">
                  <c:v>-74</c:v>
                </c:pt>
                <c:pt idx="11">
                  <c:v>-62</c:v>
                </c:pt>
                <c:pt idx="12">
                  <c:v>-63</c:v>
                </c:pt>
                <c:pt idx="13">
                  <c:v>-72</c:v>
                </c:pt>
                <c:pt idx="14">
                  <c:v>-71</c:v>
                </c:pt>
                <c:pt idx="15">
                  <c:v>-71</c:v>
                </c:pt>
                <c:pt idx="16">
                  <c:v>-71</c:v>
                </c:pt>
                <c:pt idx="17">
                  <c:v>-62</c:v>
                </c:pt>
                <c:pt idx="18">
                  <c:v>-74</c:v>
                </c:pt>
                <c:pt idx="19">
                  <c:v>-63</c:v>
                </c:pt>
                <c:pt idx="20">
                  <c:v>-74</c:v>
                </c:pt>
                <c:pt idx="21">
                  <c:v>-73</c:v>
                </c:pt>
                <c:pt idx="22">
                  <c:v>-62</c:v>
                </c:pt>
                <c:pt idx="23">
                  <c:v>-71</c:v>
                </c:pt>
                <c:pt idx="24">
                  <c:v>-63</c:v>
                </c:pt>
                <c:pt idx="25">
                  <c:v>-70</c:v>
                </c:pt>
                <c:pt idx="26">
                  <c:v>-60</c:v>
                </c:pt>
                <c:pt idx="27">
                  <c:v>-72</c:v>
                </c:pt>
                <c:pt idx="28">
                  <c:v>-71</c:v>
                </c:pt>
                <c:pt idx="29">
                  <c:v>-75</c:v>
                </c:pt>
                <c:pt idx="30">
                  <c:v>-74</c:v>
                </c:pt>
                <c:pt idx="31">
                  <c:v>-72</c:v>
                </c:pt>
                <c:pt idx="32">
                  <c:v>-61</c:v>
                </c:pt>
                <c:pt idx="33">
                  <c:v>-61</c:v>
                </c:pt>
                <c:pt idx="34">
                  <c:v>-73</c:v>
                </c:pt>
                <c:pt idx="35">
                  <c:v>-71</c:v>
                </c:pt>
                <c:pt idx="36">
                  <c:v>-70</c:v>
                </c:pt>
                <c:pt idx="37">
                  <c:v>-62</c:v>
                </c:pt>
                <c:pt idx="38">
                  <c:v>-63</c:v>
                </c:pt>
                <c:pt idx="39">
                  <c:v>-71</c:v>
                </c:pt>
                <c:pt idx="40">
                  <c:v>-61</c:v>
                </c:pt>
                <c:pt idx="41">
                  <c:v>-72</c:v>
                </c:pt>
                <c:pt idx="42">
                  <c:v>-70</c:v>
                </c:pt>
                <c:pt idx="43">
                  <c:v>-72</c:v>
                </c:pt>
                <c:pt idx="44">
                  <c:v>-62</c:v>
                </c:pt>
                <c:pt idx="45">
                  <c:v>-73</c:v>
                </c:pt>
                <c:pt idx="46">
                  <c:v>-72</c:v>
                </c:pt>
                <c:pt idx="47">
                  <c:v>-75</c:v>
                </c:pt>
                <c:pt idx="48">
                  <c:v>-61</c:v>
                </c:pt>
                <c:pt idx="49">
                  <c:v>-71</c:v>
                </c:pt>
                <c:pt idx="50">
                  <c:v>-61</c:v>
                </c:pt>
                <c:pt idx="51">
                  <c:v>-61</c:v>
                </c:pt>
                <c:pt idx="52">
                  <c:v>-61</c:v>
                </c:pt>
                <c:pt idx="53">
                  <c:v>-62</c:v>
                </c:pt>
                <c:pt idx="54">
                  <c:v>-63</c:v>
                </c:pt>
                <c:pt idx="55">
                  <c:v>-80</c:v>
                </c:pt>
                <c:pt idx="56">
                  <c:v>-62</c:v>
                </c:pt>
                <c:pt idx="57">
                  <c:v>-73</c:v>
                </c:pt>
                <c:pt idx="58">
                  <c:v>-62</c:v>
                </c:pt>
                <c:pt idx="59">
                  <c:v>-63</c:v>
                </c:pt>
                <c:pt idx="60">
                  <c:v>-61</c:v>
                </c:pt>
                <c:pt idx="61">
                  <c:v>-78</c:v>
                </c:pt>
                <c:pt idx="62">
                  <c:v>-79</c:v>
                </c:pt>
                <c:pt idx="63">
                  <c:v>-71</c:v>
                </c:pt>
                <c:pt idx="64">
                  <c:v>-72</c:v>
                </c:pt>
                <c:pt idx="65">
                  <c:v>-72</c:v>
                </c:pt>
                <c:pt idx="66">
                  <c:v>-60</c:v>
                </c:pt>
                <c:pt idx="67">
                  <c:v>-72</c:v>
                </c:pt>
                <c:pt idx="68">
                  <c:v>-74</c:v>
                </c:pt>
                <c:pt idx="69">
                  <c:v>-77</c:v>
                </c:pt>
                <c:pt idx="70">
                  <c:v>-75</c:v>
                </c:pt>
                <c:pt idx="71">
                  <c:v>-71</c:v>
                </c:pt>
                <c:pt idx="72">
                  <c:v>-77</c:v>
                </c:pt>
                <c:pt idx="73">
                  <c:v>-63</c:v>
                </c:pt>
                <c:pt idx="74">
                  <c:v>-62</c:v>
                </c:pt>
                <c:pt idx="75">
                  <c:v>-76</c:v>
                </c:pt>
                <c:pt idx="76">
                  <c:v>-75</c:v>
                </c:pt>
                <c:pt idx="77">
                  <c:v>-62</c:v>
                </c:pt>
                <c:pt idx="78">
                  <c:v>-76</c:v>
                </c:pt>
                <c:pt idx="79">
                  <c:v>-76</c:v>
                </c:pt>
                <c:pt idx="80">
                  <c:v>-77</c:v>
                </c:pt>
                <c:pt idx="81">
                  <c:v>-62</c:v>
                </c:pt>
                <c:pt idx="82">
                  <c:v>-77</c:v>
                </c:pt>
                <c:pt idx="83">
                  <c:v>-77</c:v>
                </c:pt>
                <c:pt idx="84">
                  <c:v>-61</c:v>
                </c:pt>
                <c:pt idx="85">
                  <c:v>-72</c:v>
                </c:pt>
                <c:pt idx="86">
                  <c:v>-62</c:v>
                </c:pt>
                <c:pt idx="87">
                  <c:v>-61</c:v>
                </c:pt>
                <c:pt idx="88">
                  <c:v>-74</c:v>
                </c:pt>
                <c:pt idx="89">
                  <c:v>-62</c:v>
                </c:pt>
                <c:pt idx="90">
                  <c:v>-63</c:v>
                </c:pt>
                <c:pt idx="91">
                  <c:v>-61</c:v>
                </c:pt>
                <c:pt idx="92">
                  <c:v>-62</c:v>
                </c:pt>
                <c:pt idx="93">
                  <c:v>-62</c:v>
                </c:pt>
                <c:pt idx="94">
                  <c:v>-61</c:v>
                </c:pt>
                <c:pt idx="95">
                  <c:v>-74</c:v>
                </c:pt>
                <c:pt idx="96">
                  <c:v>-73</c:v>
                </c:pt>
                <c:pt idx="97">
                  <c:v>-61</c:v>
                </c:pt>
                <c:pt idx="98">
                  <c:v>-61</c:v>
                </c:pt>
                <c:pt idx="99">
                  <c:v>-62</c:v>
                </c:pt>
                <c:pt idx="100">
                  <c:v>-63</c:v>
                </c:pt>
                <c:pt idx="101">
                  <c:v>-76</c:v>
                </c:pt>
                <c:pt idx="102">
                  <c:v>-76</c:v>
                </c:pt>
                <c:pt idx="103">
                  <c:v>-75</c:v>
                </c:pt>
                <c:pt idx="104">
                  <c:v>-77</c:v>
                </c:pt>
                <c:pt idx="105">
                  <c:v>-78</c:v>
                </c:pt>
                <c:pt idx="106">
                  <c:v>-76</c:v>
                </c:pt>
                <c:pt idx="107">
                  <c:v>-73</c:v>
                </c:pt>
                <c:pt idx="108">
                  <c:v>-73</c:v>
                </c:pt>
                <c:pt idx="109">
                  <c:v>-61</c:v>
                </c:pt>
                <c:pt idx="110">
                  <c:v>-73</c:v>
                </c:pt>
                <c:pt idx="111">
                  <c:v>-62</c:v>
                </c:pt>
                <c:pt idx="112">
                  <c:v>-76</c:v>
                </c:pt>
                <c:pt idx="113">
                  <c:v>-76</c:v>
                </c:pt>
                <c:pt idx="114">
                  <c:v>-61</c:v>
                </c:pt>
                <c:pt idx="115">
                  <c:v>-72</c:v>
                </c:pt>
                <c:pt idx="116">
                  <c:v>-62</c:v>
                </c:pt>
                <c:pt idx="117">
                  <c:v>-75</c:v>
                </c:pt>
                <c:pt idx="118">
                  <c:v>-75</c:v>
                </c:pt>
                <c:pt idx="119">
                  <c:v>-72</c:v>
                </c:pt>
                <c:pt idx="120">
                  <c:v>-62</c:v>
                </c:pt>
                <c:pt idx="121">
                  <c:v>-62</c:v>
                </c:pt>
                <c:pt idx="122">
                  <c:v>-74</c:v>
                </c:pt>
                <c:pt idx="123">
                  <c:v>-74</c:v>
                </c:pt>
                <c:pt idx="124">
                  <c:v>-62</c:v>
                </c:pt>
                <c:pt idx="125">
                  <c:v>-71</c:v>
                </c:pt>
                <c:pt idx="126">
                  <c:v>-62</c:v>
                </c:pt>
                <c:pt idx="127">
                  <c:v>-61</c:v>
                </c:pt>
                <c:pt idx="128">
                  <c:v>-74</c:v>
                </c:pt>
                <c:pt idx="129">
                  <c:v>-61</c:v>
                </c:pt>
                <c:pt idx="130">
                  <c:v>-78</c:v>
                </c:pt>
                <c:pt idx="131">
                  <c:v>-76</c:v>
                </c:pt>
                <c:pt idx="132">
                  <c:v>-72</c:v>
                </c:pt>
                <c:pt idx="133">
                  <c:v>-62</c:v>
                </c:pt>
                <c:pt idx="134">
                  <c:v>-61</c:v>
                </c:pt>
                <c:pt idx="135">
                  <c:v>-73</c:v>
                </c:pt>
                <c:pt idx="136">
                  <c:v>-62</c:v>
                </c:pt>
                <c:pt idx="137">
                  <c:v>-71</c:v>
                </c:pt>
                <c:pt idx="138">
                  <c:v>-72</c:v>
                </c:pt>
                <c:pt idx="139">
                  <c:v>-61</c:v>
                </c:pt>
                <c:pt idx="140">
                  <c:v>-61</c:v>
                </c:pt>
                <c:pt idx="141">
                  <c:v>-61</c:v>
                </c:pt>
                <c:pt idx="142">
                  <c:v>-71</c:v>
                </c:pt>
                <c:pt idx="143">
                  <c:v>-72</c:v>
                </c:pt>
                <c:pt idx="144">
                  <c:v>-72</c:v>
                </c:pt>
                <c:pt idx="145">
                  <c:v>-73</c:v>
                </c:pt>
                <c:pt idx="146">
                  <c:v>-73</c:v>
                </c:pt>
                <c:pt idx="147">
                  <c:v>-73</c:v>
                </c:pt>
                <c:pt idx="148">
                  <c:v>-72</c:v>
                </c:pt>
                <c:pt idx="149">
                  <c:v>-73</c:v>
                </c:pt>
                <c:pt idx="150">
                  <c:v>-75</c:v>
                </c:pt>
                <c:pt idx="151">
                  <c:v>-62</c:v>
                </c:pt>
                <c:pt idx="152">
                  <c:v>-62</c:v>
                </c:pt>
                <c:pt idx="153">
                  <c:v>-62</c:v>
                </c:pt>
                <c:pt idx="154">
                  <c:v>-75</c:v>
                </c:pt>
                <c:pt idx="155">
                  <c:v>-61</c:v>
                </c:pt>
                <c:pt idx="156">
                  <c:v>-73</c:v>
                </c:pt>
                <c:pt idx="157">
                  <c:v>-74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-76</c:v>
                </c:pt>
                <c:pt idx="163">
                  <c:v>-60</c:v>
                </c:pt>
                <c:pt idx="164">
                  <c:v>-74</c:v>
                </c:pt>
                <c:pt idx="165">
                  <c:v>-62</c:v>
                </c:pt>
                <c:pt idx="166">
                  <c:v>-74</c:v>
                </c:pt>
                <c:pt idx="167">
                  <c:v>-73</c:v>
                </c:pt>
                <c:pt idx="168">
                  <c:v>-61</c:v>
                </c:pt>
                <c:pt idx="169">
                  <c:v>-71</c:v>
                </c:pt>
                <c:pt idx="170">
                  <c:v>-72</c:v>
                </c:pt>
                <c:pt idx="171">
                  <c:v>-73</c:v>
                </c:pt>
                <c:pt idx="172">
                  <c:v>-61</c:v>
                </c:pt>
                <c:pt idx="173">
                  <c:v>-72</c:v>
                </c:pt>
                <c:pt idx="174">
                  <c:v>-62</c:v>
                </c:pt>
                <c:pt idx="175">
                  <c:v>-75</c:v>
                </c:pt>
                <c:pt idx="176">
                  <c:v>-76</c:v>
                </c:pt>
                <c:pt idx="177">
                  <c:v>-72</c:v>
                </c:pt>
                <c:pt idx="178">
                  <c:v>-61</c:v>
                </c:pt>
                <c:pt idx="179">
                  <c:v>-73</c:v>
                </c:pt>
                <c:pt idx="180">
                  <c:v>-73</c:v>
                </c:pt>
                <c:pt idx="181">
                  <c:v>-73</c:v>
                </c:pt>
                <c:pt idx="182">
                  <c:v>-73</c:v>
                </c:pt>
                <c:pt idx="183">
                  <c:v>-61</c:v>
                </c:pt>
                <c:pt idx="184">
                  <c:v>-62</c:v>
                </c:pt>
                <c:pt idx="185">
                  <c:v>-76</c:v>
                </c:pt>
                <c:pt idx="186">
                  <c:v>-61</c:v>
                </c:pt>
                <c:pt idx="187">
                  <c:v>-71</c:v>
                </c:pt>
                <c:pt idx="188">
                  <c:v>-73</c:v>
                </c:pt>
                <c:pt idx="189">
                  <c:v>-61</c:v>
                </c:pt>
                <c:pt idx="190">
                  <c:v>-72</c:v>
                </c:pt>
                <c:pt idx="191">
                  <c:v>-61</c:v>
                </c:pt>
                <c:pt idx="192">
                  <c:v>-61</c:v>
                </c:pt>
                <c:pt idx="193">
                  <c:v>-60</c:v>
                </c:pt>
                <c:pt idx="194">
                  <c:v>-61</c:v>
                </c:pt>
                <c:pt idx="195">
                  <c:v>-76</c:v>
                </c:pt>
                <c:pt idx="196">
                  <c:v>-61</c:v>
                </c:pt>
                <c:pt idx="197">
                  <c:v>-61</c:v>
                </c:pt>
                <c:pt idx="198">
                  <c:v>-73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-74</c:v>
                </c:pt>
                <c:pt idx="203">
                  <c:v>-61</c:v>
                </c:pt>
                <c:pt idx="204">
                  <c:v>-61</c:v>
                </c:pt>
                <c:pt idx="205">
                  <c:v>-73</c:v>
                </c:pt>
                <c:pt idx="206">
                  <c:v>-73</c:v>
                </c:pt>
                <c:pt idx="207">
                  <c:v>-75</c:v>
                </c:pt>
                <c:pt idx="208">
                  <c:v>-75</c:v>
                </c:pt>
                <c:pt idx="209">
                  <c:v>-61</c:v>
                </c:pt>
                <c:pt idx="210">
                  <c:v>-61</c:v>
                </c:pt>
                <c:pt idx="211">
                  <c:v>-71</c:v>
                </c:pt>
                <c:pt idx="212">
                  <c:v>-73</c:v>
                </c:pt>
                <c:pt idx="213">
                  <c:v>-62</c:v>
                </c:pt>
                <c:pt idx="214">
                  <c:v>-73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-62</c:v>
                </c:pt>
                <c:pt idx="219">
                  <c:v>-60</c:v>
                </c:pt>
                <c:pt idx="220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-76</c:v>
                </c:pt>
                <c:pt idx="224">
                  <c:v>-73</c:v>
                </c:pt>
                <c:pt idx="225">
                  <c:v>-76</c:v>
                </c:pt>
                <c:pt idx="226">
                  <c:v>-61</c:v>
                </c:pt>
                <c:pt idx="227">
                  <c:v>-73</c:v>
                </c:pt>
                <c:pt idx="228">
                  <c:v>-73</c:v>
                </c:pt>
                <c:pt idx="229">
                  <c:v>-61</c:v>
                </c:pt>
                <c:pt idx="230">
                  <c:v>-71</c:v>
                </c:pt>
                <c:pt idx="231">
                  <c:v>-61</c:v>
                </c:pt>
                <c:pt idx="232">
                  <c:v>-61</c:v>
                </c:pt>
                <c:pt idx="233">
                  <c:v>-73</c:v>
                </c:pt>
                <c:pt idx="234">
                  <c:v>-73</c:v>
                </c:pt>
                <c:pt idx="235">
                  <c:v>-61</c:v>
                </c:pt>
                <c:pt idx="236">
                  <c:v>-61</c:v>
                </c:pt>
                <c:pt idx="237">
                  <c:v>-61</c:v>
                </c:pt>
                <c:pt idx="238">
                  <c:v>-73</c:v>
                </c:pt>
                <c:pt idx="239">
                  <c:v>-73</c:v>
                </c:pt>
                <c:pt idx="240">
                  <c:v>-73</c:v>
                </c:pt>
                <c:pt idx="241">
                  <c:v>-73</c:v>
                </c:pt>
                <c:pt idx="242">
                  <c:v>-73</c:v>
                </c:pt>
                <c:pt idx="243">
                  <c:v>-71</c:v>
                </c:pt>
                <c:pt idx="244">
                  <c:v>-74</c:v>
                </c:pt>
                <c:pt idx="245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-74</c:v>
                </c:pt>
                <c:pt idx="249">
                  <c:v>-61</c:v>
                </c:pt>
                <c:pt idx="250">
                  <c:v>-73</c:v>
                </c:pt>
                <c:pt idx="251">
                  <c:v>-74</c:v>
                </c:pt>
                <c:pt idx="252">
                  <c:v>-74</c:v>
                </c:pt>
                <c:pt idx="253">
                  <c:v>-74</c:v>
                </c:pt>
                <c:pt idx="254">
                  <c:v>-61</c:v>
                </c:pt>
                <c:pt idx="255">
                  <c:v>-65</c:v>
                </c:pt>
                <c:pt idx="256">
                  <c:v>-73</c:v>
                </c:pt>
                <c:pt idx="257">
                  <c:v>-72</c:v>
                </c:pt>
                <c:pt idx="258">
                  <c:v>-73</c:v>
                </c:pt>
                <c:pt idx="259">
                  <c:v>-77</c:v>
                </c:pt>
                <c:pt idx="260">
                  <c:v>-70</c:v>
                </c:pt>
                <c:pt idx="261">
                  <c:v>-61</c:v>
                </c:pt>
                <c:pt idx="262">
                  <c:v>-72</c:v>
                </c:pt>
                <c:pt idx="263">
                  <c:v>-73</c:v>
                </c:pt>
                <c:pt idx="264">
                  <c:v>-72</c:v>
                </c:pt>
                <c:pt idx="265">
                  <c:v>-75</c:v>
                </c:pt>
                <c:pt idx="266">
                  <c:v>-61</c:v>
                </c:pt>
                <c:pt idx="267">
                  <c:v>-74</c:v>
                </c:pt>
                <c:pt idx="268">
                  <c:v>-72</c:v>
                </c:pt>
                <c:pt idx="269">
                  <c:v>-75</c:v>
                </c:pt>
                <c:pt idx="270">
                  <c:v>-62</c:v>
                </c:pt>
                <c:pt idx="271">
                  <c:v>-77</c:v>
                </c:pt>
                <c:pt idx="272">
                  <c:v>-72</c:v>
                </c:pt>
                <c:pt idx="273">
                  <c:v>-76</c:v>
                </c:pt>
                <c:pt idx="274">
                  <c:v>-62</c:v>
                </c:pt>
                <c:pt idx="275">
                  <c:v>-76</c:v>
                </c:pt>
                <c:pt idx="276">
                  <c:v>-75</c:v>
                </c:pt>
                <c:pt idx="277">
                  <c:v>-72</c:v>
                </c:pt>
                <c:pt idx="278">
                  <c:v>-62</c:v>
                </c:pt>
                <c:pt idx="279">
                  <c:v>-62</c:v>
                </c:pt>
                <c:pt idx="280">
                  <c:v>-61</c:v>
                </c:pt>
                <c:pt idx="281">
                  <c:v>-74</c:v>
                </c:pt>
                <c:pt idx="282">
                  <c:v>-62</c:v>
                </c:pt>
                <c:pt idx="283">
                  <c:v>-74</c:v>
                </c:pt>
                <c:pt idx="284">
                  <c:v>-62</c:v>
                </c:pt>
                <c:pt idx="285">
                  <c:v>-62</c:v>
                </c:pt>
                <c:pt idx="286">
                  <c:v>-75</c:v>
                </c:pt>
                <c:pt idx="287">
                  <c:v>-62</c:v>
                </c:pt>
                <c:pt idx="288">
                  <c:v>-72</c:v>
                </c:pt>
                <c:pt idx="289">
                  <c:v>-72</c:v>
                </c:pt>
                <c:pt idx="290">
                  <c:v>-76</c:v>
                </c:pt>
                <c:pt idx="291">
                  <c:v>-73</c:v>
                </c:pt>
                <c:pt idx="292">
                  <c:v>-71</c:v>
                </c:pt>
                <c:pt idx="293">
                  <c:v>-61</c:v>
                </c:pt>
                <c:pt idx="294">
                  <c:v>-75</c:v>
                </c:pt>
                <c:pt idx="295">
                  <c:v>-74</c:v>
                </c:pt>
                <c:pt idx="296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9-428F-A9A7-38F540E7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170751"/>
        <c:axId val="1653709887"/>
      </c:scatterChart>
      <c:valAx>
        <c:axId val="16491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Luminous</a:t>
                </a:r>
                <a:r>
                  <a:rPr lang="en-US" baseline="0"/>
                  <a:t> Intensity (Lux)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09887"/>
        <c:crosses val="autoZero"/>
        <c:crossBetween val="midCat"/>
      </c:valAx>
      <c:valAx>
        <c:axId val="1653709887"/>
        <c:scaling>
          <c:orientation val="minMax"/>
          <c:max val="-50"/>
          <c:min val="-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[PiPactScans_Data.xlsx]Histograms!PivotTable10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VS. Distance</a:t>
            </a:r>
            <a:r>
              <a:rPr lang="en-US" baseline="0"/>
              <a:t> Outdoors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Histograms!$E$2:$E$3</c:f>
              <c:strCache>
                <c:ptCount val="1"/>
                <c:pt idx="0">
                  <c:v>&lt;= 2m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Histograms!$D$4:$D$37</c:f>
              <c:strCache>
                <c:ptCount val="33"/>
                <c:pt idx="0">
                  <c:v>-80</c:v>
                </c:pt>
                <c:pt idx="1">
                  <c:v>-78</c:v>
                </c:pt>
                <c:pt idx="2">
                  <c:v>-77</c:v>
                </c:pt>
                <c:pt idx="3">
                  <c:v>-76</c:v>
                </c:pt>
                <c:pt idx="4">
                  <c:v>-75</c:v>
                </c:pt>
                <c:pt idx="5">
                  <c:v>-74</c:v>
                </c:pt>
                <c:pt idx="6">
                  <c:v>-73</c:v>
                </c:pt>
                <c:pt idx="7">
                  <c:v>-70</c:v>
                </c:pt>
                <c:pt idx="8">
                  <c:v>-69</c:v>
                </c:pt>
                <c:pt idx="9">
                  <c:v>-68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-64</c:v>
                </c:pt>
                <c:pt idx="14">
                  <c:v>-63</c:v>
                </c:pt>
                <c:pt idx="15">
                  <c:v>-61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-50</c:v>
                </c:pt>
                <c:pt idx="20">
                  <c:v>-44</c:v>
                </c:pt>
                <c:pt idx="21">
                  <c:v>-43</c:v>
                </c:pt>
                <c:pt idx="22">
                  <c:v>-42</c:v>
                </c:pt>
                <c:pt idx="23">
                  <c:v>-41</c:v>
                </c:pt>
                <c:pt idx="24">
                  <c:v>-40</c:v>
                </c:pt>
                <c:pt idx="25">
                  <c:v>-39</c:v>
                </c:pt>
                <c:pt idx="26">
                  <c:v>-38</c:v>
                </c:pt>
                <c:pt idx="27">
                  <c:v>-37</c:v>
                </c:pt>
                <c:pt idx="28">
                  <c:v>-36</c:v>
                </c:pt>
                <c:pt idx="29">
                  <c:v>-35</c:v>
                </c:pt>
                <c:pt idx="30">
                  <c:v>-31</c:v>
                </c:pt>
                <c:pt idx="31">
                  <c:v>-28</c:v>
                </c:pt>
                <c:pt idx="32">
                  <c:v>-25</c:v>
                </c:pt>
              </c:strCache>
            </c:strRef>
          </c:cat>
          <c:val>
            <c:numRef>
              <c:f>Histograms!$E$4:$E$37</c:f>
              <c:numCache>
                <c:formatCode>General</c:formatCode>
                <c:ptCount val="33"/>
                <c:pt idx="16">
                  <c:v>2</c:v>
                </c:pt>
                <c:pt idx="17">
                  <c:v>22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1</c:v>
                </c:pt>
                <c:pt idx="23">
                  <c:v>9</c:v>
                </c:pt>
                <c:pt idx="24">
                  <c:v>14</c:v>
                </c:pt>
                <c:pt idx="25">
                  <c:v>1</c:v>
                </c:pt>
                <c:pt idx="26">
                  <c:v>9</c:v>
                </c:pt>
                <c:pt idx="27">
                  <c:v>10</c:v>
                </c:pt>
                <c:pt idx="28">
                  <c:v>19</c:v>
                </c:pt>
                <c:pt idx="29">
                  <c:v>1</c:v>
                </c:pt>
                <c:pt idx="30">
                  <c:v>11</c:v>
                </c:pt>
                <c:pt idx="31">
                  <c:v>27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D5F-988A-32C6A767BC92}"/>
            </c:ext>
          </c:extLst>
        </c:ser>
        <c:ser>
          <c:idx val="1"/>
          <c:order val="1"/>
          <c:tx>
            <c:strRef>
              <c:f>Histograms!$F$2:$F$3</c:f>
              <c:strCache>
                <c:ptCount val="1"/>
                <c:pt idx="0">
                  <c:v>&gt; 2m</c:v>
                </c:pt>
              </c:strCache>
            </c:strRef>
          </c:tx>
          <c:spPr>
            <a:solidFill>
              <a:schemeClr val="accent2">
                <a:alpha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Histograms!$D$4:$D$37</c:f>
              <c:strCache>
                <c:ptCount val="33"/>
                <c:pt idx="0">
                  <c:v>-80</c:v>
                </c:pt>
                <c:pt idx="1">
                  <c:v>-78</c:v>
                </c:pt>
                <c:pt idx="2">
                  <c:v>-77</c:v>
                </c:pt>
                <c:pt idx="3">
                  <c:v>-76</c:v>
                </c:pt>
                <c:pt idx="4">
                  <c:v>-75</c:v>
                </c:pt>
                <c:pt idx="5">
                  <c:v>-74</c:v>
                </c:pt>
                <c:pt idx="6">
                  <c:v>-73</c:v>
                </c:pt>
                <c:pt idx="7">
                  <c:v>-70</c:v>
                </c:pt>
                <c:pt idx="8">
                  <c:v>-69</c:v>
                </c:pt>
                <c:pt idx="9">
                  <c:v>-68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-64</c:v>
                </c:pt>
                <c:pt idx="14">
                  <c:v>-63</c:v>
                </c:pt>
                <c:pt idx="15">
                  <c:v>-61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-50</c:v>
                </c:pt>
                <c:pt idx="20">
                  <c:v>-44</c:v>
                </c:pt>
                <c:pt idx="21">
                  <c:v>-43</c:v>
                </c:pt>
                <c:pt idx="22">
                  <c:v>-42</c:v>
                </c:pt>
                <c:pt idx="23">
                  <c:v>-41</c:v>
                </c:pt>
                <c:pt idx="24">
                  <c:v>-40</c:v>
                </c:pt>
                <c:pt idx="25">
                  <c:v>-39</c:v>
                </c:pt>
                <c:pt idx="26">
                  <c:v>-38</c:v>
                </c:pt>
                <c:pt idx="27">
                  <c:v>-37</c:v>
                </c:pt>
                <c:pt idx="28">
                  <c:v>-36</c:v>
                </c:pt>
                <c:pt idx="29">
                  <c:v>-35</c:v>
                </c:pt>
                <c:pt idx="30">
                  <c:v>-31</c:v>
                </c:pt>
                <c:pt idx="31">
                  <c:v>-28</c:v>
                </c:pt>
                <c:pt idx="32">
                  <c:v>-25</c:v>
                </c:pt>
              </c:strCache>
            </c:strRef>
          </c:cat>
          <c:val>
            <c:numRef>
              <c:f>Histograms!$F$4:$F$37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5</c:v>
                </c:pt>
                <c:pt idx="7">
                  <c:v>13</c:v>
                </c:pt>
                <c:pt idx="8">
                  <c:v>51</c:v>
                </c:pt>
                <c:pt idx="9">
                  <c:v>34</c:v>
                </c:pt>
                <c:pt idx="10">
                  <c:v>27</c:v>
                </c:pt>
                <c:pt idx="11">
                  <c:v>17</c:v>
                </c:pt>
                <c:pt idx="12">
                  <c:v>23</c:v>
                </c:pt>
                <c:pt idx="13">
                  <c:v>51</c:v>
                </c:pt>
                <c:pt idx="14">
                  <c:v>39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6-4D5F-988A-32C6A76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7046128"/>
        <c:axId val="810404224"/>
      </c:barChart>
      <c:catAx>
        <c:axId val="1017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4224"/>
        <c:crosses val="autoZero"/>
        <c:auto val="1"/>
        <c:lblAlgn val="ctr"/>
        <c:lblOffset val="100"/>
        <c:noMultiLvlLbl val="0"/>
      </c:catAx>
      <c:valAx>
        <c:axId val="810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Variation VS. TX Power Level @ 1.44m  without Obstruction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71187349146622"/>
                  <c:y val="8.21222561178614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PiPactScan_Graphs!$B$21:$I$21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217</c:v>
                </c:pt>
                <c:pt idx="5">
                  <c:v>227</c:v>
                </c:pt>
                <c:pt idx="6">
                  <c:v>237</c:v>
                </c:pt>
                <c:pt idx="7">
                  <c:v>247</c:v>
                </c:pt>
              </c:numCache>
            </c:numRef>
          </c:xVal>
          <c:yVal>
            <c:numRef>
              <c:f>PiPactScan_Graphs!$B$23:$I$23</c:f>
              <c:numCache>
                <c:formatCode>General</c:formatCode>
                <c:ptCount val="8"/>
                <c:pt idx="0">
                  <c:v>1.3963260766119472</c:v>
                </c:pt>
                <c:pt idx="1">
                  <c:v>0.74261570383892028</c:v>
                </c:pt>
                <c:pt idx="2">
                  <c:v>0.76560684829346037</c:v>
                </c:pt>
                <c:pt idx="3">
                  <c:v>0.82043785844504558</c:v>
                </c:pt>
                <c:pt idx="4">
                  <c:v>0.66089455225126659</c:v>
                </c:pt>
                <c:pt idx="5">
                  <c:v>0.56803177597927357</c:v>
                </c:pt>
                <c:pt idx="6">
                  <c:v>0.61373175465073215</c:v>
                </c:pt>
                <c:pt idx="7">
                  <c:v>0.47946330148538402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B-4280-914E-2916A316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TX Power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Variation (STDEV)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[PiPactScans_Data.xlsx]Histograms!PivotTable16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VS. Distance Indoors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Histograms!$Q$3:$Q$4</c:f>
              <c:strCache>
                <c:ptCount val="1"/>
                <c:pt idx="0">
                  <c:v>&lt;= 2m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Histograms!$P$5:$P$77</c:f>
              <c:strCache>
                <c:ptCount val="72"/>
                <c:pt idx="0">
                  <c:v>-92</c:v>
                </c:pt>
                <c:pt idx="1">
                  <c:v>-91</c:v>
                </c:pt>
                <c:pt idx="2">
                  <c:v>-90</c:v>
                </c:pt>
                <c:pt idx="3">
                  <c:v>-89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-35</c:v>
                </c:pt>
                <c:pt idx="53">
                  <c:v>-34</c:v>
                </c:pt>
                <c:pt idx="54">
                  <c:v>-33</c:v>
                </c:pt>
                <c:pt idx="55">
                  <c:v>-32</c:v>
                </c:pt>
                <c:pt idx="56">
                  <c:v>-31</c:v>
                </c:pt>
                <c:pt idx="57">
                  <c:v>-30</c:v>
                </c:pt>
                <c:pt idx="58">
                  <c:v>-29</c:v>
                </c:pt>
                <c:pt idx="59">
                  <c:v>-28</c:v>
                </c:pt>
                <c:pt idx="60">
                  <c:v>-27</c:v>
                </c:pt>
                <c:pt idx="61">
                  <c:v>-26</c:v>
                </c:pt>
                <c:pt idx="62">
                  <c:v>-25</c:v>
                </c:pt>
                <c:pt idx="63">
                  <c:v>-24</c:v>
                </c:pt>
                <c:pt idx="64">
                  <c:v>-23</c:v>
                </c:pt>
                <c:pt idx="65">
                  <c:v>-22</c:v>
                </c:pt>
                <c:pt idx="66">
                  <c:v>-21</c:v>
                </c:pt>
                <c:pt idx="67">
                  <c:v>-19</c:v>
                </c:pt>
                <c:pt idx="68">
                  <c:v>-18</c:v>
                </c:pt>
                <c:pt idx="69">
                  <c:v>-12</c:v>
                </c:pt>
                <c:pt idx="70">
                  <c:v>-11</c:v>
                </c:pt>
                <c:pt idx="71">
                  <c:v>-10</c:v>
                </c:pt>
              </c:strCache>
            </c:strRef>
          </c:cat>
          <c:val>
            <c:numRef>
              <c:f>Histograms!$Q$5:$Q$77</c:f>
              <c:numCache>
                <c:formatCode>General</c:formatCode>
                <c:ptCount val="72"/>
                <c:pt idx="19">
                  <c:v>5</c:v>
                </c:pt>
                <c:pt idx="20">
                  <c:v>49</c:v>
                </c:pt>
                <c:pt idx="21">
                  <c:v>31</c:v>
                </c:pt>
                <c:pt idx="22">
                  <c:v>2</c:v>
                </c:pt>
                <c:pt idx="26">
                  <c:v>18</c:v>
                </c:pt>
                <c:pt idx="27">
                  <c:v>74</c:v>
                </c:pt>
                <c:pt idx="28">
                  <c:v>55</c:v>
                </c:pt>
                <c:pt idx="29">
                  <c:v>118</c:v>
                </c:pt>
                <c:pt idx="30">
                  <c:v>174</c:v>
                </c:pt>
                <c:pt idx="31">
                  <c:v>136</c:v>
                </c:pt>
                <c:pt idx="32">
                  <c:v>186</c:v>
                </c:pt>
                <c:pt idx="33">
                  <c:v>49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25</c:v>
                </c:pt>
                <c:pt idx="39">
                  <c:v>48</c:v>
                </c:pt>
                <c:pt idx="40">
                  <c:v>75</c:v>
                </c:pt>
                <c:pt idx="41">
                  <c:v>10</c:v>
                </c:pt>
                <c:pt idx="42">
                  <c:v>32</c:v>
                </c:pt>
                <c:pt idx="43">
                  <c:v>49</c:v>
                </c:pt>
                <c:pt idx="44">
                  <c:v>19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11</c:v>
                </c:pt>
                <c:pt idx="52">
                  <c:v>20</c:v>
                </c:pt>
                <c:pt idx="53">
                  <c:v>2</c:v>
                </c:pt>
                <c:pt idx="54">
                  <c:v>18</c:v>
                </c:pt>
                <c:pt idx="55">
                  <c:v>11</c:v>
                </c:pt>
                <c:pt idx="56">
                  <c:v>57</c:v>
                </c:pt>
                <c:pt idx="57">
                  <c:v>3</c:v>
                </c:pt>
                <c:pt idx="58">
                  <c:v>12</c:v>
                </c:pt>
                <c:pt idx="59">
                  <c:v>206</c:v>
                </c:pt>
                <c:pt idx="60">
                  <c:v>2</c:v>
                </c:pt>
                <c:pt idx="61">
                  <c:v>2</c:v>
                </c:pt>
                <c:pt idx="62">
                  <c:v>22</c:v>
                </c:pt>
                <c:pt idx="63">
                  <c:v>3</c:v>
                </c:pt>
                <c:pt idx="64">
                  <c:v>9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38</c:v>
                </c:pt>
                <c:pt idx="7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6-40E6-9D16-6B5A4B49F4F5}"/>
            </c:ext>
          </c:extLst>
        </c:ser>
        <c:ser>
          <c:idx val="1"/>
          <c:order val="1"/>
          <c:tx>
            <c:strRef>
              <c:f>Histograms!$R$3:$R$4</c:f>
              <c:strCache>
                <c:ptCount val="1"/>
                <c:pt idx="0">
                  <c:v>&gt; 2m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Histograms!$P$5:$P$77</c:f>
              <c:strCache>
                <c:ptCount val="72"/>
                <c:pt idx="0">
                  <c:v>-92</c:v>
                </c:pt>
                <c:pt idx="1">
                  <c:v>-91</c:v>
                </c:pt>
                <c:pt idx="2">
                  <c:v>-90</c:v>
                </c:pt>
                <c:pt idx="3">
                  <c:v>-89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-35</c:v>
                </c:pt>
                <c:pt idx="53">
                  <c:v>-34</c:v>
                </c:pt>
                <c:pt idx="54">
                  <c:v>-33</c:v>
                </c:pt>
                <c:pt idx="55">
                  <c:v>-32</c:v>
                </c:pt>
                <c:pt idx="56">
                  <c:v>-31</c:v>
                </c:pt>
                <c:pt idx="57">
                  <c:v>-30</c:v>
                </c:pt>
                <c:pt idx="58">
                  <c:v>-29</c:v>
                </c:pt>
                <c:pt idx="59">
                  <c:v>-28</c:v>
                </c:pt>
                <c:pt idx="60">
                  <c:v>-27</c:v>
                </c:pt>
                <c:pt idx="61">
                  <c:v>-26</c:v>
                </c:pt>
                <c:pt idx="62">
                  <c:v>-25</c:v>
                </c:pt>
                <c:pt idx="63">
                  <c:v>-24</c:v>
                </c:pt>
                <c:pt idx="64">
                  <c:v>-23</c:v>
                </c:pt>
                <c:pt idx="65">
                  <c:v>-22</c:v>
                </c:pt>
                <c:pt idx="66">
                  <c:v>-21</c:v>
                </c:pt>
                <c:pt idx="67">
                  <c:v>-19</c:v>
                </c:pt>
                <c:pt idx="68">
                  <c:v>-18</c:v>
                </c:pt>
                <c:pt idx="69">
                  <c:v>-12</c:v>
                </c:pt>
                <c:pt idx="70">
                  <c:v>-11</c:v>
                </c:pt>
                <c:pt idx="71">
                  <c:v>-10</c:v>
                </c:pt>
              </c:strCache>
            </c:strRef>
          </c:cat>
          <c:val>
            <c:numRef>
              <c:f>Histograms!$R$5:$R$77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17</c:v>
                </c:pt>
                <c:pt idx="12">
                  <c:v>4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95</c:v>
                </c:pt>
                <c:pt idx="17">
                  <c:v>47</c:v>
                </c:pt>
                <c:pt idx="18">
                  <c:v>124</c:v>
                </c:pt>
                <c:pt idx="19">
                  <c:v>131</c:v>
                </c:pt>
                <c:pt idx="20">
                  <c:v>109</c:v>
                </c:pt>
                <c:pt idx="21">
                  <c:v>141</c:v>
                </c:pt>
                <c:pt idx="22">
                  <c:v>143</c:v>
                </c:pt>
                <c:pt idx="23">
                  <c:v>19</c:v>
                </c:pt>
                <c:pt idx="24">
                  <c:v>57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6-40E6-9D16-6B5A4B49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7078128"/>
        <c:axId val="810408384"/>
      </c:barChart>
      <c:catAx>
        <c:axId val="10170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8384"/>
        <c:crosses val="autoZero"/>
        <c:auto val="1"/>
        <c:lblAlgn val="ctr"/>
        <c:lblOffset val="100"/>
        <c:noMultiLvlLbl val="0"/>
      </c:catAx>
      <c:valAx>
        <c:axId val="810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ROC</a:t>
            </a:r>
            <a:r>
              <a:rPr lang="en-US" baseline="0">
                <a:solidFill>
                  <a:sysClr val="windowText" lastClr="000000"/>
                </a:solidFill>
              </a:rPr>
              <a:t> Curve of RSSI Outside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2"/>
                </a:solidFill>
                <a:ln w="381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40-4FAE-97AD-6D29FE1D1FD1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40-4FAE-97AD-6D29FE1D1FD1}"/>
              </c:ext>
            </c:extLst>
          </c:dPt>
          <c:xVal>
            <c:numRef>
              <c:f>'ROC Curves'!$F$4:$F$36</c:f>
              <c:numCache>
                <c:formatCode>0.00000</c:formatCode>
                <c:ptCount val="33"/>
                <c:pt idx="0" formatCode="0.0">
                  <c:v>1</c:v>
                </c:pt>
                <c:pt idx="1">
                  <c:v>0.99698795180722888</c:v>
                </c:pt>
                <c:pt idx="2">
                  <c:v>0.99397590361445787</c:v>
                </c:pt>
                <c:pt idx="3">
                  <c:v>0.95180722891566261</c:v>
                </c:pt>
                <c:pt idx="4">
                  <c:v>0.89156626506024095</c:v>
                </c:pt>
                <c:pt idx="5">
                  <c:v>0.8493975903614458</c:v>
                </c:pt>
                <c:pt idx="6">
                  <c:v>0.78915662650602414</c:v>
                </c:pt>
                <c:pt idx="7">
                  <c:v>0.77409638554216864</c:v>
                </c:pt>
                <c:pt idx="8">
                  <c:v>0.73493975903614461</c:v>
                </c:pt>
                <c:pt idx="9">
                  <c:v>0.58132530120481929</c:v>
                </c:pt>
                <c:pt idx="10">
                  <c:v>0.47891566265060243</c:v>
                </c:pt>
                <c:pt idx="11">
                  <c:v>0.39759036144578314</c:v>
                </c:pt>
                <c:pt idx="12">
                  <c:v>0.34638554216867468</c:v>
                </c:pt>
                <c:pt idx="13">
                  <c:v>0.27710843373493976</c:v>
                </c:pt>
                <c:pt idx="14">
                  <c:v>0.12349397590361445</c:v>
                </c:pt>
                <c:pt idx="15">
                  <c:v>6.024096385542169E-3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</c:numCache>
            </c:numRef>
          </c:xVal>
          <c:yVal>
            <c:numRef>
              <c:f>'ROC Curves'!$E$4:$E$36</c:f>
              <c:numCache>
                <c:formatCode>0.0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 formatCode="0.00000">
                  <c:v>0.98757763975155277</c:v>
                </c:pt>
                <c:pt idx="18" formatCode="0.00000">
                  <c:v>0.85093167701863359</c:v>
                </c:pt>
                <c:pt idx="19" formatCode="0.00000">
                  <c:v>0.75776397515527949</c:v>
                </c:pt>
                <c:pt idx="20" formatCode="0.00000">
                  <c:v>0.75155279503105588</c:v>
                </c:pt>
                <c:pt idx="21" formatCode="0.00000">
                  <c:v>0.74534161490683226</c:v>
                </c:pt>
                <c:pt idx="22" formatCode="0.00000">
                  <c:v>0.63975155279503104</c:v>
                </c:pt>
                <c:pt idx="23" formatCode="0.00000">
                  <c:v>0.63354037267080743</c:v>
                </c:pt>
                <c:pt idx="24" formatCode="0.00000">
                  <c:v>0.57763975155279501</c:v>
                </c:pt>
                <c:pt idx="25" formatCode="0.00000">
                  <c:v>0.49068322981366458</c:v>
                </c:pt>
                <c:pt idx="26" formatCode="0.00000">
                  <c:v>0.48447204968944102</c:v>
                </c:pt>
                <c:pt idx="27" formatCode="0.00000">
                  <c:v>0.42857142857142855</c:v>
                </c:pt>
                <c:pt idx="28" formatCode="0.00000">
                  <c:v>0.36645962732919257</c:v>
                </c:pt>
                <c:pt idx="29" formatCode="0.00000">
                  <c:v>0.2484472049689441</c:v>
                </c:pt>
                <c:pt idx="30" formatCode="0.00000">
                  <c:v>0.24223602484472051</c:v>
                </c:pt>
                <c:pt idx="31" formatCode="0.00000">
                  <c:v>0.17391304347826086</c:v>
                </c:pt>
                <c:pt idx="32" formatCode="0.00000">
                  <c:v>6.2111801242236021E-3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0-4FAE-97AD-6D29FE1D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15791"/>
        <c:axId val="1411463295"/>
      </c:scatterChart>
      <c:valAx>
        <c:axId val="49661579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False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63295"/>
        <c:crosses val="autoZero"/>
        <c:crossBetween val="midCat"/>
      </c:valAx>
      <c:valAx>
        <c:axId val="1411463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True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ROC</a:t>
            </a:r>
            <a:r>
              <a:rPr lang="en-US" baseline="0">
                <a:solidFill>
                  <a:sysClr val="windowText" lastClr="000000"/>
                </a:solidFill>
              </a:rPr>
              <a:t> Curve of RSSI Inside Data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89-4271-98C1-A5EBAE07E2AA}"/>
              </c:ext>
            </c:extLst>
          </c:dPt>
          <c:xVal>
            <c:numRef>
              <c:f>'ROC Curves'!$V$4:$V$75</c:f>
              <c:numCache>
                <c:formatCode>General</c:formatCode>
                <c:ptCount val="72"/>
                <c:pt idx="0">
                  <c:v>1</c:v>
                </c:pt>
                <c:pt idx="1">
                  <c:v>0.99806389157792841</c:v>
                </c:pt>
                <c:pt idx="2">
                  <c:v>0.99515972894482096</c:v>
                </c:pt>
                <c:pt idx="3">
                  <c:v>0.99225556631171341</c:v>
                </c:pt>
                <c:pt idx="4">
                  <c:v>0.99031945788964182</c:v>
                </c:pt>
                <c:pt idx="5">
                  <c:v>0.97967086156824779</c:v>
                </c:pt>
                <c:pt idx="6">
                  <c:v>0.9738625363020329</c:v>
                </c:pt>
                <c:pt idx="7">
                  <c:v>0.96515004840271057</c:v>
                </c:pt>
                <c:pt idx="8">
                  <c:v>0.95740561471442398</c:v>
                </c:pt>
                <c:pt idx="9">
                  <c:v>0.9477250726040658</c:v>
                </c:pt>
                <c:pt idx="10">
                  <c:v>0.94094869312681506</c:v>
                </c:pt>
                <c:pt idx="11">
                  <c:v>0.93417231364956432</c:v>
                </c:pt>
                <c:pt idx="12">
                  <c:v>0.91771539206195551</c:v>
                </c:pt>
                <c:pt idx="13">
                  <c:v>0.91384317521781222</c:v>
                </c:pt>
                <c:pt idx="14">
                  <c:v>0.90319457889641819</c:v>
                </c:pt>
                <c:pt idx="15">
                  <c:v>0.89254598257502415</c:v>
                </c:pt>
                <c:pt idx="16">
                  <c:v>0.87802516940948694</c:v>
                </c:pt>
                <c:pt idx="17">
                  <c:v>0.78606001936108427</c:v>
                </c:pt>
                <c:pt idx="18">
                  <c:v>0.74056147144240081</c:v>
                </c:pt>
                <c:pt idx="19">
                  <c:v>0.62052274927395934</c:v>
                </c:pt>
                <c:pt idx="20">
                  <c:v>0.49370764762826719</c:v>
                </c:pt>
                <c:pt idx="21">
                  <c:v>0.38818973862536305</c:v>
                </c:pt>
                <c:pt idx="22">
                  <c:v>0.25169409486931266</c:v>
                </c:pt>
                <c:pt idx="23">
                  <c:v>0.1132623426911907</c:v>
                </c:pt>
                <c:pt idx="24">
                  <c:v>9.4869312681510165E-2</c:v>
                </c:pt>
                <c:pt idx="25">
                  <c:v>3.9690222652468542E-2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'ROC Curves'!$U$4:$U$75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0.99710815500289185</c:v>
                </c:pt>
                <c:pt idx="21">
                  <c:v>0.96876807403123189</c:v>
                </c:pt>
                <c:pt idx="22">
                  <c:v>0.95083863504916133</c:v>
                </c:pt>
                <c:pt idx="23">
                  <c:v>0.94968189705031814</c:v>
                </c:pt>
                <c:pt idx="24">
                  <c:v>0.94968189705031814</c:v>
                </c:pt>
                <c:pt idx="25">
                  <c:v>0.94968189705031814</c:v>
                </c:pt>
                <c:pt idx="26">
                  <c:v>0.94968189705031814</c:v>
                </c:pt>
                <c:pt idx="27">
                  <c:v>0.93927125506072873</c:v>
                </c:pt>
                <c:pt idx="28">
                  <c:v>0.89647194910352801</c:v>
                </c:pt>
                <c:pt idx="29">
                  <c:v>0.86466165413533835</c:v>
                </c:pt>
                <c:pt idx="30">
                  <c:v>0.79641411220358593</c:v>
                </c:pt>
                <c:pt idx="31">
                  <c:v>0.69577790630422209</c:v>
                </c:pt>
                <c:pt idx="32">
                  <c:v>0.61711972238288026</c:v>
                </c:pt>
                <c:pt idx="33">
                  <c:v>0.50954308849045693</c:v>
                </c:pt>
                <c:pt idx="34">
                  <c:v>0.48120300751879697</c:v>
                </c:pt>
                <c:pt idx="35">
                  <c:v>0.47715442452284557</c:v>
                </c:pt>
                <c:pt idx="36">
                  <c:v>0.47310584152689417</c:v>
                </c:pt>
                <c:pt idx="37">
                  <c:v>0.46963562753036436</c:v>
                </c:pt>
                <c:pt idx="38">
                  <c:v>0.46616541353383456</c:v>
                </c:pt>
                <c:pt idx="39">
                  <c:v>0.45170618854829381</c:v>
                </c:pt>
                <c:pt idx="40">
                  <c:v>0.42394447657605555</c:v>
                </c:pt>
                <c:pt idx="41">
                  <c:v>0.38056680161943318</c:v>
                </c:pt>
                <c:pt idx="42">
                  <c:v>0.37478311162521688</c:v>
                </c:pt>
                <c:pt idx="43">
                  <c:v>0.35627530364372467</c:v>
                </c:pt>
                <c:pt idx="44">
                  <c:v>0.32793522267206476</c:v>
                </c:pt>
                <c:pt idx="45">
                  <c:v>0.31694621168305381</c:v>
                </c:pt>
                <c:pt idx="46">
                  <c:v>0.31058415268941586</c:v>
                </c:pt>
                <c:pt idx="47">
                  <c:v>0.29959514170040485</c:v>
                </c:pt>
                <c:pt idx="48">
                  <c:v>0.28860613071139385</c:v>
                </c:pt>
                <c:pt idx="49">
                  <c:v>0.28629265471370735</c:v>
                </c:pt>
                <c:pt idx="50">
                  <c:v>0.2857142857142857</c:v>
                </c:pt>
                <c:pt idx="51">
                  <c:v>0.2851359167148641</c:v>
                </c:pt>
                <c:pt idx="52">
                  <c:v>0.27877385772122615</c:v>
                </c:pt>
                <c:pt idx="53">
                  <c:v>0.26720647773279355</c:v>
                </c:pt>
                <c:pt idx="54">
                  <c:v>0.26604973973395024</c:v>
                </c:pt>
                <c:pt idx="55">
                  <c:v>0.25563909774436089</c:v>
                </c:pt>
                <c:pt idx="56">
                  <c:v>0.24927703875072296</c:v>
                </c:pt>
                <c:pt idx="57">
                  <c:v>0.21631000578369</c:v>
                </c:pt>
                <c:pt idx="58">
                  <c:v>0.2145748987854251</c:v>
                </c:pt>
                <c:pt idx="59">
                  <c:v>0.20763447079236552</c:v>
                </c:pt>
                <c:pt idx="60">
                  <c:v>8.8490456911509544E-2</c:v>
                </c:pt>
                <c:pt idx="61">
                  <c:v>8.7333718912666281E-2</c:v>
                </c:pt>
                <c:pt idx="62">
                  <c:v>8.6176980913823018E-2</c:v>
                </c:pt>
                <c:pt idx="63">
                  <c:v>7.3452862926547138E-2</c:v>
                </c:pt>
                <c:pt idx="64">
                  <c:v>7.1717755928282251E-2</c:v>
                </c:pt>
                <c:pt idx="65">
                  <c:v>6.651243493348756E-2</c:v>
                </c:pt>
                <c:pt idx="66">
                  <c:v>6.0728744939271252E-2</c:v>
                </c:pt>
                <c:pt idx="67">
                  <c:v>5.725853094274147E-2</c:v>
                </c:pt>
                <c:pt idx="68">
                  <c:v>5.6101792943898207E-2</c:v>
                </c:pt>
                <c:pt idx="69">
                  <c:v>5.4945054945054944E-2</c:v>
                </c:pt>
                <c:pt idx="70">
                  <c:v>5.3788316946211681E-2</c:v>
                </c:pt>
                <c:pt idx="71">
                  <c:v>3.1810294968189705E-2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9-4271-98C1-A5EBAE07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8623"/>
        <c:axId val="603933391"/>
      </c:scatterChart>
      <c:valAx>
        <c:axId val="598868623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False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3391"/>
        <c:crosses val="autoZero"/>
        <c:crossBetween val="midCat"/>
      </c:valAx>
      <c:valAx>
        <c:axId val="603933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True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Obstruction at 1.44m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0151290463692038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A8-400D-BCFB-72328B47D89B}"/>
                </c:ext>
              </c:extLst>
            </c:dLbl>
            <c:dLbl>
              <c:idx val="1"/>
              <c:layout>
                <c:manualLayout>
                  <c:x val="-9.326968503937002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A8-400D-BCFB-72328B47D89B}"/>
                </c:ext>
              </c:extLst>
            </c:dLbl>
            <c:dLbl>
              <c:idx val="2"/>
              <c:layout>
                <c:manualLayout>
                  <c:x val="-0.1182099737532807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A8-400D-BCFB-72328B47D89B}"/>
                </c:ext>
              </c:extLst>
            </c:dLbl>
            <c:dLbl>
              <c:idx val="3"/>
              <c:layout>
                <c:manualLayout>
                  <c:x val="-0.10423053368328954"/>
                  <c:y val="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A8-400D-BCFB-72328B47D89B}"/>
                </c:ext>
              </c:extLst>
            </c:dLbl>
            <c:dLbl>
              <c:idx val="4"/>
              <c:layout>
                <c:manualLayout>
                  <c:x val="-9.9156824146981598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A8-400D-BCFB-72328B47D89B}"/>
                </c:ext>
              </c:extLst>
            </c:dLbl>
            <c:dLbl>
              <c:idx val="5"/>
              <c:layout>
                <c:manualLayout>
                  <c:x val="-8.783783341118629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A8-400D-BCFB-72328B47D89B}"/>
                </c:ext>
              </c:extLst>
            </c:dLbl>
            <c:dLbl>
              <c:idx val="6"/>
              <c:layout>
                <c:manualLayout>
                  <c:x val="-0.10447850176332117"/>
                  <c:y val="-4.074027010566397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A8-400D-BCFB-72328B47D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PiPactScan_Graphs!$A$3:$I$3</c:f>
                <c:numCache>
                  <c:formatCode>General</c:formatCode>
                  <c:ptCount val="9"/>
                  <c:pt idx="0">
                    <c:v>1.3963260766119472</c:v>
                  </c:pt>
                  <c:pt idx="1">
                    <c:v>1.8918333909289102</c:v>
                  </c:pt>
                  <c:pt idx="2">
                    <c:v>3.2545669891894273</c:v>
                  </c:pt>
                  <c:pt idx="3">
                    <c:v>2.5998739581091761</c:v>
                  </c:pt>
                  <c:pt idx="4">
                    <c:v>2.9692833105578518</c:v>
                  </c:pt>
                  <c:pt idx="5">
                    <c:v>2.8053276125434317</c:v>
                  </c:pt>
                  <c:pt idx="6">
                    <c:v>4.3147044428832455</c:v>
                  </c:pt>
                  <c:pt idx="7">
                    <c:v>1.249453016641225</c:v>
                  </c:pt>
                  <c:pt idx="8">
                    <c:v>3.4076993547077916</c:v>
                  </c:pt>
                </c:numCache>
              </c:numRef>
            </c:plus>
            <c:minus>
              <c:numRef>
                <c:f>PiPactScan_Graphs!$A$3:$I$3</c:f>
                <c:numCache>
                  <c:formatCode>General</c:formatCode>
                  <c:ptCount val="9"/>
                  <c:pt idx="0">
                    <c:v>1.3963260766119472</c:v>
                  </c:pt>
                  <c:pt idx="1">
                    <c:v>1.8918333909289102</c:v>
                  </c:pt>
                  <c:pt idx="2">
                    <c:v>3.2545669891894273</c:v>
                  </c:pt>
                  <c:pt idx="3">
                    <c:v>2.5998739581091761</c:v>
                  </c:pt>
                  <c:pt idx="4">
                    <c:v>2.9692833105578518</c:v>
                  </c:pt>
                  <c:pt idx="5">
                    <c:v>2.8053276125434317</c:v>
                  </c:pt>
                  <c:pt idx="6">
                    <c:v>4.3147044428832455</c:v>
                  </c:pt>
                  <c:pt idx="7">
                    <c:v>1.249453016641225</c:v>
                  </c:pt>
                  <c:pt idx="8">
                    <c:v>3.4076993547077916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PiPactScan_Graphs!$A$1:$I$1</c:f>
              <c:strCache>
                <c:ptCount val="9"/>
                <c:pt idx="0">
                  <c:v>No Obstruction</c:v>
                </c:pt>
                <c:pt idx="1">
                  <c:v>Cardboard &amp; Plastic Obstruction</c:v>
                </c:pt>
                <c:pt idx="2">
                  <c:v>Person/Body Obstruction</c:v>
                </c:pt>
                <c:pt idx="3">
                  <c:v>Pocket/Fabric Obstruction</c:v>
                </c:pt>
                <c:pt idx="4">
                  <c:v>Body &amp; Pocket Obstruction</c:v>
                </c:pt>
                <c:pt idx="5">
                  <c:v>Steel Pan Obstruction</c:v>
                </c:pt>
                <c:pt idx="6">
                  <c:v>Aluminum Obstruction</c:v>
                </c:pt>
                <c:pt idx="7">
                  <c:v>Drywall Obstruction</c:v>
                </c:pt>
                <c:pt idx="8">
                  <c:v>Person, Pocket, Drywall Obstruction</c:v>
                </c:pt>
              </c:strCache>
            </c:strRef>
          </c:cat>
          <c:val>
            <c:numRef>
              <c:f>PiPactScan_Graphs!$A$2:$I$2</c:f>
              <c:numCache>
                <c:formatCode>General</c:formatCode>
                <c:ptCount val="9"/>
                <c:pt idx="0">
                  <c:v>-57</c:v>
                </c:pt>
                <c:pt idx="1">
                  <c:v>-58</c:v>
                </c:pt>
                <c:pt idx="2">
                  <c:v>-60</c:v>
                </c:pt>
                <c:pt idx="3">
                  <c:v>-57</c:v>
                </c:pt>
                <c:pt idx="4">
                  <c:v>-70</c:v>
                </c:pt>
                <c:pt idx="5">
                  <c:v>-67</c:v>
                </c:pt>
                <c:pt idx="6">
                  <c:v>-67</c:v>
                </c:pt>
                <c:pt idx="7">
                  <c:v>-69</c:v>
                </c:pt>
                <c:pt idx="8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8-400D-BCFB-72328B47D8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12245887"/>
        <c:axId val="915655279"/>
      </c:barChart>
      <c:catAx>
        <c:axId val="91224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Obstruction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5279"/>
        <c:crosses val="autoZero"/>
        <c:auto val="1"/>
        <c:lblAlgn val="ctr"/>
        <c:lblOffset val="100"/>
        <c:noMultiLvlLbl val="0"/>
      </c:catAx>
      <c:valAx>
        <c:axId val="9156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 RSSI</a:t>
                </a:r>
                <a:r>
                  <a:rPr lang="en-US" baseline="0"/>
                  <a:t> (</a:t>
                </a:r>
                <a:r>
                  <a:rPr lang="en-US" sz="9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DISTANCE without Obstruction Indoor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PiPactScan_Graphs!$B$44:$L$44</c:f>
                <c:numCache>
                  <c:formatCode>General</c:formatCode>
                  <c:ptCount val="11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</c:numCache>
              </c:numRef>
            </c:plus>
            <c:minus>
              <c:numRef>
                <c:f>PiPactScan_Graphs!$B$44:$Q$44</c:f>
                <c:numCache>
                  <c:formatCode>General</c:formatCode>
                  <c:ptCount val="16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  <c:pt idx="11">
                    <c:v>1.7766964093954349</c:v>
                  </c:pt>
                  <c:pt idx="12">
                    <c:v>1.035796550451451</c:v>
                  </c:pt>
                  <c:pt idx="13">
                    <c:v>4.3766649039550041</c:v>
                  </c:pt>
                  <c:pt idx="14">
                    <c:v>2.8243447163763626</c:v>
                  </c:pt>
                  <c:pt idx="15">
                    <c:v>4.6165133078927889</c:v>
                  </c:pt>
                </c:numCache>
              </c:numRef>
            </c:minus>
          </c:errBars>
          <c:errBars>
            <c:errDir val="x"/>
            <c:errBarType val="plus"/>
            <c:errValType val="fixedVal"/>
            <c:noEndCap val="1"/>
            <c:val val="0"/>
          </c:errBars>
          <c:xVal>
            <c:numRef>
              <c:f>PiPactScan_Graphs!$B$42:$Q$42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1.44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7.2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PiPactScan_Graphs!$B$43:$Q$43</c:f>
              <c:numCache>
                <c:formatCode>0</c:formatCode>
                <c:ptCount val="16"/>
                <c:pt idx="0">
                  <c:v>-28</c:v>
                </c:pt>
                <c:pt idx="1">
                  <c:v>-45</c:v>
                </c:pt>
                <c:pt idx="2">
                  <c:v>-57</c:v>
                </c:pt>
                <c:pt idx="3">
                  <c:v>-57</c:v>
                </c:pt>
                <c:pt idx="4">
                  <c:v>-49</c:v>
                </c:pt>
                <c:pt idx="5">
                  <c:v>-57</c:v>
                </c:pt>
                <c:pt idx="6">
                  <c:v>-62</c:v>
                </c:pt>
                <c:pt idx="7">
                  <c:v>-59</c:v>
                </c:pt>
                <c:pt idx="8">
                  <c:v>-67</c:v>
                </c:pt>
                <c:pt idx="9">
                  <c:v>-68</c:v>
                </c:pt>
                <c:pt idx="10">
                  <c:v>-76</c:v>
                </c:pt>
                <c:pt idx="11">
                  <c:v>-71</c:v>
                </c:pt>
                <c:pt idx="12">
                  <c:v>-72</c:v>
                </c:pt>
                <c:pt idx="13">
                  <c:v>-70</c:v>
                </c:pt>
                <c:pt idx="14">
                  <c:v>-86</c:v>
                </c:pt>
                <c:pt idx="1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72-4320-89E5-B930A15C493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970308398950131E-2"/>
                  <c:y val="0.1044315972131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PiPactScan_Graphs!$B$44:$L$44</c:f>
                <c:numCache>
                  <c:formatCode>General</c:formatCode>
                  <c:ptCount val="11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</c:numCache>
              </c:numRef>
            </c:plus>
            <c:minus>
              <c:numRef>
                <c:f>PiPactScan_Graphs!$B$44:$Q$44</c:f>
                <c:numCache>
                  <c:formatCode>General</c:formatCode>
                  <c:ptCount val="16"/>
                  <c:pt idx="0">
                    <c:v>8.1361992278665127</c:v>
                  </c:pt>
                  <c:pt idx="1">
                    <c:v>3.6535500096421272</c:v>
                  </c:pt>
                  <c:pt idx="2">
                    <c:v>4.9698276842525688</c:v>
                  </c:pt>
                  <c:pt idx="3">
                    <c:v>1.165240901181537</c:v>
                  </c:pt>
                  <c:pt idx="4">
                    <c:v>1.3054397252665568</c:v>
                  </c:pt>
                  <c:pt idx="5">
                    <c:v>1.4324954151909566</c:v>
                  </c:pt>
                  <c:pt idx="6">
                    <c:v>3.8096023767565521</c:v>
                  </c:pt>
                  <c:pt idx="7">
                    <c:v>1.6584354453059231</c:v>
                  </c:pt>
                  <c:pt idx="8">
                    <c:v>3.8797665443050824</c:v>
                  </c:pt>
                  <c:pt idx="9">
                    <c:v>1.4860838249802566</c:v>
                  </c:pt>
                  <c:pt idx="10">
                    <c:v>1.7308184695917548</c:v>
                  </c:pt>
                  <c:pt idx="11">
                    <c:v>1.7766964093954349</c:v>
                  </c:pt>
                  <c:pt idx="12">
                    <c:v>1.035796550451451</c:v>
                  </c:pt>
                  <c:pt idx="13">
                    <c:v>4.3766649039550041</c:v>
                  </c:pt>
                  <c:pt idx="14">
                    <c:v>2.8243447163763626</c:v>
                  </c:pt>
                  <c:pt idx="15">
                    <c:v>4.6165133078927889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PiPactScan_Graphs!$B$42:$Q$42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  <c:pt idx="5">
                  <c:v>1.44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7.2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PiPactScan_Graphs!$B$43:$Q$43</c:f>
              <c:numCache>
                <c:formatCode>0</c:formatCode>
                <c:ptCount val="16"/>
                <c:pt idx="0">
                  <c:v>-28</c:v>
                </c:pt>
                <c:pt idx="1">
                  <c:v>-45</c:v>
                </c:pt>
                <c:pt idx="2">
                  <c:v>-57</c:v>
                </c:pt>
                <c:pt idx="3">
                  <c:v>-57</c:v>
                </c:pt>
                <c:pt idx="4">
                  <c:v>-49</c:v>
                </c:pt>
                <c:pt idx="5">
                  <c:v>-57</c:v>
                </c:pt>
                <c:pt idx="6">
                  <c:v>-62</c:v>
                </c:pt>
                <c:pt idx="7">
                  <c:v>-59</c:v>
                </c:pt>
                <c:pt idx="8">
                  <c:v>-67</c:v>
                </c:pt>
                <c:pt idx="9">
                  <c:v>-68</c:v>
                </c:pt>
                <c:pt idx="10">
                  <c:v>-76</c:v>
                </c:pt>
                <c:pt idx="11">
                  <c:v>-71</c:v>
                </c:pt>
                <c:pt idx="12">
                  <c:v>-72</c:v>
                </c:pt>
                <c:pt idx="13">
                  <c:v>-70</c:v>
                </c:pt>
                <c:pt idx="14">
                  <c:v>-86</c:v>
                </c:pt>
                <c:pt idx="15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2-4320-89E5-B930A15C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</a:t>
                </a:r>
                <a:r>
                  <a:rPr lang="en-US" baseline="0"/>
                  <a:t> Meters)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</a:t>
                </a:r>
                <a:r>
                  <a:rPr lang="en-US" sz="10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RSSI</a:t>
            </a:r>
            <a:r>
              <a:rPr lang="en-US" baseline="0"/>
              <a:t> VS. DISTANCE without Obstruction Outdoor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12024278215223E-2"/>
                  <c:y val="5.4298096458872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PiPactScan_Graphs!$B$64:$H$64</c:f>
                <c:numCache>
                  <c:formatCode>General</c:formatCode>
                  <c:ptCount val="7"/>
                  <c:pt idx="0">
                    <c:v>4.1851385419582687</c:v>
                  </c:pt>
                  <c:pt idx="1">
                    <c:v>2.2113895863097097</c:v>
                  </c:pt>
                  <c:pt idx="2">
                    <c:v>2.6889566387128752</c:v>
                  </c:pt>
                  <c:pt idx="3">
                    <c:v>0.70891755695856662</c:v>
                  </c:pt>
                  <c:pt idx="4">
                    <c:v>0.81537476233392625</c:v>
                  </c:pt>
                  <c:pt idx="5">
                    <c:v>1.2186395934691341</c:v>
                  </c:pt>
                  <c:pt idx="6">
                    <c:v>3.1249871286863655</c:v>
                  </c:pt>
                </c:numCache>
              </c:numRef>
            </c:plus>
            <c:minus>
              <c:numRef>
                <c:f>PiPactScan_Graphs!$B$64:$H$64</c:f>
                <c:numCache>
                  <c:formatCode>General</c:formatCode>
                  <c:ptCount val="7"/>
                  <c:pt idx="0">
                    <c:v>4.1851385419582687</c:v>
                  </c:pt>
                  <c:pt idx="1">
                    <c:v>2.2113895863097097</c:v>
                  </c:pt>
                  <c:pt idx="2">
                    <c:v>2.6889566387128752</c:v>
                  </c:pt>
                  <c:pt idx="3">
                    <c:v>0.70891755695856662</c:v>
                  </c:pt>
                  <c:pt idx="4">
                    <c:v>0.81537476233392625</c:v>
                  </c:pt>
                  <c:pt idx="5">
                    <c:v>1.2186395934691341</c:v>
                  </c:pt>
                  <c:pt idx="6">
                    <c:v>3.1249871286863655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PiPactScan_Graphs!$B$62:$H$62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PiPactScan_Graphs!$B$63:$H$63</c:f>
              <c:numCache>
                <c:formatCode>0</c:formatCode>
                <c:ptCount val="7"/>
                <c:pt idx="0">
                  <c:v>-28</c:v>
                </c:pt>
                <c:pt idx="1">
                  <c:v>-37</c:v>
                </c:pt>
                <c:pt idx="2">
                  <c:v>-41</c:v>
                </c:pt>
                <c:pt idx="3">
                  <c:v>-53</c:v>
                </c:pt>
                <c:pt idx="4">
                  <c:v>-64</c:v>
                </c:pt>
                <c:pt idx="5">
                  <c:v>-68</c:v>
                </c:pt>
                <c:pt idx="6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1-4BEB-9DB4-2A354A75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11055"/>
        <c:axId val="1024794063"/>
      </c:scatterChart>
      <c:valAx>
        <c:axId val="19531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</a:t>
                </a:r>
                <a:r>
                  <a:rPr lang="en-US" baseline="0"/>
                  <a:t> Meters)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4063"/>
        <c:crosses val="autoZero"/>
        <c:crossBetween val="midCat"/>
      </c:valAx>
      <c:valAx>
        <c:axId val="10247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</a:t>
                </a:r>
                <a:r>
                  <a:rPr lang="en-US" sz="1000" b="0" i="0" u="none" strike="noStrike" cap="all" baseline="0">
                    <a:effectLst/>
                  </a:rPr>
                  <a:t>decibel-milliwatts)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ROC</a:t>
            </a:r>
            <a:r>
              <a:rPr lang="en-US" baseline="0">
                <a:solidFill>
                  <a:sysClr val="windowText" lastClr="000000"/>
                </a:solidFill>
              </a:rPr>
              <a:t> Curve of RSSI Inside Data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CB-487E-A50B-57029CDB6ED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B-487E-A50B-57029CDB6ED9}"/>
              </c:ext>
            </c:extLst>
          </c:dPt>
          <c:xVal>
            <c:numRef>
              <c:f>'ROC Curves'!$V$4:$V$75</c:f>
              <c:numCache>
                <c:formatCode>General</c:formatCode>
                <c:ptCount val="72"/>
                <c:pt idx="0">
                  <c:v>1</c:v>
                </c:pt>
                <c:pt idx="1">
                  <c:v>0.99806389157792841</c:v>
                </c:pt>
                <c:pt idx="2">
                  <c:v>0.99515972894482096</c:v>
                </c:pt>
                <c:pt idx="3">
                  <c:v>0.99225556631171341</c:v>
                </c:pt>
                <c:pt idx="4">
                  <c:v>0.99031945788964182</c:v>
                </c:pt>
                <c:pt idx="5">
                  <c:v>0.97967086156824779</c:v>
                </c:pt>
                <c:pt idx="6">
                  <c:v>0.9738625363020329</c:v>
                </c:pt>
                <c:pt idx="7">
                  <c:v>0.96515004840271057</c:v>
                </c:pt>
                <c:pt idx="8">
                  <c:v>0.95740561471442398</c:v>
                </c:pt>
                <c:pt idx="9">
                  <c:v>0.9477250726040658</c:v>
                </c:pt>
                <c:pt idx="10">
                  <c:v>0.94094869312681506</c:v>
                </c:pt>
                <c:pt idx="11">
                  <c:v>0.93417231364956432</c:v>
                </c:pt>
                <c:pt idx="12">
                  <c:v>0.91771539206195551</c:v>
                </c:pt>
                <c:pt idx="13">
                  <c:v>0.91384317521781222</c:v>
                </c:pt>
                <c:pt idx="14">
                  <c:v>0.90319457889641819</c:v>
                </c:pt>
                <c:pt idx="15">
                  <c:v>0.89254598257502415</c:v>
                </c:pt>
                <c:pt idx="16">
                  <c:v>0.87802516940948694</c:v>
                </c:pt>
                <c:pt idx="17">
                  <c:v>0.78606001936108427</c:v>
                </c:pt>
                <c:pt idx="18">
                  <c:v>0.74056147144240081</c:v>
                </c:pt>
                <c:pt idx="19">
                  <c:v>0.62052274927395934</c:v>
                </c:pt>
                <c:pt idx="20">
                  <c:v>0.49370764762826719</c:v>
                </c:pt>
                <c:pt idx="21">
                  <c:v>0.38818973862536305</c:v>
                </c:pt>
                <c:pt idx="22">
                  <c:v>0.25169409486931266</c:v>
                </c:pt>
                <c:pt idx="23">
                  <c:v>0.1132623426911907</c:v>
                </c:pt>
                <c:pt idx="24">
                  <c:v>9.4869312681510165E-2</c:v>
                </c:pt>
                <c:pt idx="25">
                  <c:v>3.9690222652468542E-2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'ROC Curves'!$U$4:$U$75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0.99710815500289185</c:v>
                </c:pt>
                <c:pt idx="21">
                  <c:v>0.96876807403123189</c:v>
                </c:pt>
                <c:pt idx="22">
                  <c:v>0.95083863504916133</c:v>
                </c:pt>
                <c:pt idx="23">
                  <c:v>0.94968189705031814</c:v>
                </c:pt>
                <c:pt idx="24">
                  <c:v>0.94968189705031814</c:v>
                </c:pt>
                <c:pt idx="25">
                  <c:v>0.94968189705031814</c:v>
                </c:pt>
                <c:pt idx="26">
                  <c:v>0.94968189705031814</c:v>
                </c:pt>
                <c:pt idx="27">
                  <c:v>0.93927125506072873</c:v>
                </c:pt>
                <c:pt idx="28">
                  <c:v>0.89647194910352801</c:v>
                </c:pt>
                <c:pt idx="29">
                  <c:v>0.86466165413533835</c:v>
                </c:pt>
                <c:pt idx="30">
                  <c:v>0.79641411220358593</c:v>
                </c:pt>
                <c:pt idx="31">
                  <c:v>0.69577790630422209</c:v>
                </c:pt>
                <c:pt idx="32">
                  <c:v>0.61711972238288026</c:v>
                </c:pt>
                <c:pt idx="33">
                  <c:v>0.50954308849045693</c:v>
                </c:pt>
                <c:pt idx="34">
                  <c:v>0.48120300751879697</c:v>
                </c:pt>
                <c:pt idx="35">
                  <c:v>0.47715442452284557</c:v>
                </c:pt>
                <c:pt idx="36">
                  <c:v>0.47310584152689417</c:v>
                </c:pt>
                <c:pt idx="37">
                  <c:v>0.46963562753036436</c:v>
                </c:pt>
                <c:pt idx="38">
                  <c:v>0.46616541353383456</c:v>
                </c:pt>
                <c:pt idx="39">
                  <c:v>0.45170618854829381</c:v>
                </c:pt>
                <c:pt idx="40">
                  <c:v>0.42394447657605555</c:v>
                </c:pt>
                <c:pt idx="41">
                  <c:v>0.38056680161943318</c:v>
                </c:pt>
                <c:pt idx="42">
                  <c:v>0.37478311162521688</c:v>
                </c:pt>
                <c:pt idx="43">
                  <c:v>0.35627530364372467</c:v>
                </c:pt>
                <c:pt idx="44">
                  <c:v>0.32793522267206476</c:v>
                </c:pt>
                <c:pt idx="45">
                  <c:v>0.31694621168305381</c:v>
                </c:pt>
                <c:pt idx="46">
                  <c:v>0.31058415268941586</c:v>
                </c:pt>
                <c:pt idx="47">
                  <c:v>0.29959514170040485</c:v>
                </c:pt>
                <c:pt idx="48">
                  <c:v>0.28860613071139385</c:v>
                </c:pt>
                <c:pt idx="49">
                  <c:v>0.28629265471370735</c:v>
                </c:pt>
                <c:pt idx="50">
                  <c:v>0.2857142857142857</c:v>
                </c:pt>
                <c:pt idx="51">
                  <c:v>0.2851359167148641</c:v>
                </c:pt>
                <c:pt idx="52">
                  <c:v>0.27877385772122615</c:v>
                </c:pt>
                <c:pt idx="53">
                  <c:v>0.26720647773279355</c:v>
                </c:pt>
                <c:pt idx="54">
                  <c:v>0.26604973973395024</c:v>
                </c:pt>
                <c:pt idx="55">
                  <c:v>0.25563909774436089</c:v>
                </c:pt>
                <c:pt idx="56">
                  <c:v>0.24927703875072296</c:v>
                </c:pt>
                <c:pt idx="57">
                  <c:v>0.21631000578369</c:v>
                </c:pt>
                <c:pt idx="58">
                  <c:v>0.2145748987854251</c:v>
                </c:pt>
                <c:pt idx="59">
                  <c:v>0.20763447079236552</c:v>
                </c:pt>
                <c:pt idx="60">
                  <c:v>8.8490456911509544E-2</c:v>
                </c:pt>
                <c:pt idx="61">
                  <c:v>8.7333718912666281E-2</c:v>
                </c:pt>
                <c:pt idx="62">
                  <c:v>8.6176980913823018E-2</c:v>
                </c:pt>
                <c:pt idx="63">
                  <c:v>7.3452862926547138E-2</c:v>
                </c:pt>
                <c:pt idx="64">
                  <c:v>7.1717755928282251E-2</c:v>
                </c:pt>
                <c:pt idx="65">
                  <c:v>6.651243493348756E-2</c:v>
                </c:pt>
                <c:pt idx="66">
                  <c:v>6.0728744939271252E-2</c:v>
                </c:pt>
                <c:pt idx="67">
                  <c:v>5.725853094274147E-2</c:v>
                </c:pt>
                <c:pt idx="68">
                  <c:v>5.6101792943898207E-2</c:v>
                </c:pt>
                <c:pt idx="69">
                  <c:v>5.4945054945054944E-2</c:v>
                </c:pt>
                <c:pt idx="70">
                  <c:v>5.3788316946211681E-2</c:v>
                </c:pt>
                <c:pt idx="71">
                  <c:v>3.1810294968189705E-2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B-487E-A50B-57029CDB6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8623"/>
        <c:axId val="603933391"/>
      </c:scatterChart>
      <c:valAx>
        <c:axId val="598868623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False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3391"/>
        <c:crosses val="autoZero"/>
        <c:crossBetween val="midCat"/>
      </c:valAx>
      <c:valAx>
        <c:axId val="603933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True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[PiPactScans_Data.xlsx]Histograms!PivotTable10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VS. Distance</a:t>
            </a:r>
            <a:r>
              <a:rPr lang="en-US" baseline="0"/>
              <a:t> Outdoors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6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Histograms!$E$2:$E$3</c:f>
              <c:strCache>
                <c:ptCount val="1"/>
                <c:pt idx="0">
                  <c:v>&lt;= 2m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Histograms!$D$4:$D$37</c:f>
              <c:strCache>
                <c:ptCount val="33"/>
                <c:pt idx="0">
                  <c:v>-80</c:v>
                </c:pt>
                <c:pt idx="1">
                  <c:v>-78</c:v>
                </c:pt>
                <c:pt idx="2">
                  <c:v>-77</c:v>
                </c:pt>
                <c:pt idx="3">
                  <c:v>-76</c:v>
                </c:pt>
                <c:pt idx="4">
                  <c:v>-75</c:v>
                </c:pt>
                <c:pt idx="5">
                  <c:v>-74</c:v>
                </c:pt>
                <c:pt idx="6">
                  <c:v>-73</c:v>
                </c:pt>
                <c:pt idx="7">
                  <c:v>-70</c:v>
                </c:pt>
                <c:pt idx="8">
                  <c:v>-69</c:v>
                </c:pt>
                <c:pt idx="9">
                  <c:v>-68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-64</c:v>
                </c:pt>
                <c:pt idx="14">
                  <c:v>-63</c:v>
                </c:pt>
                <c:pt idx="15">
                  <c:v>-61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-50</c:v>
                </c:pt>
                <c:pt idx="20">
                  <c:v>-44</c:v>
                </c:pt>
                <c:pt idx="21">
                  <c:v>-43</c:v>
                </c:pt>
                <c:pt idx="22">
                  <c:v>-42</c:v>
                </c:pt>
                <c:pt idx="23">
                  <c:v>-41</c:v>
                </c:pt>
                <c:pt idx="24">
                  <c:v>-40</c:v>
                </c:pt>
                <c:pt idx="25">
                  <c:v>-39</c:v>
                </c:pt>
                <c:pt idx="26">
                  <c:v>-38</c:v>
                </c:pt>
                <c:pt idx="27">
                  <c:v>-37</c:v>
                </c:pt>
                <c:pt idx="28">
                  <c:v>-36</c:v>
                </c:pt>
                <c:pt idx="29">
                  <c:v>-35</c:v>
                </c:pt>
                <c:pt idx="30">
                  <c:v>-31</c:v>
                </c:pt>
                <c:pt idx="31">
                  <c:v>-28</c:v>
                </c:pt>
                <c:pt idx="32">
                  <c:v>-25</c:v>
                </c:pt>
              </c:strCache>
            </c:strRef>
          </c:cat>
          <c:val>
            <c:numRef>
              <c:f>Histograms!$E$4:$E$37</c:f>
              <c:numCache>
                <c:formatCode>General</c:formatCode>
                <c:ptCount val="33"/>
                <c:pt idx="16">
                  <c:v>2</c:v>
                </c:pt>
                <c:pt idx="17">
                  <c:v>22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1</c:v>
                </c:pt>
                <c:pt idx="23">
                  <c:v>9</c:v>
                </c:pt>
                <c:pt idx="24">
                  <c:v>14</c:v>
                </c:pt>
                <c:pt idx="25">
                  <c:v>1</c:v>
                </c:pt>
                <c:pt idx="26">
                  <c:v>9</c:v>
                </c:pt>
                <c:pt idx="27">
                  <c:v>10</c:v>
                </c:pt>
                <c:pt idx="28">
                  <c:v>19</c:v>
                </c:pt>
                <c:pt idx="29">
                  <c:v>1</c:v>
                </c:pt>
                <c:pt idx="30">
                  <c:v>11</c:v>
                </c:pt>
                <c:pt idx="31">
                  <c:v>27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7-413D-BD44-2DD0335E990E}"/>
            </c:ext>
          </c:extLst>
        </c:ser>
        <c:ser>
          <c:idx val="1"/>
          <c:order val="1"/>
          <c:tx>
            <c:strRef>
              <c:f>Histograms!$F$2:$F$3</c:f>
              <c:strCache>
                <c:ptCount val="1"/>
                <c:pt idx="0">
                  <c:v>&gt; 2m</c:v>
                </c:pt>
              </c:strCache>
            </c:strRef>
          </c:tx>
          <c:spPr>
            <a:solidFill>
              <a:schemeClr val="accent2">
                <a:alpha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Histograms!$D$4:$D$37</c:f>
              <c:strCache>
                <c:ptCount val="33"/>
                <c:pt idx="0">
                  <c:v>-80</c:v>
                </c:pt>
                <c:pt idx="1">
                  <c:v>-78</c:v>
                </c:pt>
                <c:pt idx="2">
                  <c:v>-77</c:v>
                </c:pt>
                <c:pt idx="3">
                  <c:v>-76</c:v>
                </c:pt>
                <c:pt idx="4">
                  <c:v>-75</c:v>
                </c:pt>
                <c:pt idx="5">
                  <c:v>-74</c:v>
                </c:pt>
                <c:pt idx="6">
                  <c:v>-73</c:v>
                </c:pt>
                <c:pt idx="7">
                  <c:v>-70</c:v>
                </c:pt>
                <c:pt idx="8">
                  <c:v>-69</c:v>
                </c:pt>
                <c:pt idx="9">
                  <c:v>-68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-64</c:v>
                </c:pt>
                <c:pt idx="14">
                  <c:v>-63</c:v>
                </c:pt>
                <c:pt idx="15">
                  <c:v>-61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-50</c:v>
                </c:pt>
                <c:pt idx="20">
                  <c:v>-44</c:v>
                </c:pt>
                <c:pt idx="21">
                  <c:v>-43</c:v>
                </c:pt>
                <c:pt idx="22">
                  <c:v>-42</c:v>
                </c:pt>
                <c:pt idx="23">
                  <c:v>-41</c:v>
                </c:pt>
                <c:pt idx="24">
                  <c:v>-40</c:v>
                </c:pt>
                <c:pt idx="25">
                  <c:v>-39</c:v>
                </c:pt>
                <c:pt idx="26">
                  <c:v>-38</c:v>
                </c:pt>
                <c:pt idx="27">
                  <c:v>-37</c:v>
                </c:pt>
                <c:pt idx="28">
                  <c:v>-36</c:v>
                </c:pt>
                <c:pt idx="29">
                  <c:v>-35</c:v>
                </c:pt>
                <c:pt idx="30">
                  <c:v>-31</c:v>
                </c:pt>
                <c:pt idx="31">
                  <c:v>-28</c:v>
                </c:pt>
                <c:pt idx="32">
                  <c:v>-25</c:v>
                </c:pt>
              </c:strCache>
            </c:strRef>
          </c:cat>
          <c:val>
            <c:numRef>
              <c:f>Histograms!$F$4:$F$37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5</c:v>
                </c:pt>
                <c:pt idx="7">
                  <c:v>13</c:v>
                </c:pt>
                <c:pt idx="8">
                  <c:v>51</c:v>
                </c:pt>
                <c:pt idx="9">
                  <c:v>34</c:v>
                </c:pt>
                <c:pt idx="10">
                  <c:v>27</c:v>
                </c:pt>
                <c:pt idx="11">
                  <c:v>17</c:v>
                </c:pt>
                <c:pt idx="12">
                  <c:v>23</c:v>
                </c:pt>
                <c:pt idx="13">
                  <c:v>51</c:v>
                </c:pt>
                <c:pt idx="14">
                  <c:v>39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7-413D-BD44-2DD0335E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7046128"/>
        <c:axId val="810404224"/>
      </c:barChart>
      <c:catAx>
        <c:axId val="1017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4224"/>
        <c:crosses val="autoZero"/>
        <c:auto val="1"/>
        <c:lblAlgn val="ctr"/>
        <c:lblOffset val="100"/>
        <c:noMultiLvlLbl val="0"/>
      </c:catAx>
      <c:valAx>
        <c:axId val="810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RSSI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[PiPactScans_Data.xlsx]Histograms!PivotTable16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VS. Distance Indoors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7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>
              <a:alpha val="7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7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>
              <a:alpha val="70000"/>
            </a:srgb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7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Histograms!$Q$3:$Q$4</c:f>
              <c:strCache>
                <c:ptCount val="1"/>
                <c:pt idx="0">
                  <c:v>&lt;= 2m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Histograms!$P$5:$P$77</c:f>
              <c:strCache>
                <c:ptCount val="72"/>
                <c:pt idx="0">
                  <c:v>-92</c:v>
                </c:pt>
                <c:pt idx="1">
                  <c:v>-91</c:v>
                </c:pt>
                <c:pt idx="2">
                  <c:v>-90</c:v>
                </c:pt>
                <c:pt idx="3">
                  <c:v>-89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-35</c:v>
                </c:pt>
                <c:pt idx="53">
                  <c:v>-34</c:v>
                </c:pt>
                <c:pt idx="54">
                  <c:v>-33</c:v>
                </c:pt>
                <c:pt idx="55">
                  <c:v>-32</c:v>
                </c:pt>
                <c:pt idx="56">
                  <c:v>-31</c:v>
                </c:pt>
                <c:pt idx="57">
                  <c:v>-30</c:v>
                </c:pt>
                <c:pt idx="58">
                  <c:v>-29</c:v>
                </c:pt>
                <c:pt idx="59">
                  <c:v>-28</c:v>
                </c:pt>
                <c:pt idx="60">
                  <c:v>-27</c:v>
                </c:pt>
                <c:pt idx="61">
                  <c:v>-26</c:v>
                </c:pt>
                <c:pt idx="62">
                  <c:v>-25</c:v>
                </c:pt>
                <c:pt idx="63">
                  <c:v>-24</c:v>
                </c:pt>
                <c:pt idx="64">
                  <c:v>-23</c:v>
                </c:pt>
                <c:pt idx="65">
                  <c:v>-22</c:v>
                </c:pt>
                <c:pt idx="66">
                  <c:v>-21</c:v>
                </c:pt>
                <c:pt idx="67">
                  <c:v>-19</c:v>
                </c:pt>
                <c:pt idx="68">
                  <c:v>-18</c:v>
                </c:pt>
                <c:pt idx="69">
                  <c:v>-12</c:v>
                </c:pt>
                <c:pt idx="70">
                  <c:v>-11</c:v>
                </c:pt>
                <c:pt idx="71">
                  <c:v>-10</c:v>
                </c:pt>
              </c:strCache>
            </c:strRef>
          </c:cat>
          <c:val>
            <c:numRef>
              <c:f>Histograms!$Q$5:$Q$77</c:f>
              <c:numCache>
                <c:formatCode>General</c:formatCode>
                <c:ptCount val="72"/>
                <c:pt idx="19">
                  <c:v>5</c:v>
                </c:pt>
                <c:pt idx="20">
                  <c:v>49</c:v>
                </c:pt>
                <c:pt idx="21">
                  <c:v>31</c:v>
                </c:pt>
                <c:pt idx="22">
                  <c:v>2</c:v>
                </c:pt>
                <c:pt idx="26">
                  <c:v>18</c:v>
                </c:pt>
                <c:pt idx="27">
                  <c:v>74</c:v>
                </c:pt>
                <c:pt idx="28">
                  <c:v>55</c:v>
                </c:pt>
                <c:pt idx="29">
                  <c:v>118</c:v>
                </c:pt>
                <c:pt idx="30">
                  <c:v>174</c:v>
                </c:pt>
                <c:pt idx="31">
                  <c:v>136</c:v>
                </c:pt>
                <c:pt idx="32">
                  <c:v>186</c:v>
                </c:pt>
                <c:pt idx="33">
                  <c:v>49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25</c:v>
                </c:pt>
                <c:pt idx="39">
                  <c:v>48</c:v>
                </c:pt>
                <c:pt idx="40">
                  <c:v>75</c:v>
                </c:pt>
                <c:pt idx="41">
                  <c:v>10</c:v>
                </c:pt>
                <c:pt idx="42">
                  <c:v>32</c:v>
                </c:pt>
                <c:pt idx="43">
                  <c:v>49</c:v>
                </c:pt>
                <c:pt idx="44">
                  <c:v>19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11</c:v>
                </c:pt>
                <c:pt idx="52">
                  <c:v>20</c:v>
                </c:pt>
                <c:pt idx="53">
                  <c:v>2</c:v>
                </c:pt>
                <c:pt idx="54">
                  <c:v>18</c:v>
                </c:pt>
                <c:pt idx="55">
                  <c:v>11</c:v>
                </c:pt>
                <c:pt idx="56">
                  <c:v>57</c:v>
                </c:pt>
                <c:pt idx="57">
                  <c:v>3</c:v>
                </c:pt>
                <c:pt idx="58">
                  <c:v>12</c:v>
                </c:pt>
                <c:pt idx="59">
                  <c:v>206</c:v>
                </c:pt>
                <c:pt idx="60">
                  <c:v>2</c:v>
                </c:pt>
                <c:pt idx="61">
                  <c:v>2</c:v>
                </c:pt>
                <c:pt idx="62">
                  <c:v>22</c:v>
                </c:pt>
                <c:pt idx="63">
                  <c:v>3</c:v>
                </c:pt>
                <c:pt idx="64">
                  <c:v>9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38</c:v>
                </c:pt>
                <c:pt idx="7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423-B139-80E0CF35EF8E}"/>
            </c:ext>
          </c:extLst>
        </c:ser>
        <c:ser>
          <c:idx val="1"/>
          <c:order val="1"/>
          <c:tx>
            <c:strRef>
              <c:f>Histograms!$R$3:$R$4</c:f>
              <c:strCache>
                <c:ptCount val="1"/>
                <c:pt idx="0">
                  <c:v>&gt; 2m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Histograms!$P$5:$P$77</c:f>
              <c:strCache>
                <c:ptCount val="72"/>
                <c:pt idx="0">
                  <c:v>-92</c:v>
                </c:pt>
                <c:pt idx="1">
                  <c:v>-91</c:v>
                </c:pt>
                <c:pt idx="2">
                  <c:v>-90</c:v>
                </c:pt>
                <c:pt idx="3">
                  <c:v>-89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-35</c:v>
                </c:pt>
                <c:pt idx="53">
                  <c:v>-34</c:v>
                </c:pt>
                <c:pt idx="54">
                  <c:v>-33</c:v>
                </c:pt>
                <c:pt idx="55">
                  <c:v>-32</c:v>
                </c:pt>
                <c:pt idx="56">
                  <c:v>-31</c:v>
                </c:pt>
                <c:pt idx="57">
                  <c:v>-30</c:v>
                </c:pt>
                <c:pt idx="58">
                  <c:v>-29</c:v>
                </c:pt>
                <c:pt idx="59">
                  <c:v>-28</c:v>
                </c:pt>
                <c:pt idx="60">
                  <c:v>-27</c:v>
                </c:pt>
                <c:pt idx="61">
                  <c:v>-26</c:v>
                </c:pt>
                <c:pt idx="62">
                  <c:v>-25</c:v>
                </c:pt>
                <c:pt idx="63">
                  <c:v>-24</c:v>
                </c:pt>
                <c:pt idx="64">
                  <c:v>-23</c:v>
                </c:pt>
                <c:pt idx="65">
                  <c:v>-22</c:v>
                </c:pt>
                <c:pt idx="66">
                  <c:v>-21</c:v>
                </c:pt>
                <c:pt idx="67">
                  <c:v>-19</c:v>
                </c:pt>
                <c:pt idx="68">
                  <c:v>-18</c:v>
                </c:pt>
                <c:pt idx="69">
                  <c:v>-12</c:v>
                </c:pt>
                <c:pt idx="70">
                  <c:v>-11</c:v>
                </c:pt>
                <c:pt idx="71">
                  <c:v>-10</c:v>
                </c:pt>
              </c:strCache>
            </c:strRef>
          </c:cat>
          <c:val>
            <c:numRef>
              <c:f>Histograms!$R$5:$R$77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17</c:v>
                </c:pt>
                <c:pt idx="12">
                  <c:v>4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95</c:v>
                </c:pt>
                <c:pt idx="17">
                  <c:v>47</c:v>
                </c:pt>
                <c:pt idx="18">
                  <c:v>124</c:v>
                </c:pt>
                <c:pt idx="19">
                  <c:v>131</c:v>
                </c:pt>
                <c:pt idx="20">
                  <c:v>109</c:v>
                </c:pt>
                <c:pt idx="21">
                  <c:v>141</c:v>
                </c:pt>
                <c:pt idx="22">
                  <c:v>143</c:v>
                </c:pt>
                <c:pt idx="23">
                  <c:v>19</c:v>
                </c:pt>
                <c:pt idx="24">
                  <c:v>57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423-B139-80E0CF35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7078128"/>
        <c:axId val="810408384"/>
      </c:barChart>
      <c:catAx>
        <c:axId val="10170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08384"/>
        <c:crosses val="autoZero"/>
        <c:auto val="1"/>
        <c:lblAlgn val="ctr"/>
        <c:lblOffset val="100"/>
        <c:noMultiLvlLbl val="0"/>
      </c:catAx>
      <c:valAx>
        <c:axId val="810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RSSI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ROC</a:t>
            </a:r>
            <a:r>
              <a:rPr lang="en-US" baseline="0">
                <a:solidFill>
                  <a:sysClr val="windowText" lastClr="000000"/>
                </a:solidFill>
              </a:rPr>
              <a:t> Curve of RSSI Outside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2"/>
                </a:solidFill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E19-4CDA-BE5A-79231261866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19-4CDA-BE5A-79231261866B}"/>
              </c:ext>
            </c:extLst>
          </c:dPt>
          <c:xVal>
            <c:numRef>
              <c:f>'ROC Curves'!$F$4:$F$36</c:f>
              <c:numCache>
                <c:formatCode>0.00000</c:formatCode>
                <c:ptCount val="33"/>
                <c:pt idx="0" formatCode="0.0">
                  <c:v>1</c:v>
                </c:pt>
                <c:pt idx="1">
                  <c:v>0.99698795180722888</c:v>
                </c:pt>
                <c:pt idx="2">
                  <c:v>0.99397590361445787</c:v>
                </c:pt>
                <c:pt idx="3">
                  <c:v>0.95180722891566261</c:v>
                </c:pt>
                <c:pt idx="4">
                  <c:v>0.89156626506024095</c:v>
                </c:pt>
                <c:pt idx="5">
                  <c:v>0.8493975903614458</c:v>
                </c:pt>
                <c:pt idx="6">
                  <c:v>0.78915662650602414</c:v>
                </c:pt>
                <c:pt idx="7">
                  <c:v>0.77409638554216864</c:v>
                </c:pt>
                <c:pt idx="8">
                  <c:v>0.73493975903614461</c:v>
                </c:pt>
                <c:pt idx="9">
                  <c:v>0.58132530120481929</c:v>
                </c:pt>
                <c:pt idx="10">
                  <c:v>0.47891566265060243</c:v>
                </c:pt>
                <c:pt idx="11">
                  <c:v>0.39759036144578314</c:v>
                </c:pt>
                <c:pt idx="12">
                  <c:v>0.34638554216867468</c:v>
                </c:pt>
                <c:pt idx="13">
                  <c:v>0.27710843373493976</c:v>
                </c:pt>
                <c:pt idx="14">
                  <c:v>0.12349397590361445</c:v>
                </c:pt>
                <c:pt idx="15">
                  <c:v>6.024096385542169E-3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</c:numCache>
            </c:numRef>
          </c:xVal>
          <c:yVal>
            <c:numRef>
              <c:f>'ROC Curves'!$E$4:$E$36</c:f>
              <c:numCache>
                <c:formatCode>0.0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 formatCode="0.00000">
                  <c:v>0.98757763975155277</c:v>
                </c:pt>
                <c:pt idx="18" formatCode="0.00000">
                  <c:v>0.85093167701863359</c:v>
                </c:pt>
                <c:pt idx="19" formatCode="0.00000">
                  <c:v>0.75776397515527949</c:v>
                </c:pt>
                <c:pt idx="20" formatCode="0.00000">
                  <c:v>0.75155279503105588</c:v>
                </c:pt>
                <c:pt idx="21" formatCode="0.00000">
                  <c:v>0.74534161490683226</c:v>
                </c:pt>
                <c:pt idx="22" formatCode="0.00000">
                  <c:v>0.63975155279503104</c:v>
                </c:pt>
                <c:pt idx="23" formatCode="0.00000">
                  <c:v>0.63354037267080743</c:v>
                </c:pt>
                <c:pt idx="24" formatCode="0.00000">
                  <c:v>0.57763975155279501</c:v>
                </c:pt>
                <c:pt idx="25" formatCode="0.00000">
                  <c:v>0.49068322981366458</c:v>
                </c:pt>
                <c:pt idx="26" formatCode="0.00000">
                  <c:v>0.48447204968944102</c:v>
                </c:pt>
                <c:pt idx="27" formatCode="0.00000">
                  <c:v>0.42857142857142855</c:v>
                </c:pt>
                <c:pt idx="28" formatCode="0.00000">
                  <c:v>0.36645962732919257</c:v>
                </c:pt>
                <c:pt idx="29" formatCode="0.00000">
                  <c:v>0.2484472049689441</c:v>
                </c:pt>
                <c:pt idx="30" formatCode="0.00000">
                  <c:v>0.24223602484472051</c:v>
                </c:pt>
                <c:pt idx="31" formatCode="0.00000">
                  <c:v>0.17391304347826086</c:v>
                </c:pt>
                <c:pt idx="32" formatCode="0.00000">
                  <c:v>6.2111801242236021E-3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9-4CDA-BE5A-79231261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15791"/>
        <c:axId val="1411463295"/>
      </c:scatterChart>
      <c:valAx>
        <c:axId val="49661579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False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63295"/>
        <c:crosses val="autoZero"/>
        <c:crossBetween val="midCat"/>
      </c:valAx>
      <c:valAx>
        <c:axId val="1411463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True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Positive Rate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85725</xdr:colOff>
      <xdr:row>15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2D2C5-FEF7-4509-9120-7169E1060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171449</xdr:rowOff>
    </xdr:from>
    <xdr:to>
      <xdr:col>9</xdr:col>
      <xdr:colOff>600075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88DB1-D7DA-4955-9A5B-C5A360D0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8C7B2A-BCF0-43EC-BFED-D190C89F6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20</xdr:col>
      <xdr:colOff>0</xdr:colOff>
      <xdr:row>30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16D2DB-AB1D-4F6D-9810-A8BD09AAE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9</xdr:col>
      <xdr:colOff>600075</xdr:colOff>
      <xdr:row>45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47CDDB-34B0-4D05-BDB2-3F1C70BE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10</xdr:col>
      <xdr:colOff>66674</xdr:colOff>
      <xdr:row>86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F3B475-6C06-4913-AE13-308E4161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180974</xdr:rowOff>
    </xdr:from>
    <xdr:to>
      <xdr:col>10</xdr:col>
      <xdr:colOff>238125</xdr:colOff>
      <xdr:row>61</xdr:row>
      <xdr:rowOff>61913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80C979-5780-45F2-81D1-92CEF3B65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21</xdr:col>
      <xdr:colOff>171450</xdr:colOff>
      <xdr:row>45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940687-B1D2-4177-A179-753B2578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45</xdr:row>
      <xdr:rowOff>19051</xdr:rowOff>
    </xdr:from>
    <xdr:to>
      <xdr:col>21</xdr:col>
      <xdr:colOff>76200</xdr:colOff>
      <xdr:row>61</xdr:row>
      <xdr:rowOff>57151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B3D822-6304-4C8F-A587-8C932C61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85724</xdr:colOff>
      <xdr:row>61</xdr:row>
      <xdr:rowOff>47625</xdr:rowOff>
    </xdr:from>
    <xdr:to>
      <xdr:col>22</xdr:col>
      <xdr:colOff>38099</xdr:colOff>
      <xdr:row>86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37FA46-2FE2-49BA-892F-2037D8856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86</xdr:row>
      <xdr:rowOff>152400</xdr:rowOff>
    </xdr:from>
    <xdr:to>
      <xdr:col>10</xdr:col>
      <xdr:colOff>104775</xdr:colOff>
      <xdr:row>105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0D21BC-4AB2-40C5-AE15-78440DEB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19050</xdr:rowOff>
    </xdr:from>
    <xdr:to>
      <xdr:col>4</xdr:col>
      <xdr:colOff>9524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C14F7-92D7-4480-BFA8-052C4526F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33337</xdr:rowOff>
    </xdr:from>
    <xdr:to>
      <xdr:col>4</xdr:col>
      <xdr:colOff>0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934C1-AF48-48F3-957F-EB1600C1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3</xdr:col>
      <xdr:colOff>1600200</xdr:colOff>
      <xdr:row>59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C0198-9692-4B29-8847-BE1D0C81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9524</xdr:colOff>
      <xdr:row>23</xdr:row>
      <xdr:rowOff>28574</xdr:rowOff>
    </xdr:from>
    <xdr:to>
      <xdr:col>9</xdr:col>
      <xdr:colOff>571500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E576AF-21F8-4822-B07B-9D625C603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152400</xdr:rowOff>
    </xdr:from>
    <xdr:to>
      <xdr:col>3</xdr:col>
      <xdr:colOff>1600200</xdr:colOff>
      <xdr:row>79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7E8601-CCB7-4F3D-876F-4B4157E6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17</xdr:col>
          <xdr:colOff>571500</xdr:colOff>
          <xdr:row>36</xdr:row>
          <xdr:rowOff>142875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31</xdr:row>
      <xdr:rowOff>169771</xdr:rowOff>
    </xdr:from>
    <xdr:to>
      <xdr:col>7</xdr:col>
      <xdr:colOff>328083</xdr:colOff>
      <xdr:row>36</xdr:row>
      <xdr:rowOff>162983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F34CDE-3E22-443C-A65D-DE4147674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6075271"/>
          <a:ext cx="4547658" cy="1517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14286</xdr:rowOff>
    </xdr:from>
    <xdr:to>
      <xdr:col>14</xdr:col>
      <xdr:colOff>523875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0713C-5D04-4310-B509-AAC4263B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9525</xdr:rowOff>
    </xdr:from>
    <xdr:to>
      <xdr:col>7</xdr:col>
      <xdr:colOff>419100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60F8A-0C44-4DA0-BA1B-E7494EF0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3</xdr:row>
      <xdr:rowOff>76201</xdr:rowOff>
    </xdr:from>
    <xdr:to>
      <xdr:col>11</xdr:col>
      <xdr:colOff>142875</xdr:colOff>
      <xdr:row>26</xdr:row>
      <xdr:rowOff>100015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E4353-8EA2-4E35-BB6A-B36C3B00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838199</xdr:colOff>
      <xdr:row>8</xdr:row>
      <xdr:rowOff>38099</xdr:rowOff>
    </xdr:from>
    <xdr:to>
      <xdr:col>21</xdr:col>
      <xdr:colOff>371475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E6162-147C-4A5B-9247-3674C864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285750</xdr:rowOff>
    </xdr:from>
    <xdr:to>
      <xdr:col>15</xdr:col>
      <xdr:colOff>38101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57D8C-C63B-47B6-AE81-DF84BD5F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1</xdr:row>
      <xdr:rowOff>19050</xdr:rowOff>
    </xdr:from>
    <xdr:to>
      <xdr:col>32</xdr:col>
      <xdr:colOff>28576</xdr:colOff>
      <xdr:row>19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379F1-7437-4958-8ED7-636006D0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actScan_Ov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ance%20Orientation%20VS.%20RSSI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ght%20VS.%20RSSI%20Cal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actScan_Ov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ance Orientation V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ght V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 Sunny" refreshedDate="44023.8923" createdVersion="6" refreshedVersion="6" minRefreshableVersion="3" recordCount="493" xr:uid="{F59AB9B1-6A00-41EB-978C-53F8D3489B92}">
  <cacheSource type="worksheet">
    <worksheetSource ref="A1:B494" sheet="Histograms"/>
  </cacheSource>
  <cacheFields count="2">
    <cacheField name="RSSI (dBm)" numFmtId="0">
      <sharedItems containsSemiMixedTypes="0" containsString="0" containsNumber="1" containsInteger="1" minValue="-80" maxValue="-25" count="33">
        <n v="-31"/>
        <n v="-25"/>
        <n v="-28"/>
        <n v="-40"/>
        <n v="-41"/>
        <n v="-36"/>
        <n v="-35"/>
        <n v="-37"/>
        <n v="-43"/>
        <n v="-38"/>
        <n v="-42"/>
        <n v="-44"/>
        <n v="-39"/>
        <n v="-53"/>
        <n v="-52"/>
        <n v="-50"/>
        <n v="-54"/>
        <n v="-64"/>
        <n v="-63"/>
        <n v="-65"/>
        <n v="-61"/>
        <n v="-67"/>
        <n v="-69"/>
        <n v="-66"/>
        <n v="-68"/>
        <n v="-70"/>
        <n v="-75"/>
        <n v="-76"/>
        <n v="-77"/>
        <n v="-74"/>
        <n v="-78"/>
        <n v="-73"/>
        <n v="-80"/>
      </sharedItems>
    </cacheField>
    <cacheField name="Distance Outside" numFmtId="0">
      <sharedItems count="2">
        <s v="&lt;= 2m"/>
        <s v="&gt; 2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 Sunny" refreshedDate="44038.543748842596" createdVersion="6" refreshedVersion="6" minRefreshableVersion="3" recordCount="2762" xr:uid="{D7625986-D8E8-4FC9-8B74-CC7599A3DBA1}">
  <cacheSource type="worksheet">
    <worksheetSource ref="M1:N2763" sheet="Histograms"/>
  </cacheSource>
  <cacheFields count="2">
    <cacheField name="RSSI (dBm)" numFmtId="0">
      <sharedItems containsSemiMixedTypes="0" containsString="0" containsNumber="1" containsInteger="1" minValue="-92" maxValue="-10" count="72">
        <n v="-28"/>
        <n v="-24"/>
        <n v="-26"/>
        <n v="-25"/>
        <n v="-31"/>
        <n v="-23"/>
        <n v="-27"/>
        <n v="-34"/>
        <n v="-33"/>
        <n v="-30"/>
        <n v="-29"/>
        <n v="-41"/>
        <n v="-35"/>
        <n v="-43"/>
        <n v="-38"/>
        <n v="-32"/>
        <n v="-39"/>
        <n v="-44"/>
        <n v="-22"/>
        <n v="-21"/>
        <n v="-18"/>
        <n v="-19"/>
        <n v="-54"/>
        <n v="-49"/>
        <n v="-53"/>
        <n v="-48"/>
        <n v="-55"/>
        <n v="-45"/>
        <n v="-42"/>
        <n v="-40"/>
        <n v="-46"/>
        <n v="-47"/>
        <n v="-50"/>
        <n v="-51"/>
        <n v="-57"/>
        <n v="-62"/>
        <n v="-59"/>
        <n v="-56"/>
        <n v="-58"/>
        <n v="-60"/>
        <n v="-52"/>
        <n v="-61"/>
        <n v="-11"/>
        <n v="-10"/>
        <n v="-12"/>
        <n v="-70"/>
        <n v="-69"/>
        <n v="-68"/>
        <n v="-67"/>
        <n v="-63"/>
        <n v="-65"/>
        <n v="-64"/>
        <n v="-71"/>
        <n v="-66"/>
        <n v="-72"/>
        <n v="-73"/>
        <n v="-74"/>
        <n v="-76"/>
        <n v="-78"/>
        <n v="-75"/>
        <n v="-79"/>
        <n v="-77"/>
        <n v="-80"/>
        <n v="-92"/>
        <n v="-85"/>
        <n v="-86"/>
        <n v="-89"/>
        <n v="-90"/>
        <n v="-84"/>
        <n v="-91"/>
        <n v="-82"/>
        <n v="-83"/>
      </sharedItems>
    </cacheField>
    <cacheField name="Distance Inside" numFmtId="0">
      <sharedItems count="2">
        <s v="&lt;= 2m"/>
        <s v="&gt; 2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x v="0"/>
  </r>
  <r>
    <x v="0"/>
    <x v="0"/>
  </r>
  <r>
    <x v="1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3"/>
    <x v="0"/>
  </r>
  <r>
    <x v="4"/>
    <x v="0"/>
  </r>
  <r>
    <x v="3"/>
    <x v="0"/>
  </r>
  <r>
    <x v="3"/>
    <x v="0"/>
  </r>
  <r>
    <x v="5"/>
    <x v="0"/>
  </r>
  <r>
    <x v="5"/>
    <x v="0"/>
  </r>
  <r>
    <x v="3"/>
    <x v="0"/>
  </r>
  <r>
    <x v="3"/>
    <x v="0"/>
  </r>
  <r>
    <x v="5"/>
    <x v="0"/>
  </r>
  <r>
    <x v="4"/>
    <x v="0"/>
  </r>
  <r>
    <x v="5"/>
    <x v="0"/>
  </r>
  <r>
    <x v="3"/>
    <x v="0"/>
  </r>
  <r>
    <x v="4"/>
    <x v="0"/>
  </r>
  <r>
    <x v="3"/>
    <x v="0"/>
  </r>
  <r>
    <x v="5"/>
    <x v="0"/>
  </r>
  <r>
    <x v="5"/>
    <x v="0"/>
  </r>
  <r>
    <x v="5"/>
    <x v="0"/>
  </r>
  <r>
    <x v="5"/>
    <x v="0"/>
  </r>
  <r>
    <x v="3"/>
    <x v="0"/>
  </r>
  <r>
    <x v="3"/>
    <x v="0"/>
  </r>
  <r>
    <x v="4"/>
    <x v="0"/>
  </r>
  <r>
    <x v="6"/>
    <x v="0"/>
  </r>
  <r>
    <x v="5"/>
    <x v="0"/>
  </r>
  <r>
    <x v="5"/>
    <x v="0"/>
  </r>
  <r>
    <x v="5"/>
    <x v="0"/>
  </r>
  <r>
    <x v="3"/>
    <x v="0"/>
  </r>
  <r>
    <x v="5"/>
    <x v="0"/>
  </r>
  <r>
    <x v="5"/>
    <x v="0"/>
  </r>
  <r>
    <x v="5"/>
    <x v="0"/>
  </r>
  <r>
    <x v="5"/>
    <x v="0"/>
  </r>
  <r>
    <x v="3"/>
    <x v="0"/>
  </r>
  <r>
    <x v="3"/>
    <x v="0"/>
  </r>
  <r>
    <x v="3"/>
    <x v="0"/>
  </r>
  <r>
    <x v="7"/>
    <x v="0"/>
  </r>
  <r>
    <x v="5"/>
    <x v="0"/>
  </r>
  <r>
    <x v="5"/>
    <x v="0"/>
  </r>
  <r>
    <x v="5"/>
    <x v="0"/>
  </r>
  <r>
    <x v="4"/>
    <x v="0"/>
  </r>
  <r>
    <x v="5"/>
    <x v="0"/>
  </r>
  <r>
    <x v="3"/>
    <x v="0"/>
  </r>
  <r>
    <x v="4"/>
    <x v="0"/>
  </r>
  <r>
    <x v="8"/>
    <x v="0"/>
  </r>
  <r>
    <x v="8"/>
    <x v="0"/>
  </r>
  <r>
    <x v="7"/>
    <x v="0"/>
  </r>
  <r>
    <x v="9"/>
    <x v="0"/>
  </r>
  <r>
    <x v="8"/>
    <x v="0"/>
  </r>
  <r>
    <x v="8"/>
    <x v="0"/>
  </r>
  <r>
    <x v="8"/>
    <x v="0"/>
  </r>
  <r>
    <x v="7"/>
    <x v="0"/>
  </r>
  <r>
    <x v="7"/>
    <x v="0"/>
  </r>
  <r>
    <x v="4"/>
    <x v="0"/>
  </r>
  <r>
    <x v="9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7"/>
    <x v="0"/>
  </r>
  <r>
    <x v="7"/>
    <x v="0"/>
  </r>
  <r>
    <x v="8"/>
    <x v="0"/>
  </r>
  <r>
    <x v="9"/>
    <x v="0"/>
  </r>
  <r>
    <x v="7"/>
    <x v="0"/>
  </r>
  <r>
    <x v="9"/>
    <x v="0"/>
  </r>
  <r>
    <x v="7"/>
    <x v="0"/>
  </r>
  <r>
    <x v="9"/>
    <x v="0"/>
  </r>
  <r>
    <x v="7"/>
    <x v="0"/>
  </r>
  <r>
    <x v="7"/>
    <x v="0"/>
  </r>
  <r>
    <x v="8"/>
    <x v="0"/>
  </r>
  <r>
    <x v="10"/>
    <x v="0"/>
  </r>
  <r>
    <x v="8"/>
    <x v="0"/>
  </r>
  <r>
    <x v="11"/>
    <x v="0"/>
  </r>
  <r>
    <x v="8"/>
    <x v="0"/>
  </r>
  <r>
    <x v="9"/>
    <x v="0"/>
  </r>
  <r>
    <x v="9"/>
    <x v="0"/>
  </r>
  <r>
    <x v="4"/>
    <x v="0"/>
  </r>
  <r>
    <x v="8"/>
    <x v="0"/>
  </r>
  <r>
    <x v="9"/>
    <x v="0"/>
  </r>
  <r>
    <x v="12"/>
    <x v="0"/>
  </r>
  <r>
    <x v="4"/>
    <x v="0"/>
  </r>
  <r>
    <x v="8"/>
    <x v="0"/>
  </r>
  <r>
    <x v="8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3"/>
    <x v="0"/>
  </r>
  <r>
    <x v="14"/>
    <x v="0"/>
  </r>
  <r>
    <x v="13"/>
    <x v="0"/>
  </r>
  <r>
    <x v="13"/>
    <x v="0"/>
  </r>
  <r>
    <x v="14"/>
    <x v="0"/>
  </r>
  <r>
    <x v="15"/>
    <x v="0"/>
  </r>
  <r>
    <x v="16"/>
    <x v="0"/>
  </r>
  <r>
    <x v="13"/>
    <x v="0"/>
  </r>
  <r>
    <x v="14"/>
    <x v="0"/>
  </r>
  <r>
    <x v="14"/>
    <x v="0"/>
  </r>
  <r>
    <x v="14"/>
    <x v="0"/>
  </r>
  <r>
    <x v="13"/>
    <x v="0"/>
  </r>
  <r>
    <x v="13"/>
    <x v="0"/>
  </r>
  <r>
    <x v="14"/>
    <x v="0"/>
  </r>
  <r>
    <x v="13"/>
    <x v="0"/>
  </r>
  <r>
    <x v="14"/>
    <x v="0"/>
  </r>
  <r>
    <x v="14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3"/>
    <x v="0"/>
  </r>
  <r>
    <x v="13"/>
    <x v="0"/>
  </r>
  <r>
    <x v="13"/>
    <x v="0"/>
  </r>
  <r>
    <x v="13"/>
    <x v="0"/>
  </r>
  <r>
    <x v="13"/>
    <x v="0"/>
  </r>
  <r>
    <x v="16"/>
    <x v="0"/>
  </r>
  <r>
    <x v="13"/>
    <x v="0"/>
  </r>
  <r>
    <x v="14"/>
    <x v="0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7"/>
    <x v="1"/>
  </r>
  <r>
    <x v="18"/>
    <x v="1"/>
  </r>
  <r>
    <x v="18"/>
    <x v="1"/>
  </r>
  <r>
    <x v="17"/>
    <x v="1"/>
  </r>
  <r>
    <x v="18"/>
    <x v="1"/>
  </r>
  <r>
    <x v="19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8"/>
    <x v="1"/>
  </r>
  <r>
    <x v="19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9"/>
    <x v="1"/>
  </r>
  <r>
    <x v="19"/>
    <x v="1"/>
  </r>
  <r>
    <x v="18"/>
    <x v="1"/>
  </r>
  <r>
    <x v="19"/>
    <x v="1"/>
  </r>
  <r>
    <x v="18"/>
    <x v="1"/>
  </r>
  <r>
    <x v="17"/>
    <x v="1"/>
  </r>
  <r>
    <x v="18"/>
    <x v="1"/>
  </r>
  <r>
    <x v="18"/>
    <x v="1"/>
  </r>
  <r>
    <x v="17"/>
    <x v="1"/>
  </r>
  <r>
    <x v="18"/>
    <x v="1"/>
  </r>
  <r>
    <x v="17"/>
    <x v="1"/>
  </r>
  <r>
    <x v="20"/>
    <x v="1"/>
  </r>
  <r>
    <x v="20"/>
    <x v="1"/>
  </r>
  <r>
    <x v="18"/>
    <x v="1"/>
  </r>
  <r>
    <x v="17"/>
    <x v="1"/>
  </r>
  <r>
    <x v="18"/>
    <x v="1"/>
  </r>
  <r>
    <x v="17"/>
    <x v="1"/>
  </r>
  <r>
    <x v="17"/>
    <x v="1"/>
  </r>
  <r>
    <x v="19"/>
    <x v="1"/>
  </r>
  <r>
    <x v="17"/>
    <x v="1"/>
  </r>
  <r>
    <x v="19"/>
    <x v="1"/>
  </r>
  <r>
    <x v="18"/>
    <x v="1"/>
  </r>
  <r>
    <x v="18"/>
    <x v="1"/>
  </r>
  <r>
    <x v="17"/>
    <x v="1"/>
  </r>
  <r>
    <x v="19"/>
    <x v="1"/>
  </r>
  <r>
    <x v="18"/>
    <x v="1"/>
  </r>
  <r>
    <x v="17"/>
    <x v="1"/>
  </r>
  <r>
    <x v="17"/>
    <x v="1"/>
  </r>
  <r>
    <x v="17"/>
    <x v="1"/>
  </r>
  <r>
    <x v="18"/>
    <x v="1"/>
  </r>
  <r>
    <x v="19"/>
    <x v="1"/>
  </r>
  <r>
    <x v="17"/>
    <x v="1"/>
  </r>
  <r>
    <x v="17"/>
    <x v="1"/>
  </r>
  <r>
    <x v="19"/>
    <x v="1"/>
  </r>
  <r>
    <x v="19"/>
    <x v="1"/>
  </r>
  <r>
    <x v="19"/>
    <x v="1"/>
  </r>
  <r>
    <x v="18"/>
    <x v="1"/>
  </r>
  <r>
    <x v="18"/>
    <x v="1"/>
  </r>
  <r>
    <x v="17"/>
    <x v="1"/>
  </r>
  <r>
    <x v="17"/>
    <x v="1"/>
  </r>
  <r>
    <x v="19"/>
    <x v="1"/>
  </r>
  <r>
    <x v="19"/>
    <x v="1"/>
  </r>
  <r>
    <x v="18"/>
    <x v="1"/>
  </r>
  <r>
    <x v="18"/>
    <x v="1"/>
  </r>
  <r>
    <x v="19"/>
    <x v="1"/>
  </r>
  <r>
    <x v="17"/>
    <x v="1"/>
  </r>
  <r>
    <x v="17"/>
    <x v="1"/>
  </r>
  <r>
    <x v="19"/>
    <x v="1"/>
  </r>
  <r>
    <x v="19"/>
    <x v="1"/>
  </r>
  <r>
    <x v="19"/>
    <x v="1"/>
  </r>
  <r>
    <x v="17"/>
    <x v="1"/>
  </r>
  <r>
    <x v="17"/>
    <x v="1"/>
  </r>
  <r>
    <x v="17"/>
    <x v="1"/>
  </r>
  <r>
    <x v="17"/>
    <x v="1"/>
  </r>
  <r>
    <x v="17"/>
    <x v="1"/>
  </r>
  <r>
    <x v="18"/>
    <x v="1"/>
  </r>
  <r>
    <x v="17"/>
    <x v="1"/>
  </r>
  <r>
    <x v="17"/>
    <x v="1"/>
  </r>
  <r>
    <x v="19"/>
    <x v="1"/>
  </r>
  <r>
    <x v="19"/>
    <x v="1"/>
  </r>
  <r>
    <x v="19"/>
    <x v="1"/>
  </r>
  <r>
    <x v="17"/>
    <x v="1"/>
  </r>
  <r>
    <x v="17"/>
    <x v="1"/>
  </r>
  <r>
    <x v="17"/>
    <x v="1"/>
  </r>
  <r>
    <x v="18"/>
    <x v="1"/>
  </r>
  <r>
    <x v="18"/>
    <x v="1"/>
  </r>
  <r>
    <x v="17"/>
    <x v="1"/>
  </r>
  <r>
    <x v="17"/>
    <x v="1"/>
  </r>
  <r>
    <x v="18"/>
    <x v="1"/>
  </r>
  <r>
    <x v="18"/>
    <x v="1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7"/>
    <x v="1"/>
  </r>
  <r>
    <x v="17"/>
    <x v="1"/>
  </r>
  <r>
    <x v="19"/>
    <x v="1"/>
  </r>
  <r>
    <x v="19"/>
    <x v="1"/>
  </r>
  <r>
    <x v="21"/>
    <x v="1"/>
  </r>
  <r>
    <x v="22"/>
    <x v="1"/>
  </r>
  <r>
    <x v="22"/>
    <x v="1"/>
  </r>
  <r>
    <x v="23"/>
    <x v="1"/>
  </r>
  <r>
    <x v="21"/>
    <x v="1"/>
  </r>
  <r>
    <x v="23"/>
    <x v="1"/>
  </r>
  <r>
    <x v="24"/>
    <x v="1"/>
  </r>
  <r>
    <x v="21"/>
    <x v="1"/>
  </r>
  <r>
    <x v="23"/>
    <x v="1"/>
  </r>
  <r>
    <x v="23"/>
    <x v="1"/>
  </r>
  <r>
    <x v="24"/>
    <x v="1"/>
  </r>
  <r>
    <x v="23"/>
    <x v="1"/>
  </r>
  <r>
    <x v="23"/>
    <x v="1"/>
  </r>
  <r>
    <x v="21"/>
    <x v="1"/>
  </r>
  <r>
    <x v="24"/>
    <x v="1"/>
  </r>
  <r>
    <x v="25"/>
    <x v="1"/>
  </r>
  <r>
    <x v="21"/>
    <x v="1"/>
  </r>
  <r>
    <x v="22"/>
    <x v="1"/>
  </r>
  <r>
    <x v="24"/>
    <x v="1"/>
  </r>
  <r>
    <x v="25"/>
    <x v="1"/>
  </r>
  <r>
    <x v="21"/>
    <x v="1"/>
  </r>
  <r>
    <x v="22"/>
    <x v="1"/>
  </r>
  <r>
    <x v="21"/>
    <x v="1"/>
  </r>
  <r>
    <x v="24"/>
    <x v="1"/>
  </r>
  <r>
    <x v="23"/>
    <x v="1"/>
  </r>
  <r>
    <x v="24"/>
    <x v="1"/>
  </r>
  <r>
    <x v="22"/>
    <x v="1"/>
  </r>
  <r>
    <x v="24"/>
    <x v="1"/>
  </r>
  <r>
    <x v="24"/>
    <x v="1"/>
  </r>
  <r>
    <x v="21"/>
    <x v="1"/>
  </r>
  <r>
    <x v="22"/>
    <x v="1"/>
  </r>
  <r>
    <x v="23"/>
    <x v="1"/>
  </r>
  <r>
    <x v="21"/>
    <x v="1"/>
  </r>
  <r>
    <x v="23"/>
    <x v="1"/>
  </r>
  <r>
    <x v="21"/>
    <x v="1"/>
  </r>
  <r>
    <x v="21"/>
    <x v="1"/>
  </r>
  <r>
    <x v="22"/>
    <x v="1"/>
  </r>
  <r>
    <x v="23"/>
    <x v="1"/>
  </r>
  <r>
    <x v="23"/>
    <x v="1"/>
  </r>
  <r>
    <x v="25"/>
    <x v="1"/>
  </r>
  <r>
    <x v="24"/>
    <x v="1"/>
  </r>
  <r>
    <x v="22"/>
    <x v="1"/>
  </r>
  <r>
    <x v="22"/>
    <x v="1"/>
  </r>
  <r>
    <x v="24"/>
    <x v="1"/>
  </r>
  <r>
    <x v="25"/>
    <x v="1"/>
  </r>
  <r>
    <x v="22"/>
    <x v="1"/>
  </r>
  <r>
    <x v="24"/>
    <x v="1"/>
  </r>
  <r>
    <x v="21"/>
    <x v="1"/>
  </r>
  <r>
    <x v="21"/>
    <x v="1"/>
  </r>
  <r>
    <x v="24"/>
    <x v="1"/>
  </r>
  <r>
    <x v="22"/>
    <x v="1"/>
  </r>
  <r>
    <x v="22"/>
    <x v="1"/>
  </r>
  <r>
    <x v="22"/>
    <x v="1"/>
  </r>
  <r>
    <x v="21"/>
    <x v="1"/>
  </r>
  <r>
    <x v="21"/>
    <x v="1"/>
  </r>
  <r>
    <x v="22"/>
    <x v="1"/>
  </r>
  <r>
    <x v="24"/>
    <x v="1"/>
  </r>
  <r>
    <x v="24"/>
    <x v="1"/>
  </r>
  <r>
    <x v="24"/>
    <x v="1"/>
  </r>
  <r>
    <x v="24"/>
    <x v="1"/>
  </r>
  <r>
    <x v="25"/>
    <x v="1"/>
  </r>
  <r>
    <x v="24"/>
    <x v="1"/>
  </r>
  <r>
    <x v="24"/>
    <x v="1"/>
  </r>
  <r>
    <x v="22"/>
    <x v="1"/>
  </r>
  <r>
    <x v="22"/>
    <x v="1"/>
  </r>
  <r>
    <x v="21"/>
    <x v="1"/>
  </r>
  <r>
    <x v="21"/>
    <x v="1"/>
  </r>
  <r>
    <x v="21"/>
    <x v="1"/>
  </r>
  <r>
    <x v="25"/>
    <x v="1"/>
  </r>
  <r>
    <x v="23"/>
    <x v="1"/>
  </r>
  <r>
    <x v="23"/>
    <x v="1"/>
  </r>
  <r>
    <x v="24"/>
    <x v="1"/>
  </r>
  <r>
    <x v="24"/>
    <x v="1"/>
  </r>
  <r>
    <x v="24"/>
    <x v="1"/>
  </r>
  <r>
    <x v="22"/>
    <x v="1"/>
  </r>
  <r>
    <x v="22"/>
    <x v="1"/>
  </r>
  <r>
    <x v="22"/>
    <x v="1"/>
  </r>
  <r>
    <x v="24"/>
    <x v="1"/>
  </r>
  <r>
    <x v="22"/>
    <x v="1"/>
  </r>
  <r>
    <x v="21"/>
    <x v="1"/>
  </r>
  <r>
    <x v="25"/>
    <x v="1"/>
  </r>
  <r>
    <x v="21"/>
    <x v="1"/>
  </r>
  <r>
    <x v="24"/>
    <x v="1"/>
  </r>
  <r>
    <x v="25"/>
    <x v="1"/>
  </r>
  <r>
    <x v="21"/>
    <x v="1"/>
  </r>
  <r>
    <x v="21"/>
    <x v="1"/>
  </r>
  <r>
    <x v="22"/>
    <x v="1"/>
  </r>
  <r>
    <x v="22"/>
    <x v="1"/>
  </r>
  <r>
    <x v="22"/>
    <x v="1"/>
  </r>
  <r>
    <x v="25"/>
    <x v="1"/>
  </r>
  <r>
    <x v="25"/>
    <x v="1"/>
  </r>
  <r>
    <x v="22"/>
    <x v="1"/>
  </r>
  <r>
    <x v="22"/>
    <x v="1"/>
  </r>
  <r>
    <x v="21"/>
    <x v="1"/>
  </r>
  <r>
    <x v="21"/>
    <x v="1"/>
  </r>
  <r>
    <x v="22"/>
    <x v="1"/>
  </r>
  <r>
    <x v="21"/>
    <x v="1"/>
  </r>
  <r>
    <x v="21"/>
    <x v="1"/>
  </r>
  <r>
    <x v="23"/>
    <x v="1"/>
  </r>
  <r>
    <x v="23"/>
    <x v="1"/>
  </r>
  <r>
    <x v="21"/>
    <x v="1"/>
  </r>
  <r>
    <x v="23"/>
    <x v="1"/>
  </r>
  <r>
    <x v="24"/>
    <x v="1"/>
  </r>
  <r>
    <x v="24"/>
    <x v="1"/>
  </r>
  <r>
    <x v="24"/>
    <x v="1"/>
  </r>
  <r>
    <x v="23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6"/>
    <x v="1"/>
  </r>
  <r>
    <x v="27"/>
    <x v="1"/>
  </r>
  <r>
    <x v="28"/>
    <x v="1"/>
  </r>
  <r>
    <x v="24"/>
    <x v="1"/>
  </r>
  <r>
    <x v="22"/>
    <x v="1"/>
  </r>
  <r>
    <x v="28"/>
    <x v="1"/>
  </r>
  <r>
    <x v="26"/>
    <x v="1"/>
  </r>
  <r>
    <x v="26"/>
    <x v="1"/>
  </r>
  <r>
    <x v="27"/>
    <x v="1"/>
  </r>
  <r>
    <x v="28"/>
    <x v="1"/>
  </r>
  <r>
    <x v="29"/>
    <x v="1"/>
  </r>
  <r>
    <x v="29"/>
    <x v="1"/>
  </r>
  <r>
    <x v="29"/>
    <x v="1"/>
  </r>
  <r>
    <x v="27"/>
    <x v="1"/>
  </r>
  <r>
    <x v="29"/>
    <x v="1"/>
  </r>
  <r>
    <x v="29"/>
    <x v="1"/>
  </r>
  <r>
    <x v="22"/>
    <x v="1"/>
  </r>
  <r>
    <x v="29"/>
    <x v="1"/>
  </r>
  <r>
    <x v="27"/>
    <x v="1"/>
  </r>
  <r>
    <x v="26"/>
    <x v="1"/>
  </r>
  <r>
    <x v="22"/>
    <x v="1"/>
  </r>
  <r>
    <x v="29"/>
    <x v="1"/>
  </r>
  <r>
    <x v="22"/>
    <x v="1"/>
  </r>
  <r>
    <x v="22"/>
    <x v="1"/>
  </r>
  <r>
    <x v="25"/>
    <x v="1"/>
  </r>
  <r>
    <x v="27"/>
    <x v="1"/>
  </r>
  <r>
    <x v="25"/>
    <x v="1"/>
  </r>
  <r>
    <x v="29"/>
    <x v="1"/>
  </r>
  <r>
    <x v="22"/>
    <x v="1"/>
  </r>
  <r>
    <x v="27"/>
    <x v="1"/>
  </r>
  <r>
    <x v="25"/>
    <x v="1"/>
  </r>
  <r>
    <x v="30"/>
    <x v="1"/>
  </r>
  <r>
    <x v="27"/>
    <x v="1"/>
  </r>
  <r>
    <x v="28"/>
    <x v="1"/>
  </r>
  <r>
    <x v="29"/>
    <x v="1"/>
  </r>
  <r>
    <x v="22"/>
    <x v="1"/>
  </r>
  <r>
    <x v="24"/>
    <x v="1"/>
  </r>
  <r>
    <x v="22"/>
    <x v="1"/>
  </r>
  <r>
    <x v="28"/>
    <x v="1"/>
  </r>
  <r>
    <x v="22"/>
    <x v="1"/>
  </r>
  <r>
    <x v="24"/>
    <x v="1"/>
  </r>
  <r>
    <x v="29"/>
    <x v="1"/>
  </r>
  <r>
    <x v="27"/>
    <x v="1"/>
  </r>
  <r>
    <x v="28"/>
    <x v="1"/>
  </r>
  <r>
    <x v="28"/>
    <x v="1"/>
  </r>
  <r>
    <x v="27"/>
    <x v="1"/>
  </r>
  <r>
    <x v="22"/>
    <x v="1"/>
  </r>
  <r>
    <x v="31"/>
    <x v="1"/>
  </r>
  <r>
    <x v="27"/>
    <x v="1"/>
  </r>
  <r>
    <x v="27"/>
    <x v="1"/>
  </r>
  <r>
    <x v="31"/>
    <x v="1"/>
  </r>
  <r>
    <x v="31"/>
    <x v="1"/>
  </r>
  <r>
    <x v="31"/>
    <x v="1"/>
  </r>
  <r>
    <x v="24"/>
    <x v="1"/>
  </r>
  <r>
    <x v="31"/>
    <x v="1"/>
  </r>
  <r>
    <x v="29"/>
    <x v="1"/>
  </r>
  <r>
    <x v="29"/>
    <x v="1"/>
  </r>
  <r>
    <x v="27"/>
    <x v="1"/>
  </r>
  <r>
    <x v="27"/>
    <x v="1"/>
  </r>
  <r>
    <x v="22"/>
    <x v="1"/>
  </r>
  <r>
    <x v="27"/>
    <x v="1"/>
  </r>
  <r>
    <x v="29"/>
    <x v="1"/>
  </r>
  <r>
    <x v="26"/>
    <x v="1"/>
  </r>
  <r>
    <x v="28"/>
    <x v="1"/>
  </r>
  <r>
    <x v="24"/>
    <x v="1"/>
  </r>
  <r>
    <x v="27"/>
    <x v="1"/>
  </r>
  <r>
    <x v="29"/>
    <x v="1"/>
  </r>
  <r>
    <x v="24"/>
    <x v="1"/>
  </r>
  <r>
    <x v="24"/>
    <x v="1"/>
  </r>
  <r>
    <x v="28"/>
    <x v="1"/>
  </r>
  <r>
    <x v="29"/>
    <x v="1"/>
  </r>
  <r>
    <x v="27"/>
    <x v="1"/>
  </r>
  <r>
    <x v="26"/>
    <x v="1"/>
  </r>
  <r>
    <x v="27"/>
    <x v="1"/>
  </r>
  <r>
    <x v="27"/>
    <x v="1"/>
  </r>
  <r>
    <x v="26"/>
    <x v="1"/>
  </r>
  <r>
    <x v="29"/>
    <x v="1"/>
  </r>
  <r>
    <x v="22"/>
    <x v="1"/>
  </r>
  <r>
    <x v="29"/>
    <x v="1"/>
  </r>
  <r>
    <x v="29"/>
    <x v="1"/>
  </r>
  <r>
    <x v="26"/>
    <x v="1"/>
  </r>
  <r>
    <x v="28"/>
    <x v="1"/>
  </r>
  <r>
    <x v="24"/>
    <x v="1"/>
  </r>
  <r>
    <x v="29"/>
    <x v="1"/>
  </r>
  <r>
    <x v="22"/>
    <x v="1"/>
  </r>
  <r>
    <x v="27"/>
    <x v="1"/>
  </r>
  <r>
    <x v="26"/>
    <x v="1"/>
  </r>
  <r>
    <x v="26"/>
    <x v="1"/>
  </r>
  <r>
    <x v="22"/>
    <x v="1"/>
  </r>
  <r>
    <x v="26"/>
    <x v="1"/>
  </r>
  <r>
    <x v="26"/>
    <x v="1"/>
  </r>
  <r>
    <x v="26"/>
    <x v="1"/>
  </r>
  <r>
    <x v="29"/>
    <x v="1"/>
  </r>
  <r>
    <x v="26"/>
    <x v="1"/>
  </r>
  <r>
    <x v="28"/>
    <x v="1"/>
  </r>
  <r>
    <x v="28"/>
    <x v="1"/>
  </r>
  <r>
    <x v="27"/>
    <x v="1"/>
  </r>
  <r>
    <x v="28"/>
    <x v="1"/>
  </r>
  <r>
    <x v="32"/>
    <x v="1"/>
  </r>
  <r>
    <x v="22"/>
    <x v="1"/>
  </r>
  <r>
    <x v="2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2">
  <r>
    <x v="0"/>
    <x v="0"/>
  </r>
  <r>
    <x v="1"/>
    <x v="0"/>
  </r>
  <r>
    <x v="2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3"/>
    <x v="0"/>
  </r>
  <r>
    <x v="3"/>
    <x v="0"/>
  </r>
  <r>
    <x v="0"/>
    <x v="0"/>
  </r>
  <r>
    <x v="4"/>
    <x v="0"/>
  </r>
  <r>
    <x v="0"/>
    <x v="0"/>
  </r>
  <r>
    <x v="5"/>
    <x v="0"/>
  </r>
  <r>
    <x v="3"/>
    <x v="0"/>
  </r>
  <r>
    <x v="3"/>
    <x v="0"/>
  </r>
  <r>
    <x v="0"/>
    <x v="0"/>
  </r>
  <r>
    <x v="1"/>
    <x v="0"/>
  </r>
  <r>
    <x v="6"/>
    <x v="0"/>
  </r>
  <r>
    <x v="0"/>
    <x v="0"/>
  </r>
  <r>
    <x v="3"/>
    <x v="0"/>
  </r>
  <r>
    <x v="4"/>
    <x v="0"/>
  </r>
  <r>
    <x v="4"/>
    <x v="0"/>
  </r>
  <r>
    <x v="1"/>
    <x v="0"/>
  </r>
  <r>
    <x v="3"/>
    <x v="0"/>
  </r>
  <r>
    <x v="0"/>
    <x v="0"/>
  </r>
  <r>
    <x v="3"/>
    <x v="0"/>
  </r>
  <r>
    <x v="0"/>
    <x v="0"/>
  </r>
  <r>
    <x v="0"/>
    <x v="0"/>
  </r>
  <r>
    <x v="0"/>
    <x v="0"/>
  </r>
  <r>
    <x v="4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4"/>
    <x v="0"/>
  </r>
  <r>
    <x v="7"/>
    <x v="0"/>
  </r>
  <r>
    <x v="9"/>
    <x v="0"/>
  </r>
  <r>
    <x v="4"/>
    <x v="0"/>
  </r>
  <r>
    <x v="4"/>
    <x v="0"/>
  </r>
  <r>
    <x v="8"/>
    <x v="0"/>
  </r>
  <r>
    <x v="10"/>
    <x v="0"/>
  </r>
  <r>
    <x v="4"/>
    <x v="0"/>
  </r>
  <r>
    <x v="8"/>
    <x v="0"/>
  </r>
  <r>
    <x v="4"/>
    <x v="0"/>
  </r>
  <r>
    <x v="8"/>
    <x v="0"/>
  </r>
  <r>
    <x v="4"/>
    <x v="0"/>
  </r>
  <r>
    <x v="8"/>
    <x v="0"/>
  </r>
  <r>
    <x v="4"/>
    <x v="0"/>
  </r>
  <r>
    <x v="10"/>
    <x v="0"/>
  </r>
  <r>
    <x v="8"/>
    <x v="0"/>
  </r>
  <r>
    <x v="4"/>
    <x v="0"/>
  </r>
  <r>
    <x v="10"/>
    <x v="0"/>
  </r>
  <r>
    <x v="8"/>
    <x v="0"/>
  </r>
  <r>
    <x v="8"/>
    <x v="0"/>
  </r>
  <r>
    <x v="8"/>
    <x v="0"/>
  </r>
  <r>
    <x v="8"/>
    <x v="0"/>
  </r>
  <r>
    <x v="8"/>
    <x v="0"/>
  </r>
  <r>
    <x v="6"/>
    <x v="0"/>
  </r>
  <r>
    <x v="11"/>
    <x v="0"/>
  </r>
  <r>
    <x v="12"/>
    <x v="0"/>
  </r>
  <r>
    <x v="11"/>
    <x v="0"/>
  </r>
  <r>
    <x v="13"/>
    <x v="0"/>
  </r>
  <r>
    <x v="13"/>
    <x v="0"/>
  </r>
  <r>
    <x v="14"/>
    <x v="0"/>
  </r>
  <r>
    <x v="12"/>
    <x v="0"/>
  </r>
  <r>
    <x v="15"/>
    <x v="0"/>
  </r>
  <r>
    <x v="11"/>
    <x v="0"/>
  </r>
  <r>
    <x v="15"/>
    <x v="0"/>
  </r>
  <r>
    <x v="14"/>
    <x v="0"/>
  </r>
  <r>
    <x v="14"/>
    <x v="0"/>
  </r>
  <r>
    <x v="12"/>
    <x v="0"/>
  </r>
  <r>
    <x v="12"/>
    <x v="0"/>
  </r>
  <r>
    <x v="12"/>
    <x v="0"/>
  </r>
  <r>
    <x v="14"/>
    <x v="0"/>
  </r>
  <r>
    <x v="15"/>
    <x v="0"/>
  </r>
  <r>
    <x v="8"/>
    <x v="0"/>
  </r>
  <r>
    <x v="12"/>
    <x v="0"/>
  </r>
  <r>
    <x v="12"/>
    <x v="0"/>
  </r>
  <r>
    <x v="14"/>
    <x v="0"/>
  </r>
  <r>
    <x v="15"/>
    <x v="0"/>
  </r>
  <r>
    <x v="8"/>
    <x v="0"/>
  </r>
  <r>
    <x v="15"/>
    <x v="0"/>
  </r>
  <r>
    <x v="12"/>
    <x v="0"/>
  </r>
  <r>
    <x v="12"/>
    <x v="0"/>
  </r>
  <r>
    <x v="11"/>
    <x v="0"/>
  </r>
  <r>
    <x v="12"/>
    <x v="0"/>
  </r>
  <r>
    <x v="16"/>
    <x v="0"/>
  </r>
  <r>
    <x v="14"/>
    <x v="0"/>
  </r>
  <r>
    <x v="14"/>
    <x v="0"/>
  </r>
  <r>
    <x v="12"/>
    <x v="0"/>
  </r>
  <r>
    <x v="12"/>
    <x v="0"/>
  </r>
  <r>
    <x v="15"/>
    <x v="0"/>
  </r>
  <r>
    <x v="14"/>
    <x v="0"/>
  </r>
  <r>
    <x v="12"/>
    <x v="0"/>
  </r>
  <r>
    <x v="14"/>
    <x v="0"/>
  </r>
  <r>
    <x v="12"/>
    <x v="0"/>
  </r>
  <r>
    <x v="14"/>
    <x v="0"/>
  </r>
  <r>
    <x v="12"/>
    <x v="0"/>
  </r>
  <r>
    <x v="12"/>
    <x v="0"/>
  </r>
  <r>
    <x v="17"/>
    <x v="0"/>
  </r>
  <r>
    <x v="12"/>
    <x v="0"/>
  </r>
  <r>
    <x v="13"/>
    <x v="0"/>
  </r>
  <r>
    <x v="12"/>
    <x v="0"/>
  </r>
  <r>
    <x v="12"/>
    <x v="0"/>
  </r>
  <r>
    <x v="15"/>
    <x v="0"/>
  </r>
  <r>
    <x v="15"/>
    <x v="0"/>
  </r>
  <r>
    <x v="15"/>
    <x v="0"/>
  </r>
  <r>
    <x v="12"/>
    <x v="0"/>
  </r>
  <r>
    <x v="8"/>
    <x v="0"/>
  </r>
  <r>
    <x v="15"/>
    <x v="0"/>
  </r>
  <r>
    <x v="13"/>
    <x v="0"/>
  </r>
  <r>
    <x v="14"/>
    <x v="0"/>
  </r>
  <r>
    <x v="15"/>
    <x v="0"/>
  </r>
  <r>
    <x v="10"/>
    <x v="0"/>
  </r>
  <r>
    <x v="10"/>
    <x v="0"/>
  </r>
  <r>
    <x v="0"/>
    <x v="0"/>
  </r>
  <r>
    <x v="5"/>
    <x v="0"/>
  </r>
  <r>
    <x v="0"/>
    <x v="0"/>
  </r>
  <r>
    <x v="0"/>
    <x v="0"/>
  </r>
  <r>
    <x v="0"/>
    <x v="0"/>
  </r>
  <r>
    <x v="5"/>
    <x v="0"/>
  </r>
  <r>
    <x v="0"/>
    <x v="0"/>
  </r>
  <r>
    <x v="0"/>
    <x v="0"/>
  </r>
  <r>
    <x v="3"/>
    <x v="0"/>
  </r>
  <r>
    <x v="0"/>
    <x v="0"/>
  </r>
  <r>
    <x v="0"/>
    <x v="0"/>
  </r>
  <r>
    <x v="18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10"/>
    <x v="0"/>
  </r>
  <r>
    <x v="2"/>
    <x v="0"/>
  </r>
  <r>
    <x v="0"/>
    <x v="0"/>
  </r>
  <r>
    <x v="10"/>
    <x v="0"/>
  </r>
  <r>
    <x v="10"/>
    <x v="0"/>
  </r>
  <r>
    <x v="10"/>
    <x v="0"/>
  </r>
  <r>
    <x v="10"/>
    <x v="0"/>
  </r>
  <r>
    <x v="0"/>
    <x v="0"/>
  </r>
  <r>
    <x v="3"/>
    <x v="0"/>
  </r>
  <r>
    <x v="4"/>
    <x v="0"/>
  </r>
  <r>
    <x v="0"/>
    <x v="0"/>
  </r>
  <r>
    <x v="3"/>
    <x v="0"/>
  </r>
  <r>
    <x v="0"/>
    <x v="0"/>
  </r>
  <r>
    <x v="3"/>
    <x v="0"/>
  </r>
  <r>
    <x v="0"/>
    <x v="0"/>
  </r>
  <r>
    <x v="18"/>
    <x v="0"/>
  </r>
  <r>
    <x v="3"/>
    <x v="0"/>
  </r>
  <r>
    <x v="0"/>
    <x v="0"/>
  </r>
  <r>
    <x v="4"/>
    <x v="0"/>
  </r>
  <r>
    <x v="0"/>
    <x v="0"/>
  </r>
  <r>
    <x v="0"/>
    <x v="0"/>
  </r>
  <r>
    <x v="18"/>
    <x v="0"/>
  </r>
  <r>
    <x v="0"/>
    <x v="0"/>
  </r>
  <r>
    <x v="0"/>
    <x v="0"/>
  </r>
  <r>
    <x v="0"/>
    <x v="0"/>
  </r>
  <r>
    <x v="18"/>
    <x v="0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0"/>
    <x v="0"/>
  </r>
  <r>
    <x v="0"/>
    <x v="0"/>
  </r>
  <r>
    <x v="4"/>
    <x v="0"/>
  </r>
  <r>
    <x v="0"/>
    <x v="0"/>
  </r>
  <r>
    <x v="10"/>
    <x v="0"/>
  </r>
  <r>
    <x v="0"/>
    <x v="0"/>
  </r>
  <r>
    <x v="4"/>
    <x v="0"/>
  </r>
  <r>
    <x v="0"/>
    <x v="0"/>
  </r>
  <r>
    <x v="0"/>
    <x v="0"/>
  </r>
  <r>
    <x v="0"/>
    <x v="0"/>
  </r>
  <r>
    <x v="0"/>
    <x v="0"/>
  </r>
  <r>
    <x v="3"/>
    <x v="0"/>
  </r>
  <r>
    <x v="4"/>
    <x v="0"/>
  </r>
  <r>
    <x v="0"/>
    <x v="0"/>
  </r>
  <r>
    <x v="3"/>
    <x v="0"/>
  </r>
  <r>
    <x v="19"/>
    <x v="0"/>
  </r>
  <r>
    <x v="19"/>
    <x v="0"/>
  </r>
  <r>
    <x v="10"/>
    <x v="0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0"/>
    <x v="0"/>
  </r>
  <r>
    <x v="4"/>
    <x v="0"/>
  </r>
  <r>
    <x v="0"/>
    <x v="0"/>
  </r>
  <r>
    <x v="0"/>
    <x v="0"/>
  </r>
  <r>
    <x v="0"/>
    <x v="0"/>
  </r>
  <r>
    <x v="18"/>
    <x v="0"/>
  </r>
  <r>
    <x v="0"/>
    <x v="0"/>
  </r>
  <r>
    <x v="0"/>
    <x v="0"/>
  </r>
  <r>
    <x v="19"/>
    <x v="0"/>
  </r>
  <r>
    <x v="4"/>
    <x v="0"/>
  </r>
  <r>
    <x v="18"/>
    <x v="0"/>
  </r>
  <r>
    <x v="19"/>
    <x v="0"/>
  </r>
  <r>
    <x v="5"/>
    <x v="0"/>
  </r>
  <r>
    <x v="19"/>
    <x v="0"/>
  </r>
  <r>
    <x v="4"/>
    <x v="0"/>
  </r>
  <r>
    <x v="0"/>
    <x v="0"/>
  </r>
  <r>
    <x v="18"/>
    <x v="0"/>
  </r>
  <r>
    <x v="19"/>
    <x v="0"/>
  </r>
  <r>
    <x v="4"/>
    <x v="0"/>
  </r>
  <r>
    <x v="20"/>
    <x v="0"/>
  </r>
  <r>
    <x v="0"/>
    <x v="0"/>
  </r>
  <r>
    <x v="20"/>
    <x v="0"/>
  </r>
  <r>
    <x v="5"/>
    <x v="0"/>
  </r>
  <r>
    <x v="5"/>
    <x v="0"/>
  </r>
  <r>
    <x v="4"/>
    <x v="0"/>
  </r>
  <r>
    <x v="0"/>
    <x v="0"/>
  </r>
  <r>
    <x v="21"/>
    <x v="0"/>
  </r>
  <r>
    <x v="18"/>
    <x v="0"/>
  </r>
  <r>
    <x v="0"/>
    <x v="0"/>
  </r>
  <r>
    <x v="0"/>
    <x v="0"/>
  </r>
  <r>
    <x v="0"/>
    <x v="0"/>
  </r>
  <r>
    <x v="18"/>
    <x v="0"/>
  </r>
  <r>
    <x v="5"/>
    <x v="0"/>
  </r>
  <r>
    <x v="18"/>
    <x v="0"/>
  </r>
  <r>
    <x v="22"/>
    <x v="0"/>
  </r>
  <r>
    <x v="22"/>
    <x v="0"/>
  </r>
  <r>
    <x v="23"/>
    <x v="0"/>
  </r>
  <r>
    <x v="23"/>
    <x v="0"/>
  </r>
  <r>
    <x v="22"/>
    <x v="0"/>
  </r>
  <r>
    <x v="23"/>
    <x v="0"/>
  </r>
  <r>
    <x v="23"/>
    <x v="0"/>
  </r>
  <r>
    <x v="24"/>
    <x v="0"/>
  </r>
  <r>
    <x v="23"/>
    <x v="0"/>
  </r>
  <r>
    <x v="23"/>
    <x v="0"/>
  </r>
  <r>
    <x v="23"/>
    <x v="0"/>
  </r>
  <r>
    <x v="22"/>
    <x v="0"/>
  </r>
  <r>
    <x v="24"/>
    <x v="0"/>
  </r>
  <r>
    <x v="24"/>
    <x v="0"/>
  </r>
  <r>
    <x v="25"/>
    <x v="0"/>
  </r>
  <r>
    <x v="22"/>
    <x v="0"/>
  </r>
  <r>
    <x v="23"/>
    <x v="0"/>
  </r>
  <r>
    <x v="23"/>
    <x v="0"/>
  </r>
  <r>
    <x v="23"/>
    <x v="0"/>
  </r>
  <r>
    <x v="26"/>
    <x v="0"/>
  </r>
  <r>
    <x v="23"/>
    <x v="0"/>
  </r>
  <r>
    <x v="23"/>
    <x v="0"/>
  </r>
  <r>
    <x v="22"/>
    <x v="0"/>
  </r>
  <r>
    <x v="24"/>
    <x v="0"/>
  </r>
  <r>
    <x v="23"/>
    <x v="0"/>
  </r>
  <r>
    <x v="22"/>
    <x v="0"/>
  </r>
  <r>
    <x v="25"/>
    <x v="0"/>
  </r>
  <r>
    <x v="27"/>
    <x v="0"/>
  </r>
  <r>
    <x v="27"/>
    <x v="0"/>
  </r>
  <r>
    <x v="27"/>
    <x v="0"/>
  </r>
  <r>
    <x v="17"/>
    <x v="0"/>
  </r>
  <r>
    <x v="13"/>
    <x v="0"/>
  </r>
  <r>
    <x v="13"/>
    <x v="0"/>
  </r>
  <r>
    <x v="28"/>
    <x v="0"/>
  </r>
  <r>
    <x v="27"/>
    <x v="0"/>
  </r>
  <r>
    <x v="13"/>
    <x v="0"/>
  </r>
  <r>
    <x v="28"/>
    <x v="0"/>
  </r>
  <r>
    <x v="13"/>
    <x v="0"/>
  </r>
  <r>
    <x v="27"/>
    <x v="0"/>
  </r>
  <r>
    <x v="17"/>
    <x v="0"/>
  </r>
  <r>
    <x v="13"/>
    <x v="0"/>
  </r>
  <r>
    <x v="17"/>
    <x v="0"/>
  </r>
  <r>
    <x v="27"/>
    <x v="0"/>
  </r>
  <r>
    <x v="13"/>
    <x v="0"/>
  </r>
  <r>
    <x v="27"/>
    <x v="0"/>
  </r>
  <r>
    <x v="27"/>
    <x v="0"/>
  </r>
  <r>
    <x v="27"/>
    <x v="0"/>
  </r>
  <r>
    <x v="29"/>
    <x v="0"/>
  </r>
  <r>
    <x v="27"/>
    <x v="0"/>
  </r>
  <r>
    <x v="13"/>
    <x v="0"/>
  </r>
  <r>
    <x v="28"/>
    <x v="0"/>
  </r>
  <r>
    <x v="28"/>
    <x v="0"/>
  </r>
  <r>
    <x v="13"/>
    <x v="0"/>
  </r>
  <r>
    <x v="30"/>
    <x v="0"/>
  </r>
  <r>
    <x v="13"/>
    <x v="0"/>
  </r>
  <r>
    <x v="13"/>
    <x v="0"/>
  </r>
  <r>
    <x v="13"/>
    <x v="0"/>
  </r>
  <r>
    <x v="28"/>
    <x v="0"/>
  </r>
  <r>
    <x v="13"/>
    <x v="0"/>
  </r>
  <r>
    <x v="28"/>
    <x v="0"/>
  </r>
  <r>
    <x v="28"/>
    <x v="0"/>
  </r>
  <r>
    <x v="28"/>
    <x v="0"/>
  </r>
  <r>
    <x v="17"/>
    <x v="0"/>
  </r>
  <r>
    <x v="17"/>
    <x v="0"/>
  </r>
  <r>
    <x v="27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13"/>
    <x v="0"/>
  </r>
  <r>
    <x v="13"/>
    <x v="0"/>
  </r>
  <r>
    <x v="27"/>
    <x v="0"/>
  </r>
  <r>
    <x v="13"/>
    <x v="0"/>
  </r>
  <r>
    <x v="28"/>
    <x v="0"/>
  </r>
  <r>
    <x v="28"/>
    <x v="0"/>
  </r>
  <r>
    <x v="28"/>
    <x v="0"/>
  </r>
  <r>
    <x v="28"/>
    <x v="0"/>
  </r>
  <r>
    <x v="27"/>
    <x v="0"/>
  </r>
  <r>
    <x v="31"/>
    <x v="0"/>
  </r>
  <r>
    <x v="27"/>
    <x v="0"/>
  </r>
  <r>
    <x v="31"/>
    <x v="0"/>
  </r>
  <r>
    <x v="17"/>
    <x v="0"/>
  </r>
  <r>
    <x v="17"/>
    <x v="0"/>
  </r>
  <r>
    <x v="31"/>
    <x v="0"/>
  </r>
  <r>
    <x v="31"/>
    <x v="0"/>
  </r>
  <r>
    <x v="27"/>
    <x v="0"/>
  </r>
  <r>
    <x v="27"/>
    <x v="0"/>
  </r>
  <r>
    <x v="31"/>
    <x v="0"/>
  </r>
  <r>
    <x v="31"/>
    <x v="0"/>
  </r>
  <r>
    <x v="27"/>
    <x v="0"/>
  </r>
  <r>
    <x v="27"/>
    <x v="0"/>
  </r>
  <r>
    <x v="31"/>
    <x v="0"/>
  </r>
  <r>
    <x v="31"/>
    <x v="0"/>
  </r>
  <r>
    <x v="27"/>
    <x v="0"/>
  </r>
  <r>
    <x v="17"/>
    <x v="0"/>
  </r>
  <r>
    <x v="23"/>
    <x v="0"/>
  </r>
  <r>
    <x v="31"/>
    <x v="0"/>
  </r>
  <r>
    <x v="31"/>
    <x v="0"/>
  </r>
  <r>
    <x v="17"/>
    <x v="0"/>
  </r>
  <r>
    <x v="30"/>
    <x v="0"/>
  </r>
  <r>
    <x v="17"/>
    <x v="0"/>
  </r>
  <r>
    <x v="31"/>
    <x v="0"/>
  </r>
  <r>
    <x v="30"/>
    <x v="0"/>
  </r>
  <r>
    <x v="32"/>
    <x v="0"/>
  </r>
  <r>
    <x v="32"/>
    <x v="0"/>
  </r>
  <r>
    <x v="32"/>
    <x v="0"/>
  </r>
  <r>
    <x v="30"/>
    <x v="0"/>
  </r>
  <r>
    <x v="30"/>
    <x v="0"/>
  </r>
  <r>
    <x v="30"/>
    <x v="0"/>
  </r>
  <r>
    <x v="30"/>
    <x v="0"/>
  </r>
  <r>
    <x v="32"/>
    <x v="0"/>
  </r>
  <r>
    <x v="23"/>
    <x v="0"/>
  </r>
  <r>
    <x v="30"/>
    <x v="0"/>
  </r>
  <r>
    <x v="23"/>
    <x v="0"/>
  </r>
  <r>
    <x v="30"/>
    <x v="0"/>
  </r>
  <r>
    <x v="32"/>
    <x v="0"/>
  </r>
  <r>
    <x v="30"/>
    <x v="0"/>
  </r>
  <r>
    <x v="30"/>
    <x v="0"/>
  </r>
  <r>
    <x v="31"/>
    <x v="0"/>
  </r>
  <r>
    <x v="30"/>
    <x v="0"/>
  </r>
  <r>
    <x v="32"/>
    <x v="0"/>
  </r>
  <r>
    <x v="30"/>
    <x v="0"/>
  </r>
  <r>
    <x v="30"/>
    <x v="0"/>
  </r>
  <r>
    <x v="30"/>
    <x v="0"/>
  </r>
  <r>
    <x v="32"/>
    <x v="0"/>
  </r>
  <r>
    <x v="30"/>
    <x v="0"/>
  </r>
  <r>
    <x v="23"/>
    <x v="0"/>
  </r>
  <r>
    <x v="23"/>
    <x v="0"/>
  </r>
  <r>
    <x v="30"/>
    <x v="0"/>
  </r>
  <r>
    <x v="30"/>
    <x v="0"/>
  </r>
  <r>
    <x v="25"/>
    <x v="0"/>
  </r>
  <r>
    <x v="30"/>
    <x v="0"/>
  </r>
  <r>
    <x v="30"/>
    <x v="0"/>
  </r>
  <r>
    <x v="30"/>
    <x v="0"/>
  </r>
  <r>
    <x v="30"/>
    <x v="0"/>
  </r>
  <r>
    <x v="23"/>
    <x v="0"/>
  </r>
  <r>
    <x v="31"/>
    <x v="0"/>
  </r>
  <r>
    <x v="30"/>
    <x v="0"/>
  </r>
  <r>
    <x v="30"/>
    <x v="0"/>
  </r>
  <r>
    <x v="30"/>
    <x v="0"/>
  </r>
  <r>
    <x v="32"/>
    <x v="0"/>
  </r>
  <r>
    <x v="30"/>
    <x v="0"/>
  </r>
  <r>
    <x v="30"/>
    <x v="0"/>
  </r>
  <r>
    <x v="30"/>
    <x v="0"/>
  </r>
  <r>
    <x v="32"/>
    <x v="0"/>
  </r>
  <r>
    <x v="32"/>
    <x v="0"/>
  </r>
  <r>
    <x v="30"/>
    <x v="0"/>
  </r>
  <r>
    <x v="30"/>
    <x v="0"/>
  </r>
  <r>
    <x v="30"/>
    <x v="0"/>
  </r>
  <r>
    <x v="32"/>
    <x v="0"/>
  </r>
  <r>
    <x v="30"/>
    <x v="0"/>
  </r>
  <r>
    <x v="33"/>
    <x v="0"/>
  </r>
  <r>
    <x v="31"/>
    <x v="0"/>
  </r>
  <r>
    <x v="23"/>
    <x v="0"/>
  </r>
  <r>
    <x v="30"/>
    <x v="0"/>
  </r>
  <r>
    <x v="32"/>
    <x v="0"/>
  </r>
  <r>
    <x v="30"/>
    <x v="0"/>
  </r>
  <r>
    <x v="30"/>
    <x v="0"/>
  </r>
  <r>
    <x v="32"/>
    <x v="0"/>
  </r>
  <r>
    <x v="32"/>
    <x v="0"/>
  </r>
  <r>
    <x v="32"/>
    <x v="0"/>
  </r>
  <r>
    <x v="31"/>
    <x v="0"/>
  </r>
  <r>
    <x v="32"/>
    <x v="0"/>
  </r>
  <r>
    <x v="30"/>
    <x v="0"/>
  </r>
  <r>
    <x v="30"/>
    <x v="0"/>
  </r>
  <r>
    <x v="31"/>
    <x v="0"/>
  </r>
  <r>
    <x v="30"/>
    <x v="0"/>
  </r>
  <r>
    <x v="32"/>
    <x v="0"/>
  </r>
  <r>
    <x v="30"/>
    <x v="0"/>
  </r>
  <r>
    <x v="30"/>
    <x v="0"/>
  </r>
  <r>
    <x v="32"/>
    <x v="0"/>
  </r>
  <r>
    <x v="30"/>
    <x v="0"/>
  </r>
  <r>
    <x v="23"/>
    <x v="0"/>
  </r>
  <r>
    <x v="32"/>
    <x v="0"/>
  </r>
  <r>
    <x v="32"/>
    <x v="0"/>
  </r>
  <r>
    <x v="32"/>
    <x v="0"/>
  </r>
  <r>
    <x v="32"/>
    <x v="0"/>
  </r>
  <r>
    <x v="32"/>
    <x v="0"/>
  </r>
  <r>
    <x v="30"/>
    <x v="0"/>
  </r>
  <r>
    <x v="30"/>
    <x v="0"/>
  </r>
  <r>
    <x v="31"/>
    <x v="0"/>
  </r>
  <r>
    <x v="30"/>
    <x v="0"/>
  </r>
  <r>
    <x v="31"/>
    <x v="0"/>
  </r>
  <r>
    <x v="30"/>
    <x v="0"/>
  </r>
  <r>
    <x v="30"/>
    <x v="0"/>
  </r>
  <r>
    <x v="30"/>
    <x v="0"/>
  </r>
  <r>
    <x v="30"/>
    <x v="0"/>
  </r>
  <r>
    <x v="31"/>
    <x v="0"/>
  </r>
  <r>
    <x v="31"/>
    <x v="0"/>
  </r>
  <r>
    <x v="32"/>
    <x v="0"/>
  </r>
  <r>
    <x v="31"/>
    <x v="0"/>
  </r>
  <r>
    <x v="32"/>
    <x v="0"/>
  </r>
  <r>
    <x v="23"/>
    <x v="0"/>
  </r>
  <r>
    <x v="32"/>
    <x v="0"/>
  </r>
  <r>
    <x v="23"/>
    <x v="0"/>
  </r>
  <r>
    <x v="32"/>
    <x v="0"/>
  </r>
  <r>
    <x v="34"/>
    <x v="0"/>
  </r>
  <r>
    <x v="35"/>
    <x v="0"/>
  </r>
  <r>
    <x v="34"/>
    <x v="0"/>
  </r>
  <r>
    <x v="34"/>
    <x v="0"/>
  </r>
  <r>
    <x v="34"/>
    <x v="0"/>
  </r>
  <r>
    <x v="36"/>
    <x v="0"/>
  </r>
  <r>
    <x v="37"/>
    <x v="0"/>
  </r>
  <r>
    <x v="34"/>
    <x v="0"/>
  </r>
  <r>
    <x v="38"/>
    <x v="0"/>
  </r>
  <r>
    <x v="34"/>
    <x v="0"/>
  </r>
  <r>
    <x v="34"/>
    <x v="0"/>
  </r>
  <r>
    <x v="34"/>
    <x v="0"/>
  </r>
  <r>
    <x v="38"/>
    <x v="0"/>
  </r>
  <r>
    <x v="38"/>
    <x v="0"/>
  </r>
  <r>
    <x v="36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8"/>
    <x v="0"/>
  </r>
  <r>
    <x v="34"/>
    <x v="0"/>
  </r>
  <r>
    <x v="36"/>
    <x v="0"/>
  </r>
  <r>
    <x v="38"/>
    <x v="0"/>
  </r>
  <r>
    <x v="34"/>
    <x v="0"/>
  </r>
  <r>
    <x v="38"/>
    <x v="0"/>
  </r>
  <r>
    <x v="38"/>
    <x v="0"/>
  </r>
  <r>
    <x v="34"/>
    <x v="0"/>
  </r>
  <r>
    <x v="34"/>
    <x v="0"/>
  </r>
  <r>
    <x v="34"/>
    <x v="0"/>
  </r>
  <r>
    <x v="38"/>
    <x v="0"/>
  </r>
  <r>
    <x v="34"/>
    <x v="0"/>
  </r>
  <r>
    <x v="38"/>
    <x v="0"/>
  </r>
  <r>
    <x v="34"/>
    <x v="0"/>
  </r>
  <r>
    <x v="36"/>
    <x v="0"/>
  </r>
  <r>
    <x v="38"/>
    <x v="0"/>
  </r>
  <r>
    <x v="38"/>
    <x v="0"/>
  </r>
  <r>
    <x v="36"/>
    <x v="0"/>
  </r>
  <r>
    <x v="38"/>
    <x v="0"/>
  </r>
  <r>
    <x v="34"/>
    <x v="0"/>
  </r>
  <r>
    <x v="39"/>
    <x v="0"/>
  </r>
  <r>
    <x v="38"/>
    <x v="0"/>
  </r>
  <r>
    <x v="36"/>
    <x v="0"/>
  </r>
  <r>
    <x v="34"/>
    <x v="0"/>
  </r>
  <r>
    <x v="38"/>
    <x v="0"/>
  </r>
  <r>
    <x v="34"/>
    <x v="0"/>
  </r>
  <r>
    <x v="38"/>
    <x v="0"/>
  </r>
  <r>
    <x v="34"/>
    <x v="0"/>
  </r>
  <r>
    <x v="24"/>
    <x v="0"/>
  </r>
  <r>
    <x v="34"/>
    <x v="0"/>
  </r>
  <r>
    <x v="38"/>
    <x v="0"/>
  </r>
  <r>
    <x v="36"/>
    <x v="0"/>
  </r>
  <r>
    <x v="38"/>
    <x v="0"/>
  </r>
  <r>
    <x v="34"/>
    <x v="0"/>
  </r>
  <r>
    <x v="35"/>
    <x v="0"/>
  </r>
  <r>
    <x v="34"/>
    <x v="0"/>
  </r>
  <r>
    <x v="34"/>
    <x v="0"/>
  </r>
  <r>
    <x v="34"/>
    <x v="0"/>
  </r>
  <r>
    <x v="36"/>
    <x v="0"/>
  </r>
  <r>
    <x v="37"/>
    <x v="0"/>
  </r>
  <r>
    <x v="34"/>
    <x v="0"/>
  </r>
  <r>
    <x v="38"/>
    <x v="0"/>
  </r>
  <r>
    <x v="34"/>
    <x v="0"/>
  </r>
  <r>
    <x v="34"/>
    <x v="0"/>
  </r>
  <r>
    <x v="34"/>
    <x v="0"/>
  </r>
  <r>
    <x v="38"/>
    <x v="0"/>
  </r>
  <r>
    <x v="38"/>
    <x v="0"/>
  </r>
  <r>
    <x v="36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8"/>
    <x v="0"/>
  </r>
  <r>
    <x v="34"/>
    <x v="0"/>
  </r>
  <r>
    <x v="36"/>
    <x v="0"/>
  </r>
  <r>
    <x v="38"/>
    <x v="0"/>
  </r>
  <r>
    <x v="34"/>
    <x v="0"/>
  </r>
  <r>
    <x v="38"/>
    <x v="0"/>
  </r>
  <r>
    <x v="38"/>
    <x v="0"/>
  </r>
  <r>
    <x v="34"/>
    <x v="0"/>
  </r>
  <r>
    <x v="34"/>
    <x v="0"/>
  </r>
  <r>
    <x v="34"/>
    <x v="0"/>
  </r>
  <r>
    <x v="38"/>
    <x v="0"/>
  </r>
  <r>
    <x v="34"/>
    <x v="0"/>
  </r>
  <r>
    <x v="38"/>
    <x v="0"/>
  </r>
  <r>
    <x v="34"/>
    <x v="0"/>
  </r>
  <r>
    <x v="36"/>
    <x v="0"/>
  </r>
  <r>
    <x v="38"/>
    <x v="0"/>
  </r>
  <r>
    <x v="38"/>
    <x v="0"/>
  </r>
  <r>
    <x v="36"/>
    <x v="0"/>
  </r>
  <r>
    <x v="38"/>
    <x v="0"/>
  </r>
  <r>
    <x v="34"/>
    <x v="0"/>
  </r>
  <r>
    <x v="39"/>
    <x v="0"/>
  </r>
  <r>
    <x v="38"/>
    <x v="0"/>
  </r>
  <r>
    <x v="36"/>
    <x v="0"/>
  </r>
  <r>
    <x v="34"/>
    <x v="0"/>
  </r>
  <r>
    <x v="38"/>
    <x v="0"/>
  </r>
  <r>
    <x v="34"/>
    <x v="0"/>
  </r>
  <r>
    <x v="38"/>
    <x v="0"/>
  </r>
  <r>
    <x v="34"/>
    <x v="0"/>
  </r>
  <r>
    <x v="24"/>
    <x v="0"/>
  </r>
  <r>
    <x v="34"/>
    <x v="0"/>
  </r>
  <r>
    <x v="38"/>
    <x v="0"/>
  </r>
  <r>
    <x v="36"/>
    <x v="0"/>
  </r>
  <r>
    <x v="38"/>
    <x v="0"/>
  </r>
  <r>
    <x v="32"/>
    <x v="0"/>
  </r>
  <r>
    <x v="31"/>
    <x v="0"/>
  </r>
  <r>
    <x v="25"/>
    <x v="0"/>
  </r>
  <r>
    <x v="33"/>
    <x v="0"/>
  </r>
  <r>
    <x v="31"/>
    <x v="0"/>
  </r>
  <r>
    <x v="25"/>
    <x v="0"/>
  </r>
  <r>
    <x v="25"/>
    <x v="0"/>
  </r>
  <r>
    <x v="33"/>
    <x v="0"/>
  </r>
  <r>
    <x v="32"/>
    <x v="0"/>
  </r>
  <r>
    <x v="23"/>
    <x v="0"/>
  </r>
  <r>
    <x v="23"/>
    <x v="0"/>
  </r>
  <r>
    <x v="23"/>
    <x v="0"/>
  </r>
  <r>
    <x v="23"/>
    <x v="0"/>
  </r>
  <r>
    <x v="32"/>
    <x v="0"/>
  </r>
  <r>
    <x v="32"/>
    <x v="0"/>
  </r>
  <r>
    <x v="33"/>
    <x v="0"/>
  </r>
  <r>
    <x v="31"/>
    <x v="0"/>
  </r>
  <r>
    <x v="23"/>
    <x v="0"/>
  </r>
  <r>
    <x v="32"/>
    <x v="0"/>
  </r>
  <r>
    <x v="23"/>
    <x v="0"/>
  </r>
  <r>
    <x v="23"/>
    <x v="0"/>
  </r>
  <r>
    <x v="23"/>
    <x v="0"/>
  </r>
  <r>
    <x v="32"/>
    <x v="0"/>
  </r>
  <r>
    <x v="23"/>
    <x v="0"/>
  </r>
  <r>
    <x v="32"/>
    <x v="0"/>
  </r>
  <r>
    <x v="32"/>
    <x v="0"/>
  </r>
  <r>
    <x v="23"/>
    <x v="0"/>
  </r>
  <r>
    <x v="33"/>
    <x v="0"/>
  </r>
  <r>
    <x v="40"/>
    <x v="0"/>
  </r>
  <r>
    <x v="31"/>
    <x v="0"/>
  </r>
  <r>
    <x v="23"/>
    <x v="0"/>
  </r>
  <r>
    <x v="31"/>
    <x v="0"/>
  </r>
  <r>
    <x v="25"/>
    <x v="0"/>
  </r>
  <r>
    <x v="23"/>
    <x v="0"/>
  </r>
  <r>
    <x v="23"/>
    <x v="0"/>
  </r>
  <r>
    <x v="33"/>
    <x v="0"/>
  </r>
  <r>
    <x v="33"/>
    <x v="0"/>
  </r>
  <r>
    <x v="23"/>
    <x v="0"/>
  </r>
  <r>
    <x v="23"/>
    <x v="0"/>
  </r>
  <r>
    <x v="23"/>
    <x v="0"/>
  </r>
  <r>
    <x v="23"/>
    <x v="0"/>
  </r>
  <r>
    <x v="40"/>
    <x v="0"/>
  </r>
  <r>
    <x v="32"/>
    <x v="0"/>
  </r>
  <r>
    <x v="23"/>
    <x v="0"/>
  </r>
  <r>
    <x v="32"/>
    <x v="0"/>
  </r>
  <r>
    <x v="33"/>
    <x v="0"/>
  </r>
  <r>
    <x v="32"/>
    <x v="0"/>
  </r>
  <r>
    <x v="23"/>
    <x v="0"/>
  </r>
  <r>
    <x v="23"/>
    <x v="0"/>
  </r>
  <r>
    <x v="33"/>
    <x v="0"/>
  </r>
  <r>
    <x v="23"/>
    <x v="0"/>
  </r>
  <r>
    <x v="40"/>
    <x v="0"/>
  </r>
  <r>
    <x v="40"/>
    <x v="0"/>
  </r>
  <r>
    <x v="33"/>
    <x v="0"/>
  </r>
  <r>
    <x v="25"/>
    <x v="0"/>
  </r>
  <r>
    <x v="40"/>
    <x v="0"/>
  </r>
  <r>
    <x v="23"/>
    <x v="0"/>
  </r>
  <r>
    <x v="31"/>
    <x v="0"/>
  </r>
  <r>
    <x v="23"/>
    <x v="0"/>
  </r>
  <r>
    <x v="32"/>
    <x v="0"/>
  </r>
  <r>
    <x v="23"/>
    <x v="0"/>
  </r>
  <r>
    <x v="33"/>
    <x v="0"/>
  </r>
  <r>
    <x v="33"/>
    <x v="0"/>
  </r>
  <r>
    <x v="23"/>
    <x v="0"/>
  </r>
  <r>
    <x v="23"/>
    <x v="0"/>
  </r>
  <r>
    <x v="23"/>
    <x v="0"/>
  </r>
  <r>
    <x v="33"/>
    <x v="0"/>
  </r>
  <r>
    <x v="30"/>
    <x v="0"/>
  </r>
  <r>
    <x v="23"/>
    <x v="0"/>
  </r>
  <r>
    <x v="33"/>
    <x v="0"/>
  </r>
  <r>
    <x v="33"/>
    <x v="0"/>
  </r>
  <r>
    <x v="31"/>
    <x v="0"/>
  </r>
  <r>
    <x v="23"/>
    <x v="0"/>
  </r>
  <r>
    <x v="23"/>
    <x v="0"/>
  </r>
  <r>
    <x v="33"/>
    <x v="0"/>
  </r>
  <r>
    <x v="33"/>
    <x v="0"/>
  </r>
  <r>
    <x v="31"/>
    <x v="0"/>
  </r>
  <r>
    <x v="23"/>
    <x v="0"/>
  </r>
  <r>
    <x v="33"/>
    <x v="0"/>
  </r>
  <r>
    <x v="23"/>
    <x v="0"/>
  </r>
  <r>
    <x v="32"/>
    <x v="0"/>
  </r>
  <r>
    <x v="33"/>
    <x v="0"/>
  </r>
  <r>
    <x v="23"/>
    <x v="0"/>
  </r>
  <r>
    <x v="32"/>
    <x v="0"/>
  </r>
  <r>
    <x v="23"/>
    <x v="0"/>
  </r>
  <r>
    <x v="23"/>
    <x v="0"/>
  </r>
  <r>
    <x v="33"/>
    <x v="0"/>
  </r>
  <r>
    <x v="32"/>
    <x v="0"/>
  </r>
  <r>
    <x v="31"/>
    <x v="0"/>
  </r>
  <r>
    <x v="23"/>
    <x v="0"/>
  </r>
  <r>
    <x v="23"/>
    <x v="0"/>
  </r>
  <r>
    <x v="23"/>
    <x v="0"/>
  </r>
  <r>
    <x v="32"/>
    <x v="0"/>
  </r>
  <r>
    <x v="23"/>
    <x v="0"/>
  </r>
  <r>
    <x v="23"/>
    <x v="0"/>
  </r>
  <r>
    <x v="23"/>
    <x v="0"/>
  </r>
  <r>
    <x v="31"/>
    <x v="0"/>
  </r>
  <r>
    <x v="33"/>
    <x v="0"/>
  </r>
  <r>
    <x v="40"/>
    <x v="0"/>
  </r>
  <r>
    <x v="23"/>
    <x v="0"/>
  </r>
  <r>
    <x v="23"/>
    <x v="0"/>
  </r>
  <r>
    <x v="23"/>
    <x v="0"/>
  </r>
  <r>
    <x v="32"/>
    <x v="0"/>
  </r>
  <r>
    <x v="31"/>
    <x v="0"/>
  </r>
  <r>
    <x v="23"/>
    <x v="0"/>
  </r>
  <r>
    <x v="33"/>
    <x v="0"/>
  </r>
  <r>
    <x v="23"/>
    <x v="0"/>
  </r>
  <r>
    <x v="32"/>
    <x v="0"/>
  </r>
  <r>
    <x v="23"/>
    <x v="0"/>
  </r>
  <r>
    <x v="32"/>
    <x v="0"/>
  </r>
  <r>
    <x v="23"/>
    <x v="0"/>
  </r>
  <r>
    <x v="32"/>
    <x v="0"/>
  </r>
  <r>
    <x v="23"/>
    <x v="0"/>
  </r>
  <r>
    <x v="32"/>
    <x v="0"/>
  </r>
  <r>
    <x v="23"/>
    <x v="0"/>
  </r>
  <r>
    <x v="23"/>
    <x v="0"/>
  </r>
  <r>
    <x v="33"/>
    <x v="0"/>
  </r>
  <r>
    <x v="23"/>
    <x v="0"/>
  </r>
  <r>
    <x v="33"/>
    <x v="0"/>
  </r>
  <r>
    <x v="33"/>
    <x v="0"/>
  </r>
  <r>
    <x v="25"/>
    <x v="0"/>
  </r>
  <r>
    <x v="25"/>
    <x v="0"/>
  </r>
  <r>
    <x v="37"/>
    <x v="0"/>
  </r>
  <r>
    <x v="37"/>
    <x v="0"/>
  </r>
  <r>
    <x v="36"/>
    <x v="0"/>
  </r>
  <r>
    <x v="38"/>
    <x v="0"/>
  </r>
  <r>
    <x v="37"/>
    <x v="0"/>
  </r>
  <r>
    <x v="36"/>
    <x v="0"/>
  </r>
  <r>
    <x v="34"/>
    <x v="0"/>
  </r>
  <r>
    <x v="26"/>
    <x v="0"/>
  </r>
  <r>
    <x v="37"/>
    <x v="0"/>
  </r>
  <r>
    <x v="38"/>
    <x v="0"/>
  </r>
  <r>
    <x v="38"/>
    <x v="0"/>
  </r>
  <r>
    <x v="38"/>
    <x v="0"/>
  </r>
  <r>
    <x v="38"/>
    <x v="0"/>
  </r>
  <r>
    <x v="38"/>
    <x v="0"/>
  </r>
  <r>
    <x v="36"/>
    <x v="0"/>
  </r>
  <r>
    <x v="34"/>
    <x v="0"/>
  </r>
  <r>
    <x v="37"/>
    <x v="0"/>
  </r>
  <r>
    <x v="36"/>
    <x v="0"/>
  </r>
  <r>
    <x v="36"/>
    <x v="0"/>
  </r>
  <r>
    <x v="34"/>
    <x v="0"/>
  </r>
  <r>
    <x v="37"/>
    <x v="0"/>
  </r>
  <r>
    <x v="37"/>
    <x v="0"/>
  </r>
  <r>
    <x v="34"/>
    <x v="0"/>
  </r>
  <r>
    <x v="36"/>
    <x v="0"/>
  </r>
  <r>
    <x v="36"/>
    <x v="0"/>
  </r>
  <r>
    <x v="38"/>
    <x v="0"/>
  </r>
  <r>
    <x v="36"/>
    <x v="0"/>
  </r>
  <r>
    <x v="34"/>
    <x v="0"/>
  </r>
  <r>
    <x v="37"/>
    <x v="0"/>
  </r>
  <r>
    <x v="37"/>
    <x v="0"/>
  </r>
  <r>
    <x v="34"/>
    <x v="0"/>
  </r>
  <r>
    <x v="37"/>
    <x v="0"/>
  </r>
  <r>
    <x v="36"/>
    <x v="0"/>
  </r>
  <r>
    <x v="37"/>
    <x v="0"/>
  </r>
  <r>
    <x v="37"/>
    <x v="0"/>
  </r>
  <r>
    <x v="37"/>
    <x v="0"/>
  </r>
  <r>
    <x v="37"/>
    <x v="0"/>
  </r>
  <r>
    <x v="36"/>
    <x v="0"/>
  </r>
  <r>
    <x v="26"/>
    <x v="0"/>
  </r>
  <r>
    <x v="38"/>
    <x v="0"/>
  </r>
  <r>
    <x v="36"/>
    <x v="0"/>
  </r>
  <r>
    <x v="38"/>
    <x v="0"/>
  </r>
  <r>
    <x v="34"/>
    <x v="0"/>
  </r>
  <r>
    <x v="36"/>
    <x v="0"/>
  </r>
  <r>
    <x v="36"/>
    <x v="0"/>
  </r>
  <r>
    <x v="34"/>
    <x v="0"/>
  </r>
  <r>
    <x v="38"/>
    <x v="0"/>
  </r>
  <r>
    <x v="36"/>
    <x v="0"/>
  </r>
  <r>
    <x v="37"/>
    <x v="0"/>
  </r>
  <r>
    <x v="26"/>
    <x v="0"/>
  </r>
  <r>
    <x v="36"/>
    <x v="0"/>
  </r>
  <r>
    <x v="36"/>
    <x v="0"/>
  </r>
  <r>
    <x v="38"/>
    <x v="0"/>
  </r>
  <r>
    <x v="38"/>
    <x v="0"/>
  </r>
  <r>
    <x v="34"/>
    <x v="0"/>
  </r>
  <r>
    <x v="38"/>
    <x v="0"/>
  </r>
  <r>
    <x v="37"/>
    <x v="0"/>
  </r>
  <r>
    <x v="39"/>
    <x v="0"/>
  </r>
  <r>
    <x v="39"/>
    <x v="0"/>
  </r>
  <r>
    <x v="39"/>
    <x v="0"/>
  </r>
  <r>
    <x v="34"/>
    <x v="0"/>
  </r>
  <r>
    <x v="38"/>
    <x v="0"/>
  </r>
  <r>
    <x v="26"/>
    <x v="0"/>
  </r>
  <r>
    <x v="38"/>
    <x v="0"/>
  </r>
  <r>
    <x v="34"/>
    <x v="0"/>
  </r>
  <r>
    <x v="26"/>
    <x v="0"/>
  </r>
  <r>
    <x v="37"/>
    <x v="0"/>
  </r>
  <r>
    <x v="37"/>
    <x v="0"/>
  </r>
  <r>
    <x v="37"/>
    <x v="0"/>
  </r>
  <r>
    <x v="36"/>
    <x v="0"/>
  </r>
  <r>
    <x v="37"/>
    <x v="0"/>
  </r>
  <r>
    <x v="37"/>
    <x v="0"/>
  </r>
  <r>
    <x v="38"/>
    <x v="0"/>
  </r>
  <r>
    <x v="37"/>
    <x v="0"/>
  </r>
  <r>
    <x v="37"/>
    <x v="0"/>
  </r>
  <r>
    <x v="37"/>
    <x v="0"/>
  </r>
  <r>
    <x v="38"/>
    <x v="0"/>
  </r>
  <r>
    <x v="37"/>
    <x v="0"/>
  </r>
  <r>
    <x v="37"/>
    <x v="0"/>
  </r>
  <r>
    <x v="36"/>
    <x v="0"/>
  </r>
  <r>
    <x v="37"/>
    <x v="0"/>
  </r>
  <r>
    <x v="38"/>
    <x v="0"/>
  </r>
  <r>
    <x v="38"/>
    <x v="0"/>
  </r>
  <r>
    <x v="37"/>
    <x v="0"/>
  </r>
  <r>
    <x v="39"/>
    <x v="0"/>
  </r>
  <r>
    <x v="38"/>
    <x v="0"/>
  </r>
  <r>
    <x v="36"/>
    <x v="0"/>
  </r>
  <r>
    <x v="26"/>
    <x v="0"/>
  </r>
  <r>
    <x v="39"/>
    <x v="0"/>
  </r>
  <r>
    <x v="39"/>
    <x v="0"/>
  </r>
  <r>
    <x v="34"/>
    <x v="0"/>
  </r>
  <r>
    <x v="36"/>
    <x v="0"/>
  </r>
  <r>
    <x v="36"/>
    <x v="0"/>
  </r>
  <r>
    <x v="37"/>
    <x v="0"/>
  </r>
  <r>
    <x v="34"/>
    <x v="0"/>
  </r>
  <r>
    <x v="34"/>
    <x v="0"/>
  </r>
  <r>
    <x v="34"/>
    <x v="0"/>
  </r>
  <r>
    <x v="37"/>
    <x v="0"/>
  </r>
  <r>
    <x v="34"/>
    <x v="0"/>
  </r>
  <r>
    <x v="38"/>
    <x v="0"/>
  </r>
  <r>
    <x v="34"/>
    <x v="0"/>
  </r>
  <r>
    <x v="38"/>
    <x v="0"/>
  </r>
  <r>
    <x v="36"/>
    <x v="0"/>
  </r>
  <r>
    <x v="39"/>
    <x v="0"/>
  </r>
  <r>
    <x v="34"/>
    <x v="0"/>
  </r>
  <r>
    <x v="34"/>
    <x v="0"/>
  </r>
  <r>
    <x v="39"/>
    <x v="0"/>
  </r>
  <r>
    <x v="39"/>
    <x v="0"/>
  </r>
  <r>
    <x v="37"/>
    <x v="0"/>
  </r>
  <r>
    <x v="36"/>
    <x v="0"/>
  </r>
  <r>
    <x v="37"/>
    <x v="0"/>
  </r>
  <r>
    <x v="34"/>
    <x v="0"/>
  </r>
  <r>
    <x v="35"/>
    <x v="0"/>
  </r>
  <r>
    <x v="36"/>
    <x v="0"/>
  </r>
  <r>
    <x v="41"/>
    <x v="0"/>
  </r>
  <r>
    <x v="34"/>
    <x v="0"/>
  </r>
  <r>
    <x v="41"/>
    <x v="0"/>
  </r>
  <r>
    <x v="34"/>
    <x v="0"/>
  </r>
  <r>
    <x v="38"/>
    <x v="0"/>
  </r>
  <r>
    <x v="41"/>
    <x v="0"/>
  </r>
  <r>
    <x v="34"/>
    <x v="0"/>
  </r>
  <r>
    <x v="37"/>
    <x v="0"/>
  </r>
  <r>
    <x v="41"/>
    <x v="0"/>
  </r>
  <r>
    <x v="38"/>
    <x v="0"/>
  </r>
  <r>
    <x v="41"/>
    <x v="0"/>
  </r>
  <r>
    <x v="38"/>
    <x v="0"/>
  </r>
  <r>
    <x v="38"/>
    <x v="0"/>
  </r>
  <r>
    <x v="39"/>
    <x v="0"/>
  </r>
  <r>
    <x v="34"/>
    <x v="0"/>
  </r>
  <r>
    <x v="34"/>
    <x v="0"/>
  </r>
  <r>
    <x v="36"/>
    <x v="0"/>
  </r>
  <r>
    <x v="41"/>
    <x v="0"/>
  </r>
  <r>
    <x v="41"/>
    <x v="0"/>
  </r>
  <r>
    <x v="37"/>
    <x v="0"/>
  </r>
  <r>
    <x v="34"/>
    <x v="0"/>
  </r>
  <r>
    <x v="41"/>
    <x v="0"/>
  </r>
  <r>
    <x v="34"/>
    <x v="0"/>
  </r>
  <r>
    <x v="41"/>
    <x v="0"/>
  </r>
  <r>
    <x v="41"/>
    <x v="0"/>
  </r>
  <r>
    <x v="38"/>
    <x v="0"/>
  </r>
  <r>
    <x v="38"/>
    <x v="0"/>
  </r>
  <r>
    <x v="38"/>
    <x v="0"/>
  </r>
  <r>
    <x v="34"/>
    <x v="0"/>
  </r>
  <r>
    <x v="34"/>
    <x v="0"/>
  </r>
  <r>
    <x v="34"/>
    <x v="0"/>
  </r>
  <r>
    <x v="35"/>
    <x v="0"/>
  </r>
  <r>
    <x v="36"/>
    <x v="0"/>
  </r>
  <r>
    <x v="36"/>
    <x v="0"/>
  </r>
  <r>
    <x v="34"/>
    <x v="0"/>
  </r>
  <r>
    <x v="37"/>
    <x v="0"/>
  </r>
  <r>
    <x v="36"/>
    <x v="0"/>
  </r>
  <r>
    <x v="34"/>
    <x v="0"/>
  </r>
  <r>
    <x v="38"/>
    <x v="0"/>
  </r>
  <r>
    <x v="41"/>
    <x v="0"/>
  </r>
  <r>
    <x v="41"/>
    <x v="0"/>
  </r>
  <r>
    <x v="36"/>
    <x v="0"/>
  </r>
  <r>
    <x v="34"/>
    <x v="0"/>
  </r>
  <r>
    <x v="36"/>
    <x v="0"/>
  </r>
  <r>
    <x v="37"/>
    <x v="0"/>
  </r>
  <r>
    <x v="38"/>
    <x v="0"/>
  </r>
  <r>
    <x v="41"/>
    <x v="0"/>
  </r>
  <r>
    <x v="41"/>
    <x v="0"/>
  </r>
  <r>
    <x v="38"/>
    <x v="0"/>
  </r>
  <r>
    <x v="41"/>
    <x v="0"/>
  </r>
  <r>
    <x v="34"/>
    <x v="0"/>
  </r>
  <r>
    <x v="36"/>
    <x v="0"/>
  </r>
  <r>
    <x v="41"/>
    <x v="0"/>
  </r>
  <r>
    <x v="36"/>
    <x v="0"/>
  </r>
  <r>
    <x v="34"/>
    <x v="0"/>
  </r>
  <r>
    <x v="41"/>
    <x v="0"/>
  </r>
  <r>
    <x v="36"/>
    <x v="0"/>
  </r>
  <r>
    <x v="36"/>
    <x v="0"/>
  </r>
  <r>
    <x v="41"/>
    <x v="0"/>
  </r>
  <r>
    <x v="34"/>
    <x v="0"/>
  </r>
  <r>
    <x v="34"/>
    <x v="0"/>
  </r>
  <r>
    <x v="36"/>
    <x v="0"/>
  </r>
  <r>
    <x v="36"/>
    <x v="0"/>
  </r>
  <r>
    <x v="36"/>
    <x v="0"/>
  </r>
  <r>
    <x v="41"/>
    <x v="0"/>
  </r>
  <r>
    <x v="39"/>
    <x v="0"/>
  </r>
  <r>
    <x v="39"/>
    <x v="0"/>
  </r>
  <r>
    <x v="39"/>
    <x v="0"/>
  </r>
  <r>
    <x v="41"/>
    <x v="0"/>
  </r>
  <r>
    <x v="39"/>
    <x v="0"/>
  </r>
  <r>
    <x v="34"/>
    <x v="0"/>
  </r>
  <r>
    <x v="36"/>
    <x v="0"/>
  </r>
  <r>
    <x v="34"/>
    <x v="0"/>
  </r>
  <r>
    <x v="38"/>
    <x v="0"/>
  </r>
  <r>
    <x v="38"/>
    <x v="0"/>
  </r>
  <r>
    <x v="34"/>
    <x v="0"/>
  </r>
  <r>
    <x v="36"/>
    <x v="0"/>
  </r>
  <r>
    <x v="34"/>
    <x v="0"/>
  </r>
  <r>
    <x v="41"/>
    <x v="0"/>
  </r>
  <r>
    <x v="34"/>
    <x v="0"/>
  </r>
  <r>
    <x v="41"/>
    <x v="0"/>
  </r>
  <r>
    <x v="38"/>
    <x v="0"/>
  </r>
  <r>
    <x v="38"/>
    <x v="0"/>
  </r>
  <r>
    <x v="38"/>
    <x v="0"/>
  </r>
  <r>
    <x v="38"/>
    <x v="0"/>
  </r>
  <r>
    <x v="38"/>
    <x v="0"/>
  </r>
  <r>
    <x v="38"/>
    <x v="0"/>
  </r>
  <r>
    <x v="34"/>
    <x v="0"/>
  </r>
  <r>
    <x v="34"/>
    <x v="0"/>
  </r>
  <r>
    <x v="41"/>
    <x v="0"/>
  </r>
  <r>
    <x v="41"/>
    <x v="0"/>
  </r>
  <r>
    <x v="41"/>
    <x v="0"/>
  </r>
  <r>
    <x v="41"/>
    <x v="0"/>
  </r>
  <r>
    <x v="38"/>
    <x v="0"/>
  </r>
  <r>
    <x v="41"/>
    <x v="0"/>
  </r>
  <r>
    <x v="38"/>
    <x v="0"/>
  </r>
  <r>
    <x v="38"/>
    <x v="0"/>
  </r>
  <r>
    <x v="36"/>
    <x v="0"/>
  </r>
  <r>
    <x v="38"/>
    <x v="0"/>
  </r>
  <r>
    <x v="37"/>
    <x v="0"/>
  </r>
  <r>
    <x v="41"/>
    <x v="0"/>
  </r>
  <r>
    <x v="41"/>
    <x v="0"/>
  </r>
  <r>
    <x v="36"/>
    <x v="0"/>
  </r>
  <r>
    <x v="41"/>
    <x v="0"/>
  </r>
  <r>
    <x v="36"/>
    <x v="0"/>
  </r>
  <r>
    <x v="35"/>
    <x v="0"/>
  </r>
  <r>
    <x v="36"/>
    <x v="0"/>
  </r>
  <r>
    <x v="34"/>
    <x v="0"/>
  </r>
  <r>
    <x v="41"/>
    <x v="0"/>
  </r>
  <r>
    <x v="34"/>
    <x v="0"/>
  </r>
  <r>
    <x v="35"/>
    <x v="0"/>
  </r>
  <r>
    <x v="38"/>
    <x v="0"/>
  </r>
  <r>
    <x v="41"/>
    <x v="0"/>
  </r>
  <r>
    <x v="36"/>
    <x v="0"/>
  </r>
  <r>
    <x v="41"/>
    <x v="0"/>
  </r>
  <r>
    <x v="36"/>
    <x v="0"/>
  </r>
  <r>
    <x v="34"/>
    <x v="0"/>
  </r>
  <r>
    <x v="38"/>
    <x v="0"/>
  </r>
  <r>
    <x v="41"/>
    <x v="0"/>
  </r>
  <r>
    <x v="38"/>
    <x v="0"/>
  </r>
  <r>
    <x v="41"/>
    <x v="0"/>
  </r>
  <r>
    <x v="38"/>
    <x v="0"/>
  </r>
  <r>
    <x v="38"/>
    <x v="0"/>
  </r>
  <r>
    <x v="41"/>
    <x v="0"/>
  </r>
  <r>
    <x v="39"/>
    <x v="0"/>
  </r>
  <r>
    <x v="41"/>
    <x v="0"/>
  </r>
  <r>
    <x v="38"/>
    <x v="0"/>
  </r>
  <r>
    <x v="38"/>
    <x v="0"/>
  </r>
  <r>
    <x v="36"/>
    <x v="0"/>
  </r>
  <r>
    <x v="34"/>
    <x v="0"/>
  </r>
  <r>
    <x v="38"/>
    <x v="0"/>
  </r>
  <r>
    <x v="38"/>
    <x v="0"/>
  </r>
  <r>
    <x v="41"/>
    <x v="0"/>
  </r>
  <r>
    <x v="41"/>
    <x v="0"/>
  </r>
  <r>
    <x v="39"/>
    <x v="0"/>
  </r>
  <r>
    <x v="39"/>
    <x v="0"/>
  </r>
  <r>
    <x v="34"/>
    <x v="0"/>
  </r>
  <r>
    <x v="34"/>
    <x v="0"/>
  </r>
  <r>
    <x v="34"/>
    <x v="0"/>
  </r>
  <r>
    <x v="38"/>
    <x v="0"/>
  </r>
  <r>
    <x v="36"/>
    <x v="0"/>
  </r>
  <r>
    <x v="38"/>
    <x v="0"/>
  </r>
  <r>
    <x v="38"/>
    <x v="0"/>
  </r>
  <r>
    <x v="36"/>
    <x v="0"/>
  </r>
  <r>
    <x v="34"/>
    <x v="0"/>
  </r>
  <r>
    <x v="38"/>
    <x v="0"/>
  </r>
  <r>
    <x v="0"/>
    <x v="0"/>
  </r>
  <r>
    <x v="4"/>
    <x v="0"/>
  </r>
  <r>
    <x v="0"/>
    <x v="0"/>
  </r>
  <r>
    <x v="42"/>
    <x v="0"/>
  </r>
  <r>
    <x v="42"/>
    <x v="0"/>
  </r>
  <r>
    <x v="0"/>
    <x v="0"/>
  </r>
  <r>
    <x v="42"/>
    <x v="0"/>
  </r>
  <r>
    <x v="43"/>
    <x v="0"/>
  </r>
  <r>
    <x v="0"/>
    <x v="0"/>
  </r>
  <r>
    <x v="0"/>
    <x v="0"/>
  </r>
  <r>
    <x v="43"/>
    <x v="0"/>
  </r>
  <r>
    <x v="4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2"/>
    <x v="0"/>
  </r>
  <r>
    <x v="43"/>
    <x v="0"/>
  </r>
  <r>
    <x v="0"/>
    <x v="0"/>
  </r>
  <r>
    <x v="43"/>
    <x v="0"/>
  </r>
  <r>
    <x v="43"/>
    <x v="0"/>
  </r>
  <r>
    <x v="0"/>
    <x v="0"/>
  </r>
  <r>
    <x v="0"/>
    <x v="0"/>
  </r>
  <r>
    <x v="42"/>
    <x v="0"/>
  </r>
  <r>
    <x v="0"/>
    <x v="0"/>
  </r>
  <r>
    <x v="0"/>
    <x v="0"/>
  </r>
  <r>
    <x v="0"/>
    <x v="0"/>
  </r>
  <r>
    <x v="43"/>
    <x v="0"/>
  </r>
  <r>
    <x v="0"/>
    <x v="0"/>
  </r>
  <r>
    <x v="42"/>
    <x v="0"/>
  </r>
  <r>
    <x v="4"/>
    <x v="0"/>
  </r>
  <r>
    <x v="3"/>
    <x v="0"/>
  </r>
  <r>
    <x v="43"/>
    <x v="0"/>
  </r>
  <r>
    <x v="0"/>
    <x v="0"/>
  </r>
  <r>
    <x v="0"/>
    <x v="0"/>
  </r>
  <r>
    <x v="42"/>
    <x v="0"/>
  </r>
  <r>
    <x v="0"/>
    <x v="0"/>
  </r>
  <r>
    <x v="43"/>
    <x v="0"/>
  </r>
  <r>
    <x v="43"/>
    <x v="0"/>
  </r>
  <r>
    <x v="43"/>
    <x v="0"/>
  </r>
  <r>
    <x v="0"/>
    <x v="0"/>
  </r>
  <r>
    <x v="0"/>
    <x v="0"/>
  </r>
  <r>
    <x v="42"/>
    <x v="0"/>
  </r>
  <r>
    <x v="0"/>
    <x v="0"/>
  </r>
  <r>
    <x v="43"/>
    <x v="0"/>
  </r>
  <r>
    <x v="0"/>
    <x v="0"/>
  </r>
  <r>
    <x v="0"/>
    <x v="0"/>
  </r>
  <r>
    <x v="42"/>
    <x v="0"/>
  </r>
  <r>
    <x v="0"/>
    <x v="0"/>
  </r>
  <r>
    <x v="42"/>
    <x v="0"/>
  </r>
  <r>
    <x v="0"/>
    <x v="0"/>
  </r>
  <r>
    <x v="4"/>
    <x v="0"/>
  </r>
  <r>
    <x v="42"/>
    <x v="0"/>
  </r>
  <r>
    <x v="0"/>
    <x v="0"/>
  </r>
  <r>
    <x v="43"/>
    <x v="0"/>
  </r>
  <r>
    <x v="0"/>
    <x v="0"/>
  </r>
  <r>
    <x v="0"/>
    <x v="0"/>
  </r>
  <r>
    <x v="43"/>
    <x v="0"/>
  </r>
  <r>
    <x v="4"/>
    <x v="0"/>
  </r>
  <r>
    <x v="43"/>
    <x v="0"/>
  </r>
  <r>
    <x v="0"/>
    <x v="0"/>
  </r>
  <r>
    <x v="43"/>
    <x v="0"/>
  </r>
  <r>
    <x v="0"/>
    <x v="0"/>
  </r>
  <r>
    <x v="0"/>
    <x v="0"/>
  </r>
  <r>
    <x v="4"/>
    <x v="0"/>
  </r>
  <r>
    <x v="43"/>
    <x v="0"/>
  </r>
  <r>
    <x v="42"/>
    <x v="0"/>
  </r>
  <r>
    <x v="43"/>
    <x v="0"/>
  </r>
  <r>
    <x v="0"/>
    <x v="0"/>
  </r>
  <r>
    <x v="4"/>
    <x v="0"/>
  </r>
  <r>
    <x v="0"/>
    <x v="0"/>
  </r>
  <r>
    <x v="43"/>
    <x v="0"/>
  </r>
  <r>
    <x v="42"/>
    <x v="0"/>
  </r>
  <r>
    <x v="0"/>
    <x v="0"/>
  </r>
  <r>
    <x v="0"/>
    <x v="0"/>
  </r>
  <r>
    <x v="42"/>
    <x v="0"/>
  </r>
  <r>
    <x v="4"/>
    <x v="0"/>
  </r>
  <r>
    <x v="0"/>
    <x v="0"/>
  </r>
  <r>
    <x v="0"/>
    <x v="0"/>
  </r>
  <r>
    <x v="42"/>
    <x v="0"/>
  </r>
  <r>
    <x v="4"/>
    <x v="0"/>
  </r>
  <r>
    <x v="42"/>
    <x v="0"/>
  </r>
  <r>
    <x v="0"/>
    <x v="0"/>
  </r>
  <r>
    <x v="0"/>
    <x v="0"/>
  </r>
  <r>
    <x v="0"/>
    <x v="0"/>
  </r>
  <r>
    <x v="43"/>
    <x v="0"/>
  </r>
  <r>
    <x v="0"/>
    <x v="0"/>
  </r>
  <r>
    <x v="0"/>
    <x v="0"/>
  </r>
  <r>
    <x v="42"/>
    <x v="0"/>
  </r>
  <r>
    <x v="0"/>
    <x v="0"/>
  </r>
  <r>
    <x v="4"/>
    <x v="0"/>
  </r>
  <r>
    <x v="43"/>
    <x v="0"/>
  </r>
  <r>
    <x v="0"/>
    <x v="0"/>
  </r>
  <r>
    <x v="0"/>
    <x v="0"/>
  </r>
  <r>
    <x v="0"/>
    <x v="0"/>
  </r>
  <r>
    <x v="3"/>
    <x v="0"/>
  </r>
  <r>
    <x v="3"/>
    <x v="0"/>
  </r>
  <r>
    <x v="4"/>
    <x v="0"/>
  </r>
  <r>
    <x v="0"/>
    <x v="0"/>
  </r>
  <r>
    <x v="0"/>
    <x v="0"/>
  </r>
  <r>
    <x v="0"/>
    <x v="0"/>
  </r>
  <r>
    <x v="0"/>
    <x v="0"/>
  </r>
  <r>
    <x v="4"/>
    <x v="0"/>
  </r>
  <r>
    <x v="43"/>
    <x v="0"/>
  </r>
  <r>
    <x v="0"/>
    <x v="0"/>
  </r>
  <r>
    <x v="43"/>
    <x v="0"/>
  </r>
  <r>
    <x v="0"/>
    <x v="0"/>
  </r>
  <r>
    <x v="4"/>
    <x v="0"/>
  </r>
  <r>
    <x v="43"/>
    <x v="0"/>
  </r>
  <r>
    <x v="43"/>
    <x v="0"/>
  </r>
  <r>
    <x v="0"/>
    <x v="0"/>
  </r>
  <r>
    <x v="0"/>
    <x v="0"/>
  </r>
  <r>
    <x v="0"/>
    <x v="0"/>
  </r>
  <r>
    <x v="0"/>
    <x v="0"/>
  </r>
  <r>
    <x v="4"/>
    <x v="0"/>
  </r>
  <r>
    <x v="4"/>
    <x v="0"/>
  </r>
  <r>
    <x v="43"/>
    <x v="0"/>
  </r>
  <r>
    <x v="0"/>
    <x v="0"/>
  </r>
  <r>
    <x v="43"/>
    <x v="0"/>
  </r>
  <r>
    <x v="43"/>
    <x v="0"/>
  </r>
  <r>
    <x v="43"/>
    <x v="0"/>
  </r>
  <r>
    <x v="44"/>
    <x v="0"/>
  </r>
  <r>
    <x v="0"/>
    <x v="0"/>
  </r>
  <r>
    <x v="42"/>
    <x v="0"/>
  </r>
  <r>
    <x v="43"/>
    <x v="0"/>
  </r>
  <r>
    <x v="43"/>
    <x v="0"/>
  </r>
  <r>
    <x v="42"/>
    <x v="0"/>
  </r>
  <r>
    <x v="0"/>
    <x v="0"/>
  </r>
  <r>
    <x v="0"/>
    <x v="0"/>
  </r>
  <r>
    <x v="0"/>
    <x v="0"/>
  </r>
  <r>
    <x v="0"/>
    <x v="0"/>
  </r>
  <r>
    <x v="43"/>
    <x v="0"/>
  </r>
  <r>
    <x v="43"/>
    <x v="0"/>
  </r>
  <r>
    <x v="43"/>
    <x v="0"/>
  </r>
  <r>
    <x v="43"/>
    <x v="0"/>
  </r>
  <r>
    <x v="0"/>
    <x v="0"/>
  </r>
  <r>
    <x v="4"/>
    <x v="0"/>
  </r>
  <r>
    <x v="43"/>
    <x v="0"/>
  </r>
  <r>
    <x v="0"/>
    <x v="0"/>
  </r>
  <r>
    <x v="42"/>
    <x v="0"/>
  </r>
  <r>
    <x v="43"/>
    <x v="0"/>
  </r>
  <r>
    <x v="0"/>
    <x v="0"/>
  </r>
  <r>
    <x v="0"/>
    <x v="0"/>
  </r>
  <r>
    <x v="0"/>
    <x v="0"/>
  </r>
  <r>
    <x v="42"/>
    <x v="0"/>
  </r>
  <r>
    <x v="0"/>
    <x v="0"/>
  </r>
  <r>
    <x v="0"/>
    <x v="0"/>
  </r>
  <r>
    <x v="43"/>
    <x v="0"/>
  </r>
  <r>
    <x v="0"/>
    <x v="0"/>
  </r>
  <r>
    <x v="4"/>
    <x v="0"/>
  </r>
  <r>
    <x v="0"/>
    <x v="0"/>
  </r>
  <r>
    <x v="0"/>
    <x v="0"/>
  </r>
  <r>
    <x v="43"/>
    <x v="0"/>
  </r>
  <r>
    <x v="0"/>
    <x v="0"/>
  </r>
  <r>
    <x v="0"/>
    <x v="0"/>
  </r>
  <r>
    <x v="0"/>
    <x v="0"/>
  </r>
  <r>
    <x v="21"/>
    <x v="0"/>
  </r>
  <r>
    <x v="0"/>
    <x v="0"/>
  </r>
  <r>
    <x v="0"/>
    <x v="0"/>
  </r>
  <r>
    <x v="44"/>
    <x v="0"/>
  </r>
  <r>
    <x v="4"/>
    <x v="0"/>
  </r>
  <r>
    <x v="4"/>
    <x v="0"/>
  </r>
  <r>
    <x v="43"/>
    <x v="0"/>
  </r>
  <r>
    <x v="4"/>
    <x v="0"/>
  </r>
  <r>
    <x v="43"/>
    <x v="0"/>
  </r>
  <r>
    <x v="0"/>
    <x v="0"/>
  </r>
  <r>
    <x v="0"/>
    <x v="0"/>
  </r>
  <r>
    <x v="0"/>
    <x v="0"/>
  </r>
  <r>
    <x v="0"/>
    <x v="0"/>
  </r>
  <r>
    <x v="43"/>
    <x v="0"/>
  </r>
  <r>
    <x v="0"/>
    <x v="0"/>
  </r>
  <r>
    <x v="0"/>
    <x v="0"/>
  </r>
  <r>
    <x v="42"/>
    <x v="0"/>
  </r>
  <r>
    <x v="0"/>
    <x v="0"/>
  </r>
  <r>
    <x v="4"/>
    <x v="0"/>
  </r>
  <r>
    <x v="42"/>
    <x v="0"/>
  </r>
  <r>
    <x v="43"/>
    <x v="0"/>
  </r>
  <r>
    <x v="4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43"/>
    <x v="0"/>
  </r>
  <r>
    <x v="42"/>
    <x v="0"/>
  </r>
  <r>
    <x v="42"/>
    <x v="0"/>
  </r>
  <r>
    <x v="43"/>
    <x v="0"/>
  </r>
  <r>
    <x v="0"/>
    <x v="0"/>
  </r>
  <r>
    <x v="42"/>
    <x v="0"/>
  </r>
  <r>
    <x v="0"/>
    <x v="0"/>
  </r>
  <r>
    <x v="0"/>
    <x v="0"/>
  </r>
  <r>
    <x v="0"/>
    <x v="0"/>
  </r>
  <r>
    <x v="0"/>
    <x v="0"/>
  </r>
  <r>
    <x v="0"/>
    <x v="0"/>
  </r>
  <r>
    <x v="43"/>
    <x v="0"/>
  </r>
  <r>
    <x v="0"/>
    <x v="0"/>
  </r>
  <r>
    <x v="0"/>
    <x v="0"/>
  </r>
  <r>
    <x v="0"/>
    <x v="0"/>
  </r>
  <r>
    <x v="0"/>
    <x v="0"/>
  </r>
  <r>
    <x v="43"/>
    <x v="0"/>
  </r>
  <r>
    <x v="4"/>
    <x v="0"/>
  </r>
  <r>
    <x v="43"/>
    <x v="0"/>
  </r>
  <r>
    <x v="0"/>
    <x v="0"/>
  </r>
  <r>
    <x v="4"/>
    <x v="0"/>
  </r>
  <r>
    <x v="0"/>
    <x v="0"/>
  </r>
  <r>
    <x v="42"/>
    <x v="0"/>
  </r>
  <r>
    <x v="0"/>
    <x v="0"/>
  </r>
  <r>
    <x v="0"/>
    <x v="0"/>
  </r>
  <r>
    <x v="0"/>
    <x v="0"/>
  </r>
  <r>
    <x v="0"/>
    <x v="0"/>
  </r>
  <r>
    <x v="0"/>
    <x v="0"/>
  </r>
  <r>
    <x v="43"/>
    <x v="0"/>
  </r>
  <r>
    <x v="43"/>
    <x v="0"/>
  </r>
  <r>
    <x v="4"/>
    <x v="0"/>
  </r>
  <r>
    <x v="0"/>
    <x v="0"/>
  </r>
  <r>
    <x v="0"/>
    <x v="0"/>
  </r>
  <r>
    <x v="0"/>
    <x v="0"/>
  </r>
  <r>
    <x v="43"/>
    <x v="0"/>
  </r>
  <r>
    <x v="0"/>
    <x v="0"/>
  </r>
  <r>
    <x v="42"/>
    <x v="0"/>
  </r>
  <r>
    <x v="0"/>
    <x v="0"/>
  </r>
  <r>
    <x v="0"/>
    <x v="0"/>
  </r>
  <r>
    <x v="42"/>
    <x v="0"/>
  </r>
  <r>
    <x v="43"/>
    <x v="0"/>
  </r>
  <r>
    <x v="0"/>
    <x v="0"/>
  </r>
  <r>
    <x v="0"/>
    <x v="0"/>
  </r>
  <r>
    <x v="43"/>
    <x v="0"/>
  </r>
  <r>
    <x v="0"/>
    <x v="0"/>
  </r>
  <r>
    <x v="42"/>
    <x v="0"/>
  </r>
  <r>
    <x v="42"/>
    <x v="0"/>
  </r>
  <r>
    <x v="4"/>
    <x v="0"/>
  </r>
  <r>
    <x v="4"/>
    <x v="0"/>
  </r>
  <r>
    <x v="0"/>
    <x v="0"/>
  </r>
  <r>
    <x v="43"/>
    <x v="0"/>
  </r>
  <r>
    <x v="4"/>
    <x v="0"/>
  </r>
  <r>
    <x v="0"/>
    <x v="0"/>
  </r>
  <r>
    <x v="0"/>
    <x v="0"/>
  </r>
  <r>
    <x v="43"/>
    <x v="0"/>
  </r>
  <r>
    <x v="0"/>
    <x v="0"/>
  </r>
  <r>
    <x v="43"/>
    <x v="0"/>
  </r>
  <r>
    <x v="0"/>
    <x v="0"/>
  </r>
  <r>
    <x v="4"/>
    <x v="0"/>
  </r>
  <r>
    <x v="4"/>
    <x v="0"/>
  </r>
  <r>
    <x v="0"/>
    <x v="0"/>
  </r>
  <r>
    <x v="0"/>
    <x v="0"/>
  </r>
  <r>
    <x v="42"/>
    <x v="0"/>
  </r>
  <r>
    <x v="4"/>
    <x v="0"/>
  </r>
  <r>
    <x v="42"/>
    <x v="0"/>
  </r>
  <r>
    <x v="3"/>
    <x v="0"/>
  </r>
  <r>
    <x v="0"/>
    <x v="0"/>
  </r>
  <r>
    <x v="0"/>
    <x v="0"/>
  </r>
  <r>
    <x v="42"/>
    <x v="0"/>
  </r>
  <r>
    <x v="42"/>
    <x v="0"/>
  </r>
  <r>
    <x v="0"/>
    <x v="0"/>
  </r>
  <r>
    <x v="36"/>
    <x v="0"/>
  </r>
  <r>
    <x v="34"/>
    <x v="0"/>
  </r>
  <r>
    <x v="34"/>
    <x v="0"/>
  </r>
  <r>
    <x v="39"/>
    <x v="0"/>
  </r>
  <r>
    <x v="39"/>
    <x v="0"/>
  </r>
  <r>
    <x v="34"/>
    <x v="0"/>
  </r>
  <r>
    <x v="36"/>
    <x v="0"/>
  </r>
  <r>
    <x v="34"/>
    <x v="0"/>
  </r>
  <r>
    <x v="34"/>
    <x v="0"/>
  </r>
  <r>
    <x v="39"/>
    <x v="0"/>
  </r>
  <r>
    <x v="34"/>
    <x v="0"/>
  </r>
  <r>
    <x v="36"/>
    <x v="0"/>
  </r>
  <r>
    <x v="34"/>
    <x v="0"/>
  </r>
  <r>
    <x v="34"/>
    <x v="0"/>
  </r>
  <r>
    <x v="38"/>
    <x v="0"/>
  </r>
  <r>
    <x v="39"/>
    <x v="0"/>
  </r>
  <r>
    <x v="38"/>
    <x v="0"/>
  </r>
  <r>
    <x v="34"/>
    <x v="0"/>
  </r>
  <r>
    <x v="38"/>
    <x v="0"/>
  </r>
  <r>
    <x v="39"/>
    <x v="0"/>
  </r>
  <r>
    <x v="38"/>
    <x v="0"/>
  </r>
  <r>
    <x v="36"/>
    <x v="0"/>
  </r>
  <r>
    <x v="36"/>
    <x v="0"/>
  </r>
  <r>
    <x v="38"/>
    <x v="0"/>
  </r>
  <r>
    <x v="34"/>
    <x v="0"/>
  </r>
  <r>
    <x v="34"/>
    <x v="0"/>
  </r>
  <r>
    <x v="36"/>
    <x v="0"/>
  </r>
  <r>
    <x v="34"/>
    <x v="0"/>
  </r>
  <r>
    <x v="36"/>
    <x v="0"/>
  </r>
  <r>
    <x v="36"/>
    <x v="0"/>
  </r>
  <r>
    <x v="39"/>
    <x v="0"/>
  </r>
  <r>
    <x v="34"/>
    <x v="0"/>
  </r>
  <r>
    <x v="38"/>
    <x v="0"/>
  </r>
  <r>
    <x v="36"/>
    <x v="0"/>
  </r>
  <r>
    <x v="34"/>
    <x v="0"/>
  </r>
  <r>
    <x v="39"/>
    <x v="0"/>
  </r>
  <r>
    <x v="39"/>
    <x v="0"/>
  </r>
  <r>
    <x v="36"/>
    <x v="0"/>
  </r>
  <r>
    <x v="36"/>
    <x v="0"/>
  </r>
  <r>
    <x v="38"/>
    <x v="0"/>
  </r>
  <r>
    <x v="34"/>
    <x v="0"/>
  </r>
  <r>
    <x v="39"/>
    <x v="0"/>
  </r>
  <r>
    <x v="34"/>
    <x v="0"/>
  </r>
  <r>
    <x v="39"/>
    <x v="0"/>
  </r>
  <r>
    <x v="34"/>
    <x v="0"/>
  </r>
  <r>
    <x v="34"/>
    <x v="0"/>
  </r>
  <r>
    <x v="38"/>
    <x v="0"/>
  </r>
  <r>
    <x v="36"/>
    <x v="0"/>
  </r>
  <r>
    <x v="34"/>
    <x v="0"/>
  </r>
  <r>
    <x v="34"/>
    <x v="0"/>
  </r>
  <r>
    <x v="39"/>
    <x v="0"/>
  </r>
  <r>
    <x v="34"/>
    <x v="0"/>
  </r>
  <r>
    <x v="38"/>
    <x v="0"/>
  </r>
  <r>
    <x v="34"/>
    <x v="0"/>
  </r>
  <r>
    <x v="34"/>
    <x v="0"/>
  </r>
  <r>
    <x v="38"/>
    <x v="0"/>
  </r>
  <r>
    <x v="36"/>
    <x v="0"/>
  </r>
  <r>
    <x v="36"/>
    <x v="0"/>
  </r>
  <r>
    <x v="36"/>
    <x v="0"/>
  </r>
  <r>
    <x v="34"/>
    <x v="0"/>
  </r>
  <r>
    <x v="34"/>
    <x v="0"/>
  </r>
  <r>
    <x v="39"/>
    <x v="0"/>
  </r>
  <r>
    <x v="36"/>
    <x v="0"/>
  </r>
  <r>
    <x v="34"/>
    <x v="0"/>
  </r>
  <r>
    <x v="34"/>
    <x v="0"/>
  </r>
  <r>
    <x v="38"/>
    <x v="0"/>
  </r>
  <r>
    <x v="36"/>
    <x v="0"/>
  </r>
  <r>
    <x v="36"/>
    <x v="0"/>
  </r>
  <r>
    <x v="39"/>
    <x v="0"/>
  </r>
  <r>
    <x v="36"/>
    <x v="0"/>
  </r>
  <r>
    <x v="34"/>
    <x v="0"/>
  </r>
  <r>
    <x v="34"/>
    <x v="0"/>
  </r>
  <r>
    <x v="38"/>
    <x v="0"/>
  </r>
  <r>
    <x v="36"/>
    <x v="0"/>
  </r>
  <r>
    <x v="39"/>
    <x v="0"/>
  </r>
  <r>
    <x v="34"/>
    <x v="0"/>
  </r>
  <r>
    <x v="38"/>
    <x v="0"/>
  </r>
  <r>
    <x v="39"/>
    <x v="0"/>
  </r>
  <r>
    <x v="34"/>
    <x v="0"/>
  </r>
  <r>
    <x v="34"/>
    <x v="0"/>
  </r>
  <r>
    <x v="34"/>
    <x v="0"/>
  </r>
  <r>
    <x v="34"/>
    <x v="0"/>
  </r>
  <r>
    <x v="36"/>
    <x v="0"/>
  </r>
  <r>
    <x v="38"/>
    <x v="0"/>
  </r>
  <r>
    <x v="36"/>
    <x v="0"/>
  </r>
  <r>
    <x v="34"/>
    <x v="0"/>
  </r>
  <r>
    <x v="38"/>
    <x v="0"/>
  </r>
  <r>
    <x v="39"/>
    <x v="0"/>
  </r>
  <r>
    <x v="39"/>
    <x v="0"/>
  </r>
  <r>
    <x v="34"/>
    <x v="0"/>
  </r>
  <r>
    <x v="34"/>
    <x v="0"/>
  </r>
  <r>
    <x v="39"/>
    <x v="0"/>
  </r>
  <r>
    <x v="36"/>
    <x v="0"/>
  </r>
  <r>
    <x v="34"/>
    <x v="0"/>
  </r>
  <r>
    <x v="39"/>
    <x v="0"/>
  </r>
  <r>
    <x v="39"/>
    <x v="0"/>
  </r>
  <r>
    <x v="34"/>
    <x v="0"/>
  </r>
  <r>
    <x v="38"/>
    <x v="0"/>
  </r>
  <r>
    <x v="34"/>
    <x v="0"/>
  </r>
  <r>
    <x v="36"/>
    <x v="0"/>
  </r>
  <r>
    <x v="34"/>
    <x v="0"/>
  </r>
  <r>
    <x v="36"/>
    <x v="0"/>
  </r>
  <r>
    <x v="36"/>
    <x v="0"/>
  </r>
  <r>
    <x v="36"/>
    <x v="0"/>
  </r>
  <r>
    <x v="36"/>
    <x v="0"/>
  </r>
  <r>
    <x v="38"/>
    <x v="0"/>
  </r>
  <r>
    <x v="36"/>
    <x v="0"/>
  </r>
  <r>
    <x v="34"/>
    <x v="0"/>
  </r>
  <r>
    <x v="36"/>
    <x v="0"/>
  </r>
  <r>
    <x v="34"/>
    <x v="0"/>
  </r>
  <r>
    <x v="36"/>
    <x v="0"/>
  </r>
  <r>
    <x v="34"/>
    <x v="0"/>
  </r>
  <r>
    <x v="38"/>
    <x v="0"/>
  </r>
  <r>
    <x v="34"/>
    <x v="0"/>
  </r>
  <r>
    <x v="36"/>
    <x v="0"/>
  </r>
  <r>
    <x v="37"/>
    <x v="0"/>
  </r>
  <r>
    <x v="38"/>
    <x v="0"/>
  </r>
  <r>
    <x v="37"/>
    <x v="0"/>
  </r>
  <r>
    <x v="36"/>
    <x v="0"/>
  </r>
  <r>
    <x v="34"/>
    <x v="0"/>
  </r>
  <r>
    <x v="38"/>
    <x v="0"/>
  </r>
  <r>
    <x v="34"/>
    <x v="0"/>
  </r>
  <r>
    <x v="38"/>
    <x v="0"/>
  </r>
  <r>
    <x v="36"/>
    <x v="0"/>
  </r>
  <r>
    <x v="36"/>
    <x v="0"/>
  </r>
  <r>
    <x v="34"/>
    <x v="0"/>
  </r>
  <r>
    <x v="34"/>
    <x v="0"/>
  </r>
  <r>
    <x v="36"/>
    <x v="0"/>
  </r>
  <r>
    <x v="34"/>
    <x v="0"/>
  </r>
  <r>
    <x v="38"/>
    <x v="0"/>
  </r>
  <r>
    <x v="39"/>
    <x v="0"/>
  </r>
  <r>
    <x v="34"/>
    <x v="0"/>
  </r>
  <r>
    <x v="34"/>
    <x v="0"/>
  </r>
  <r>
    <x v="38"/>
    <x v="0"/>
  </r>
  <r>
    <x v="34"/>
    <x v="0"/>
  </r>
  <r>
    <x v="39"/>
    <x v="0"/>
  </r>
  <r>
    <x v="38"/>
    <x v="0"/>
  </r>
  <r>
    <x v="36"/>
    <x v="0"/>
  </r>
  <r>
    <x v="36"/>
    <x v="0"/>
  </r>
  <r>
    <x v="34"/>
    <x v="0"/>
  </r>
  <r>
    <x v="36"/>
    <x v="0"/>
  </r>
  <r>
    <x v="36"/>
    <x v="0"/>
  </r>
  <r>
    <x v="36"/>
    <x v="0"/>
  </r>
  <r>
    <x v="36"/>
    <x v="0"/>
  </r>
  <r>
    <x v="34"/>
    <x v="0"/>
  </r>
  <r>
    <x v="34"/>
    <x v="0"/>
  </r>
  <r>
    <x v="34"/>
    <x v="0"/>
  </r>
  <r>
    <x v="39"/>
    <x v="0"/>
  </r>
  <r>
    <x v="36"/>
    <x v="0"/>
  </r>
  <r>
    <x v="38"/>
    <x v="0"/>
  </r>
  <r>
    <x v="38"/>
    <x v="0"/>
  </r>
  <r>
    <x v="41"/>
    <x v="0"/>
  </r>
  <r>
    <x v="38"/>
    <x v="0"/>
  </r>
  <r>
    <x v="36"/>
    <x v="0"/>
  </r>
  <r>
    <x v="41"/>
    <x v="0"/>
  </r>
  <r>
    <x v="34"/>
    <x v="0"/>
  </r>
  <r>
    <x v="38"/>
    <x v="0"/>
  </r>
  <r>
    <x v="36"/>
    <x v="0"/>
  </r>
  <r>
    <x v="36"/>
    <x v="0"/>
  </r>
  <r>
    <x v="39"/>
    <x v="0"/>
  </r>
  <r>
    <x v="38"/>
    <x v="0"/>
  </r>
  <r>
    <x v="36"/>
    <x v="0"/>
  </r>
  <r>
    <x v="36"/>
    <x v="0"/>
  </r>
  <r>
    <x v="39"/>
    <x v="0"/>
  </r>
  <r>
    <x v="38"/>
    <x v="0"/>
  </r>
  <r>
    <x v="36"/>
    <x v="0"/>
  </r>
  <r>
    <x v="37"/>
    <x v="0"/>
  </r>
  <r>
    <x v="34"/>
    <x v="0"/>
  </r>
  <r>
    <x v="38"/>
    <x v="0"/>
  </r>
  <r>
    <x v="38"/>
    <x v="0"/>
  </r>
  <r>
    <x v="38"/>
    <x v="0"/>
  </r>
  <r>
    <x v="39"/>
    <x v="0"/>
  </r>
  <r>
    <x v="36"/>
    <x v="0"/>
  </r>
  <r>
    <x v="36"/>
    <x v="0"/>
  </r>
  <r>
    <x v="36"/>
    <x v="0"/>
  </r>
  <r>
    <x v="36"/>
    <x v="0"/>
  </r>
  <r>
    <x v="38"/>
    <x v="0"/>
  </r>
  <r>
    <x v="39"/>
    <x v="0"/>
  </r>
  <r>
    <x v="36"/>
    <x v="0"/>
  </r>
  <r>
    <x v="34"/>
    <x v="0"/>
  </r>
  <r>
    <x v="34"/>
    <x v="0"/>
  </r>
  <r>
    <x v="34"/>
    <x v="0"/>
  </r>
  <r>
    <x v="34"/>
    <x v="0"/>
  </r>
  <r>
    <x v="36"/>
    <x v="0"/>
  </r>
  <r>
    <x v="37"/>
    <x v="0"/>
  </r>
  <r>
    <x v="41"/>
    <x v="0"/>
  </r>
  <r>
    <x v="36"/>
    <x v="0"/>
  </r>
  <r>
    <x v="34"/>
    <x v="0"/>
  </r>
  <r>
    <x v="38"/>
    <x v="0"/>
  </r>
  <r>
    <x v="38"/>
    <x v="0"/>
  </r>
  <r>
    <x v="36"/>
    <x v="0"/>
  </r>
  <r>
    <x v="36"/>
    <x v="0"/>
  </r>
  <r>
    <x v="37"/>
    <x v="0"/>
  </r>
  <r>
    <x v="36"/>
    <x v="0"/>
  </r>
  <r>
    <x v="36"/>
    <x v="0"/>
  </r>
  <r>
    <x v="34"/>
    <x v="0"/>
  </r>
  <r>
    <x v="39"/>
    <x v="0"/>
  </r>
  <r>
    <x v="34"/>
    <x v="0"/>
  </r>
  <r>
    <x v="36"/>
    <x v="0"/>
  </r>
  <r>
    <x v="37"/>
    <x v="0"/>
  </r>
  <r>
    <x v="39"/>
    <x v="0"/>
  </r>
  <r>
    <x v="36"/>
    <x v="0"/>
  </r>
  <r>
    <x v="34"/>
    <x v="0"/>
  </r>
  <r>
    <x v="36"/>
    <x v="0"/>
  </r>
  <r>
    <x v="34"/>
    <x v="0"/>
  </r>
  <r>
    <x v="41"/>
    <x v="0"/>
  </r>
  <r>
    <x v="39"/>
    <x v="0"/>
  </r>
  <r>
    <x v="37"/>
    <x v="0"/>
  </r>
  <r>
    <x v="39"/>
    <x v="0"/>
  </r>
  <r>
    <x v="36"/>
    <x v="0"/>
  </r>
  <r>
    <x v="38"/>
    <x v="0"/>
  </r>
  <r>
    <x v="38"/>
    <x v="0"/>
  </r>
  <r>
    <x v="36"/>
    <x v="0"/>
  </r>
  <r>
    <x v="34"/>
    <x v="0"/>
  </r>
  <r>
    <x v="37"/>
    <x v="0"/>
  </r>
  <r>
    <x v="39"/>
    <x v="0"/>
  </r>
  <r>
    <x v="34"/>
    <x v="0"/>
  </r>
  <r>
    <x v="37"/>
    <x v="0"/>
  </r>
  <r>
    <x v="34"/>
    <x v="0"/>
  </r>
  <r>
    <x v="39"/>
    <x v="0"/>
  </r>
  <r>
    <x v="34"/>
    <x v="0"/>
  </r>
  <r>
    <x v="38"/>
    <x v="0"/>
  </r>
  <r>
    <x v="38"/>
    <x v="0"/>
  </r>
  <r>
    <x v="34"/>
    <x v="0"/>
  </r>
  <r>
    <x v="39"/>
    <x v="0"/>
  </r>
  <r>
    <x v="36"/>
    <x v="0"/>
  </r>
  <r>
    <x v="39"/>
    <x v="0"/>
  </r>
  <r>
    <x v="34"/>
    <x v="0"/>
  </r>
  <r>
    <x v="41"/>
    <x v="0"/>
  </r>
  <r>
    <x v="38"/>
    <x v="0"/>
  </r>
  <r>
    <x v="34"/>
    <x v="0"/>
  </r>
  <r>
    <x v="34"/>
    <x v="0"/>
  </r>
  <r>
    <x v="39"/>
    <x v="0"/>
  </r>
  <r>
    <x v="34"/>
    <x v="0"/>
  </r>
  <r>
    <x v="39"/>
    <x v="0"/>
  </r>
  <r>
    <x v="38"/>
    <x v="0"/>
  </r>
  <r>
    <x v="39"/>
    <x v="0"/>
  </r>
  <r>
    <x v="38"/>
    <x v="0"/>
  </r>
  <r>
    <x v="37"/>
    <x v="0"/>
  </r>
  <r>
    <x v="38"/>
    <x v="0"/>
  </r>
  <r>
    <x v="34"/>
    <x v="0"/>
  </r>
  <r>
    <x v="42"/>
    <x v="0"/>
  </r>
  <r>
    <x v="39"/>
    <x v="0"/>
  </r>
  <r>
    <x v="35"/>
    <x v="0"/>
  </r>
  <r>
    <x v="39"/>
    <x v="0"/>
  </r>
  <r>
    <x v="39"/>
    <x v="0"/>
  </r>
  <r>
    <x v="39"/>
    <x v="0"/>
  </r>
  <r>
    <x v="35"/>
    <x v="0"/>
  </r>
  <r>
    <x v="45"/>
    <x v="0"/>
  </r>
  <r>
    <x v="35"/>
    <x v="0"/>
  </r>
  <r>
    <x v="46"/>
    <x v="0"/>
  </r>
  <r>
    <x v="35"/>
    <x v="0"/>
  </r>
  <r>
    <x v="41"/>
    <x v="0"/>
  </r>
  <r>
    <x v="35"/>
    <x v="0"/>
  </r>
  <r>
    <x v="46"/>
    <x v="0"/>
  </r>
  <r>
    <x v="35"/>
    <x v="0"/>
  </r>
  <r>
    <x v="35"/>
    <x v="0"/>
  </r>
  <r>
    <x v="46"/>
    <x v="0"/>
  </r>
  <r>
    <x v="36"/>
    <x v="0"/>
  </r>
  <r>
    <x v="46"/>
    <x v="0"/>
  </r>
  <r>
    <x v="36"/>
    <x v="0"/>
  </r>
  <r>
    <x v="39"/>
    <x v="0"/>
  </r>
  <r>
    <x v="39"/>
    <x v="0"/>
  </r>
  <r>
    <x v="47"/>
    <x v="0"/>
  </r>
  <r>
    <x v="39"/>
    <x v="0"/>
  </r>
  <r>
    <x v="46"/>
    <x v="0"/>
  </r>
  <r>
    <x v="35"/>
    <x v="0"/>
  </r>
  <r>
    <x v="46"/>
    <x v="0"/>
  </r>
  <r>
    <x v="35"/>
    <x v="0"/>
  </r>
  <r>
    <x v="35"/>
    <x v="0"/>
  </r>
  <r>
    <x v="36"/>
    <x v="0"/>
  </r>
  <r>
    <x v="35"/>
    <x v="0"/>
  </r>
  <r>
    <x v="36"/>
    <x v="0"/>
  </r>
  <r>
    <x v="46"/>
    <x v="0"/>
  </r>
  <r>
    <x v="39"/>
    <x v="0"/>
  </r>
  <r>
    <x v="35"/>
    <x v="0"/>
  </r>
  <r>
    <x v="46"/>
    <x v="0"/>
  </r>
  <r>
    <x v="46"/>
    <x v="0"/>
  </r>
  <r>
    <x v="35"/>
    <x v="0"/>
  </r>
  <r>
    <x v="36"/>
    <x v="0"/>
  </r>
  <r>
    <x v="46"/>
    <x v="0"/>
  </r>
  <r>
    <x v="35"/>
    <x v="0"/>
  </r>
  <r>
    <x v="35"/>
    <x v="0"/>
  </r>
  <r>
    <x v="39"/>
    <x v="0"/>
  </r>
  <r>
    <x v="36"/>
    <x v="0"/>
  </r>
  <r>
    <x v="46"/>
    <x v="0"/>
  </r>
  <r>
    <x v="35"/>
    <x v="0"/>
  </r>
  <r>
    <x v="36"/>
    <x v="0"/>
  </r>
  <r>
    <x v="47"/>
    <x v="0"/>
  </r>
  <r>
    <x v="36"/>
    <x v="0"/>
  </r>
  <r>
    <x v="35"/>
    <x v="0"/>
  </r>
  <r>
    <x v="35"/>
    <x v="0"/>
  </r>
  <r>
    <x v="39"/>
    <x v="0"/>
  </r>
  <r>
    <x v="39"/>
    <x v="0"/>
  </r>
  <r>
    <x v="41"/>
    <x v="0"/>
  </r>
  <r>
    <x v="35"/>
    <x v="0"/>
  </r>
  <r>
    <x v="36"/>
    <x v="0"/>
  </r>
  <r>
    <x v="41"/>
    <x v="0"/>
  </r>
  <r>
    <x v="46"/>
    <x v="0"/>
  </r>
  <r>
    <x v="47"/>
    <x v="0"/>
  </r>
  <r>
    <x v="39"/>
    <x v="0"/>
  </r>
  <r>
    <x v="46"/>
    <x v="0"/>
  </r>
  <r>
    <x v="35"/>
    <x v="0"/>
  </r>
  <r>
    <x v="46"/>
    <x v="0"/>
  </r>
  <r>
    <x v="39"/>
    <x v="0"/>
  </r>
  <r>
    <x v="46"/>
    <x v="0"/>
  </r>
  <r>
    <x v="46"/>
    <x v="0"/>
  </r>
  <r>
    <x v="35"/>
    <x v="0"/>
  </r>
  <r>
    <x v="39"/>
    <x v="0"/>
  </r>
  <r>
    <x v="35"/>
    <x v="0"/>
  </r>
  <r>
    <x v="47"/>
    <x v="0"/>
  </r>
  <r>
    <x v="46"/>
    <x v="0"/>
  </r>
  <r>
    <x v="47"/>
    <x v="0"/>
  </r>
  <r>
    <x v="35"/>
    <x v="0"/>
  </r>
  <r>
    <x v="41"/>
    <x v="0"/>
  </r>
  <r>
    <x v="35"/>
    <x v="0"/>
  </r>
  <r>
    <x v="36"/>
    <x v="0"/>
  </r>
  <r>
    <x v="46"/>
    <x v="0"/>
  </r>
  <r>
    <x v="47"/>
    <x v="0"/>
  </r>
  <r>
    <x v="36"/>
    <x v="0"/>
  </r>
  <r>
    <x v="46"/>
    <x v="0"/>
  </r>
  <r>
    <x v="35"/>
    <x v="0"/>
  </r>
  <r>
    <x v="35"/>
    <x v="0"/>
  </r>
  <r>
    <x v="35"/>
    <x v="0"/>
  </r>
  <r>
    <x v="39"/>
    <x v="0"/>
  </r>
  <r>
    <x v="39"/>
    <x v="0"/>
  </r>
  <r>
    <x v="35"/>
    <x v="0"/>
  </r>
  <r>
    <x v="46"/>
    <x v="0"/>
  </r>
  <r>
    <x v="35"/>
    <x v="0"/>
  </r>
  <r>
    <x v="47"/>
    <x v="0"/>
  </r>
  <r>
    <x v="36"/>
    <x v="0"/>
  </r>
  <r>
    <x v="46"/>
    <x v="0"/>
  </r>
  <r>
    <x v="46"/>
    <x v="0"/>
  </r>
  <r>
    <x v="47"/>
    <x v="0"/>
  </r>
  <r>
    <x v="35"/>
    <x v="0"/>
  </r>
  <r>
    <x v="36"/>
    <x v="0"/>
  </r>
  <r>
    <x v="48"/>
    <x v="0"/>
  </r>
  <r>
    <x v="36"/>
    <x v="0"/>
  </r>
  <r>
    <x v="36"/>
    <x v="0"/>
  </r>
  <r>
    <x v="36"/>
    <x v="0"/>
  </r>
  <r>
    <x v="35"/>
    <x v="0"/>
  </r>
  <r>
    <x v="49"/>
    <x v="0"/>
  </r>
  <r>
    <x v="35"/>
    <x v="0"/>
  </r>
  <r>
    <x v="36"/>
    <x v="0"/>
  </r>
  <r>
    <x v="35"/>
    <x v="0"/>
  </r>
  <r>
    <x v="36"/>
    <x v="0"/>
  </r>
  <r>
    <x v="39"/>
    <x v="0"/>
  </r>
  <r>
    <x v="39"/>
    <x v="0"/>
  </r>
  <r>
    <x v="47"/>
    <x v="0"/>
  </r>
  <r>
    <x v="47"/>
    <x v="0"/>
  </r>
  <r>
    <x v="36"/>
    <x v="0"/>
  </r>
  <r>
    <x v="35"/>
    <x v="0"/>
  </r>
  <r>
    <x v="36"/>
    <x v="0"/>
  </r>
  <r>
    <x v="39"/>
    <x v="0"/>
  </r>
  <r>
    <x v="35"/>
    <x v="0"/>
  </r>
  <r>
    <x v="47"/>
    <x v="0"/>
  </r>
  <r>
    <x v="47"/>
    <x v="0"/>
  </r>
  <r>
    <x v="46"/>
    <x v="0"/>
  </r>
  <r>
    <x v="46"/>
    <x v="0"/>
  </r>
  <r>
    <x v="39"/>
    <x v="0"/>
  </r>
  <r>
    <x v="47"/>
    <x v="0"/>
  </r>
  <r>
    <x v="39"/>
    <x v="0"/>
  </r>
  <r>
    <x v="41"/>
    <x v="0"/>
  </r>
  <r>
    <x v="35"/>
    <x v="0"/>
  </r>
  <r>
    <x v="46"/>
    <x v="0"/>
  </r>
  <r>
    <x v="39"/>
    <x v="0"/>
  </r>
  <r>
    <x v="46"/>
    <x v="0"/>
  </r>
  <r>
    <x v="49"/>
    <x v="0"/>
  </r>
  <r>
    <x v="49"/>
    <x v="0"/>
  </r>
  <r>
    <x v="39"/>
    <x v="0"/>
  </r>
  <r>
    <x v="41"/>
    <x v="0"/>
  </r>
  <r>
    <x v="39"/>
    <x v="0"/>
  </r>
  <r>
    <x v="39"/>
    <x v="0"/>
  </r>
  <r>
    <x v="46"/>
    <x v="0"/>
  </r>
  <r>
    <x v="39"/>
    <x v="0"/>
  </r>
  <r>
    <x v="35"/>
    <x v="0"/>
  </r>
  <r>
    <x v="45"/>
    <x v="0"/>
  </r>
  <r>
    <x v="39"/>
    <x v="0"/>
  </r>
  <r>
    <x v="39"/>
    <x v="0"/>
  </r>
  <r>
    <x v="35"/>
    <x v="0"/>
  </r>
  <r>
    <x v="45"/>
    <x v="0"/>
  </r>
  <r>
    <x v="35"/>
    <x v="0"/>
  </r>
  <r>
    <x v="36"/>
    <x v="0"/>
  </r>
  <r>
    <x v="46"/>
    <x v="0"/>
  </r>
  <r>
    <x v="46"/>
    <x v="0"/>
  </r>
  <r>
    <x v="41"/>
    <x v="0"/>
  </r>
  <r>
    <x v="46"/>
    <x v="0"/>
  </r>
  <r>
    <x v="49"/>
    <x v="0"/>
  </r>
  <r>
    <x v="36"/>
    <x v="0"/>
  </r>
  <r>
    <x v="39"/>
    <x v="0"/>
  </r>
  <r>
    <x v="39"/>
    <x v="0"/>
  </r>
  <r>
    <x v="39"/>
    <x v="0"/>
  </r>
  <r>
    <x v="36"/>
    <x v="0"/>
  </r>
  <r>
    <x v="39"/>
    <x v="0"/>
  </r>
  <r>
    <x v="39"/>
    <x v="0"/>
  </r>
  <r>
    <x v="47"/>
    <x v="0"/>
  </r>
  <r>
    <x v="35"/>
    <x v="0"/>
  </r>
  <r>
    <x v="47"/>
    <x v="0"/>
  </r>
  <r>
    <x v="39"/>
    <x v="0"/>
  </r>
  <r>
    <x v="39"/>
    <x v="0"/>
  </r>
  <r>
    <x v="39"/>
    <x v="0"/>
  </r>
  <r>
    <x v="39"/>
    <x v="0"/>
  </r>
  <r>
    <x v="39"/>
    <x v="0"/>
  </r>
  <r>
    <x v="47"/>
    <x v="0"/>
  </r>
  <r>
    <x v="36"/>
    <x v="0"/>
  </r>
  <r>
    <x v="36"/>
    <x v="0"/>
  </r>
  <r>
    <x v="47"/>
    <x v="0"/>
  </r>
  <r>
    <x v="36"/>
    <x v="0"/>
  </r>
  <r>
    <x v="47"/>
    <x v="0"/>
  </r>
  <r>
    <x v="46"/>
    <x v="0"/>
  </r>
  <r>
    <x v="39"/>
    <x v="0"/>
  </r>
  <r>
    <x v="36"/>
    <x v="0"/>
  </r>
  <r>
    <x v="46"/>
    <x v="0"/>
  </r>
  <r>
    <x v="35"/>
    <x v="0"/>
  </r>
  <r>
    <x v="39"/>
    <x v="0"/>
  </r>
  <r>
    <x v="39"/>
    <x v="0"/>
  </r>
  <r>
    <x v="39"/>
    <x v="0"/>
  </r>
  <r>
    <x v="36"/>
    <x v="0"/>
  </r>
  <r>
    <x v="46"/>
    <x v="0"/>
  </r>
  <r>
    <x v="39"/>
    <x v="0"/>
  </r>
  <r>
    <x v="46"/>
    <x v="0"/>
  </r>
  <r>
    <x v="45"/>
    <x v="0"/>
  </r>
  <r>
    <x v="46"/>
    <x v="0"/>
  </r>
  <r>
    <x v="49"/>
    <x v="0"/>
  </r>
  <r>
    <x v="49"/>
    <x v="0"/>
  </r>
  <r>
    <x v="39"/>
    <x v="0"/>
  </r>
  <r>
    <x v="46"/>
    <x v="0"/>
  </r>
  <r>
    <x v="49"/>
    <x v="0"/>
  </r>
  <r>
    <x v="35"/>
    <x v="0"/>
  </r>
  <r>
    <x v="35"/>
    <x v="0"/>
  </r>
  <r>
    <x v="46"/>
    <x v="0"/>
  </r>
  <r>
    <x v="36"/>
    <x v="0"/>
  </r>
  <r>
    <x v="35"/>
    <x v="0"/>
  </r>
  <r>
    <x v="35"/>
    <x v="0"/>
  </r>
  <r>
    <x v="46"/>
    <x v="0"/>
  </r>
  <r>
    <x v="35"/>
    <x v="0"/>
  </r>
  <r>
    <x v="35"/>
    <x v="0"/>
  </r>
  <r>
    <x v="46"/>
    <x v="0"/>
  </r>
  <r>
    <x v="49"/>
    <x v="0"/>
  </r>
  <r>
    <x v="39"/>
    <x v="0"/>
  </r>
  <r>
    <x v="35"/>
    <x v="0"/>
  </r>
  <r>
    <x v="46"/>
    <x v="0"/>
  </r>
  <r>
    <x v="36"/>
    <x v="0"/>
  </r>
  <r>
    <x v="49"/>
    <x v="0"/>
  </r>
  <r>
    <x v="46"/>
    <x v="0"/>
  </r>
  <r>
    <x v="46"/>
    <x v="0"/>
  </r>
  <r>
    <x v="46"/>
    <x v="0"/>
  </r>
  <r>
    <x v="39"/>
    <x v="0"/>
  </r>
  <r>
    <x v="49"/>
    <x v="0"/>
  </r>
  <r>
    <x v="49"/>
    <x v="0"/>
  </r>
  <r>
    <x v="35"/>
    <x v="0"/>
  </r>
  <r>
    <x v="46"/>
    <x v="0"/>
  </r>
  <r>
    <x v="46"/>
    <x v="0"/>
  </r>
  <r>
    <x v="39"/>
    <x v="0"/>
  </r>
  <r>
    <x v="47"/>
    <x v="0"/>
  </r>
  <r>
    <x v="47"/>
    <x v="0"/>
  </r>
  <r>
    <x v="36"/>
    <x v="0"/>
  </r>
  <r>
    <x v="35"/>
    <x v="0"/>
  </r>
  <r>
    <x v="45"/>
    <x v="0"/>
  </r>
  <r>
    <x v="39"/>
    <x v="0"/>
  </r>
  <r>
    <x v="36"/>
    <x v="0"/>
  </r>
  <r>
    <x v="35"/>
    <x v="0"/>
  </r>
  <r>
    <x v="35"/>
    <x v="0"/>
  </r>
  <r>
    <x v="36"/>
    <x v="0"/>
  </r>
  <r>
    <x v="35"/>
    <x v="0"/>
  </r>
  <r>
    <x v="39"/>
    <x v="0"/>
  </r>
  <r>
    <x v="46"/>
    <x v="0"/>
  </r>
  <r>
    <x v="35"/>
    <x v="0"/>
  </r>
  <r>
    <x v="36"/>
    <x v="0"/>
  </r>
  <r>
    <x v="47"/>
    <x v="0"/>
  </r>
  <r>
    <x v="36"/>
    <x v="0"/>
  </r>
  <r>
    <x v="36"/>
    <x v="0"/>
  </r>
  <r>
    <x v="39"/>
    <x v="0"/>
  </r>
  <r>
    <x v="39"/>
    <x v="0"/>
  </r>
  <r>
    <x v="39"/>
    <x v="0"/>
  </r>
  <r>
    <x v="47"/>
    <x v="0"/>
  </r>
  <r>
    <x v="36"/>
    <x v="0"/>
  </r>
  <r>
    <x v="35"/>
    <x v="0"/>
  </r>
  <r>
    <x v="39"/>
    <x v="0"/>
  </r>
  <r>
    <x v="46"/>
    <x v="0"/>
  </r>
  <r>
    <x v="46"/>
    <x v="0"/>
  </r>
  <r>
    <x v="49"/>
    <x v="0"/>
  </r>
  <r>
    <x v="39"/>
    <x v="0"/>
  </r>
  <r>
    <x v="49"/>
    <x v="0"/>
  </r>
  <r>
    <x v="36"/>
    <x v="0"/>
  </r>
  <r>
    <x v="35"/>
    <x v="0"/>
  </r>
  <r>
    <x v="41"/>
    <x v="0"/>
  </r>
  <r>
    <x v="47"/>
    <x v="0"/>
  </r>
  <r>
    <x v="36"/>
    <x v="0"/>
  </r>
  <r>
    <x v="35"/>
    <x v="0"/>
  </r>
  <r>
    <x v="39"/>
    <x v="0"/>
  </r>
  <r>
    <x v="35"/>
    <x v="0"/>
  </r>
  <r>
    <x v="35"/>
    <x v="0"/>
  </r>
  <r>
    <x v="47"/>
    <x v="0"/>
  </r>
  <r>
    <x v="41"/>
    <x v="0"/>
  </r>
  <r>
    <x v="36"/>
    <x v="0"/>
  </r>
  <r>
    <x v="35"/>
    <x v="0"/>
  </r>
  <r>
    <x v="39"/>
    <x v="0"/>
  </r>
  <r>
    <x v="46"/>
    <x v="0"/>
  </r>
  <r>
    <x v="39"/>
    <x v="0"/>
  </r>
  <r>
    <x v="49"/>
    <x v="0"/>
  </r>
  <r>
    <x v="49"/>
    <x v="0"/>
  </r>
  <r>
    <x v="36"/>
    <x v="0"/>
  </r>
  <r>
    <x v="47"/>
    <x v="0"/>
  </r>
  <r>
    <x v="36"/>
    <x v="0"/>
  </r>
  <r>
    <x v="41"/>
    <x v="0"/>
  </r>
  <r>
    <x v="36"/>
    <x v="0"/>
  </r>
  <r>
    <x v="35"/>
    <x v="0"/>
  </r>
  <r>
    <x v="35"/>
    <x v="0"/>
  </r>
  <r>
    <x v="36"/>
    <x v="0"/>
  </r>
  <r>
    <x v="35"/>
    <x v="0"/>
  </r>
  <r>
    <x v="35"/>
    <x v="0"/>
  </r>
  <r>
    <x v="47"/>
    <x v="0"/>
  </r>
  <r>
    <x v="47"/>
    <x v="0"/>
  </r>
  <r>
    <x v="47"/>
    <x v="0"/>
  </r>
  <r>
    <x v="35"/>
    <x v="0"/>
  </r>
  <r>
    <x v="41"/>
    <x v="0"/>
  </r>
  <r>
    <x v="39"/>
    <x v="0"/>
  </r>
  <r>
    <x v="47"/>
    <x v="0"/>
  </r>
  <r>
    <x v="36"/>
    <x v="0"/>
  </r>
  <r>
    <x v="47"/>
    <x v="0"/>
  </r>
  <r>
    <x v="48"/>
    <x v="0"/>
  </r>
  <r>
    <x v="39"/>
    <x v="0"/>
  </r>
  <r>
    <x v="47"/>
    <x v="0"/>
  </r>
  <r>
    <x v="39"/>
    <x v="0"/>
  </r>
  <r>
    <x v="35"/>
    <x v="0"/>
  </r>
  <r>
    <x v="35"/>
    <x v="0"/>
  </r>
  <r>
    <x v="35"/>
    <x v="0"/>
  </r>
  <r>
    <x v="36"/>
    <x v="0"/>
  </r>
  <r>
    <x v="39"/>
    <x v="0"/>
  </r>
  <r>
    <x v="49"/>
    <x v="0"/>
  </r>
  <r>
    <x v="49"/>
    <x v="0"/>
  </r>
  <r>
    <x v="49"/>
    <x v="0"/>
  </r>
  <r>
    <x v="38"/>
    <x v="0"/>
  </r>
  <r>
    <x v="50"/>
    <x v="1"/>
  </r>
  <r>
    <x v="46"/>
    <x v="1"/>
  </r>
  <r>
    <x v="51"/>
    <x v="1"/>
  </r>
  <r>
    <x v="50"/>
    <x v="1"/>
  </r>
  <r>
    <x v="45"/>
    <x v="1"/>
  </r>
  <r>
    <x v="45"/>
    <x v="1"/>
  </r>
  <r>
    <x v="46"/>
    <x v="1"/>
  </r>
  <r>
    <x v="48"/>
    <x v="1"/>
  </r>
  <r>
    <x v="46"/>
    <x v="1"/>
  </r>
  <r>
    <x v="46"/>
    <x v="1"/>
  </r>
  <r>
    <x v="47"/>
    <x v="1"/>
  </r>
  <r>
    <x v="46"/>
    <x v="1"/>
  </r>
  <r>
    <x v="47"/>
    <x v="1"/>
  </r>
  <r>
    <x v="45"/>
    <x v="1"/>
  </r>
  <r>
    <x v="48"/>
    <x v="1"/>
  </r>
  <r>
    <x v="47"/>
    <x v="1"/>
  </r>
  <r>
    <x v="45"/>
    <x v="1"/>
  </r>
  <r>
    <x v="48"/>
    <x v="1"/>
  </r>
  <r>
    <x v="48"/>
    <x v="1"/>
  </r>
  <r>
    <x v="48"/>
    <x v="1"/>
  </r>
  <r>
    <x v="45"/>
    <x v="1"/>
  </r>
  <r>
    <x v="47"/>
    <x v="1"/>
  </r>
  <r>
    <x v="48"/>
    <x v="1"/>
  </r>
  <r>
    <x v="45"/>
    <x v="1"/>
  </r>
  <r>
    <x v="48"/>
    <x v="1"/>
  </r>
  <r>
    <x v="47"/>
    <x v="1"/>
  </r>
  <r>
    <x v="47"/>
    <x v="1"/>
  </r>
  <r>
    <x v="48"/>
    <x v="1"/>
  </r>
  <r>
    <x v="48"/>
    <x v="1"/>
  </r>
  <r>
    <x v="48"/>
    <x v="1"/>
  </r>
  <r>
    <x v="47"/>
    <x v="1"/>
  </r>
  <r>
    <x v="52"/>
    <x v="1"/>
  </r>
  <r>
    <x v="45"/>
    <x v="1"/>
  </r>
  <r>
    <x v="45"/>
    <x v="1"/>
  </r>
  <r>
    <x v="45"/>
    <x v="1"/>
  </r>
  <r>
    <x v="46"/>
    <x v="1"/>
  </r>
  <r>
    <x v="45"/>
    <x v="1"/>
  </r>
  <r>
    <x v="48"/>
    <x v="1"/>
  </r>
  <r>
    <x v="47"/>
    <x v="1"/>
  </r>
  <r>
    <x v="48"/>
    <x v="1"/>
  </r>
  <r>
    <x v="47"/>
    <x v="1"/>
  </r>
  <r>
    <x v="45"/>
    <x v="1"/>
  </r>
  <r>
    <x v="48"/>
    <x v="1"/>
  </r>
  <r>
    <x v="48"/>
    <x v="1"/>
  </r>
  <r>
    <x v="48"/>
    <x v="1"/>
  </r>
  <r>
    <x v="47"/>
    <x v="1"/>
  </r>
  <r>
    <x v="45"/>
    <x v="1"/>
  </r>
  <r>
    <x v="48"/>
    <x v="1"/>
  </r>
  <r>
    <x v="45"/>
    <x v="1"/>
  </r>
  <r>
    <x v="47"/>
    <x v="1"/>
  </r>
  <r>
    <x v="45"/>
    <x v="1"/>
  </r>
  <r>
    <x v="48"/>
    <x v="1"/>
  </r>
  <r>
    <x v="45"/>
    <x v="1"/>
  </r>
  <r>
    <x v="47"/>
    <x v="1"/>
  </r>
  <r>
    <x v="52"/>
    <x v="1"/>
  </r>
  <r>
    <x v="48"/>
    <x v="1"/>
  </r>
  <r>
    <x v="47"/>
    <x v="1"/>
  </r>
  <r>
    <x v="47"/>
    <x v="1"/>
  </r>
  <r>
    <x v="45"/>
    <x v="1"/>
  </r>
  <r>
    <x v="47"/>
    <x v="1"/>
  </r>
  <r>
    <x v="47"/>
    <x v="1"/>
  </r>
  <r>
    <x v="48"/>
    <x v="1"/>
  </r>
  <r>
    <x v="47"/>
    <x v="1"/>
  </r>
  <r>
    <x v="47"/>
    <x v="1"/>
  </r>
  <r>
    <x v="53"/>
    <x v="1"/>
  </r>
  <r>
    <x v="47"/>
    <x v="1"/>
  </r>
  <r>
    <x v="48"/>
    <x v="1"/>
  </r>
  <r>
    <x v="48"/>
    <x v="1"/>
  </r>
  <r>
    <x v="48"/>
    <x v="1"/>
  </r>
  <r>
    <x v="47"/>
    <x v="1"/>
  </r>
  <r>
    <x v="52"/>
    <x v="1"/>
  </r>
  <r>
    <x v="45"/>
    <x v="1"/>
  </r>
  <r>
    <x v="48"/>
    <x v="1"/>
  </r>
  <r>
    <x v="48"/>
    <x v="1"/>
  </r>
  <r>
    <x v="47"/>
    <x v="1"/>
  </r>
  <r>
    <x v="47"/>
    <x v="1"/>
  </r>
  <r>
    <x v="45"/>
    <x v="1"/>
  </r>
  <r>
    <x v="52"/>
    <x v="1"/>
  </r>
  <r>
    <x v="47"/>
    <x v="1"/>
  </r>
  <r>
    <x v="47"/>
    <x v="1"/>
  </r>
  <r>
    <x v="48"/>
    <x v="1"/>
  </r>
  <r>
    <x v="48"/>
    <x v="1"/>
  </r>
  <r>
    <x v="48"/>
    <x v="1"/>
  </r>
  <r>
    <x v="48"/>
    <x v="1"/>
  </r>
  <r>
    <x v="47"/>
    <x v="1"/>
  </r>
  <r>
    <x v="47"/>
    <x v="1"/>
  </r>
  <r>
    <x v="48"/>
    <x v="1"/>
  </r>
  <r>
    <x v="47"/>
    <x v="1"/>
  </r>
  <r>
    <x v="48"/>
    <x v="1"/>
  </r>
  <r>
    <x v="47"/>
    <x v="1"/>
  </r>
  <r>
    <x v="52"/>
    <x v="1"/>
  </r>
  <r>
    <x v="47"/>
    <x v="1"/>
  </r>
  <r>
    <x v="47"/>
    <x v="1"/>
  </r>
  <r>
    <x v="52"/>
    <x v="1"/>
  </r>
  <r>
    <x v="48"/>
    <x v="1"/>
  </r>
  <r>
    <x v="52"/>
    <x v="1"/>
  </r>
  <r>
    <x v="52"/>
    <x v="1"/>
  </r>
  <r>
    <x v="52"/>
    <x v="1"/>
  </r>
  <r>
    <x v="52"/>
    <x v="1"/>
  </r>
  <r>
    <x v="48"/>
    <x v="1"/>
  </r>
  <r>
    <x v="52"/>
    <x v="1"/>
  </r>
  <r>
    <x v="48"/>
    <x v="1"/>
  </r>
  <r>
    <x v="52"/>
    <x v="1"/>
  </r>
  <r>
    <x v="48"/>
    <x v="1"/>
  </r>
  <r>
    <x v="47"/>
    <x v="1"/>
  </r>
  <r>
    <x v="54"/>
    <x v="1"/>
  </r>
  <r>
    <x v="52"/>
    <x v="1"/>
  </r>
  <r>
    <x v="47"/>
    <x v="1"/>
  </r>
  <r>
    <x v="47"/>
    <x v="1"/>
  </r>
  <r>
    <x v="48"/>
    <x v="1"/>
  </r>
  <r>
    <x v="48"/>
    <x v="1"/>
  </r>
  <r>
    <x v="52"/>
    <x v="1"/>
  </r>
  <r>
    <x v="47"/>
    <x v="1"/>
  </r>
  <r>
    <x v="46"/>
    <x v="1"/>
  </r>
  <r>
    <x v="47"/>
    <x v="1"/>
  </r>
  <r>
    <x v="48"/>
    <x v="1"/>
  </r>
  <r>
    <x v="47"/>
    <x v="1"/>
  </r>
  <r>
    <x v="52"/>
    <x v="1"/>
  </r>
  <r>
    <x v="47"/>
    <x v="1"/>
  </r>
  <r>
    <x v="47"/>
    <x v="1"/>
  </r>
  <r>
    <x v="52"/>
    <x v="1"/>
  </r>
  <r>
    <x v="47"/>
    <x v="1"/>
  </r>
  <r>
    <x v="48"/>
    <x v="1"/>
  </r>
  <r>
    <x v="52"/>
    <x v="1"/>
  </r>
  <r>
    <x v="47"/>
    <x v="1"/>
  </r>
  <r>
    <x v="48"/>
    <x v="1"/>
  </r>
  <r>
    <x v="47"/>
    <x v="1"/>
  </r>
  <r>
    <x v="46"/>
    <x v="1"/>
  </r>
  <r>
    <x v="52"/>
    <x v="1"/>
  </r>
  <r>
    <x v="48"/>
    <x v="1"/>
  </r>
  <r>
    <x v="47"/>
    <x v="1"/>
  </r>
  <r>
    <x v="52"/>
    <x v="1"/>
  </r>
  <r>
    <x v="47"/>
    <x v="1"/>
  </r>
  <r>
    <x v="48"/>
    <x v="1"/>
  </r>
  <r>
    <x v="47"/>
    <x v="1"/>
  </r>
  <r>
    <x v="48"/>
    <x v="1"/>
  </r>
  <r>
    <x v="52"/>
    <x v="1"/>
  </r>
  <r>
    <x v="52"/>
    <x v="1"/>
  </r>
  <r>
    <x v="45"/>
    <x v="1"/>
  </r>
  <r>
    <x v="48"/>
    <x v="1"/>
  </r>
  <r>
    <x v="48"/>
    <x v="1"/>
  </r>
  <r>
    <x v="46"/>
    <x v="1"/>
  </r>
  <r>
    <x v="46"/>
    <x v="1"/>
  </r>
  <r>
    <x v="47"/>
    <x v="1"/>
  </r>
  <r>
    <x v="48"/>
    <x v="1"/>
  </r>
  <r>
    <x v="46"/>
    <x v="1"/>
  </r>
  <r>
    <x v="47"/>
    <x v="1"/>
  </r>
  <r>
    <x v="52"/>
    <x v="1"/>
  </r>
  <r>
    <x v="52"/>
    <x v="1"/>
  </r>
  <r>
    <x v="52"/>
    <x v="1"/>
  </r>
  <r>
    <x v="47"/>
    <x v="1"/>
  </r>
  <r>
    <x v="47"/>
    <x v="1"/>
  </r>
  <r>
    <x v="48"/>
    <x v="1"/>
  </r>
  <r>
    <x v="48"/>
    <x v="1"/>
  </r>
  <r>
    <x v="52"/>
    <x v="1"/>
  </r>
  <r>
    <x v="52"/>
    <x v="1"/>
  </r>
  <r>
    <x v="52"/>
    <x v="1"/>
  </r>
  <r>
    <x v="47"/>
    <x v="1"/>
  </r>
  <r>
    <x v="48"/>
    <x v="1"/>
  </r>
  <r>
    <x v="52"/>
    <x v="1"/>
  </r>
  <r>
    <x v="47"/>
    <x v="1"/>
  </r>
  <r>
    <x v="48"/>
    <x v="1"/>
  </r>
  <r>
    <x v="47"/>
    <x v="1"/>
  </r>
  <r>
    <x v="47"/>
    <x v="1"/>
  </r>
  <r>
    <x v="47"/>
    <x v="1"/>
  </r>
  <r>
    <x v="45"/>
    <x v="1"/>
  </r>
  <r>
    <x v="45"/>
    <x v="1"/>
  </r>
  <r>
    <x v="48"/>
    <x v="1"/>
  </r>
  <r>
    <x v="45"/>
    <x v="1"/>
  </r>
  <r>
    <x v="47"/>
    <x v="1"/>
  </r>
  <r>
    <x v="48"/>
    <x v="1"/>
  </r>
  <r>
    <x v="47"/>
    <x v="1"/>
  </r>
  <r>
    <x v="45"/>
    <x v="1"/>
  </r>
  <r>
    <x v="45"/>
    <x v="1"/>
  </r>
  <r>
    <x v="45"/>
    <x v="1"/>
  </r>
  <r>
    <x v="46"/>
    <x v="1"/>
  </r>
  <r>
    <x v="47"/>
    <x v="1"/>
  </r>
  <r>
    <x v="52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7"/>
    <x v="1"/>
  </r>
  <r>
    <x v="46"/>
    <x v="1"/>
  </r>
  <r>
    <x v="46"/>
    <x v="1"/>
  </r>
  <r>
    <x v="52"/>
    <x v="1"/>
  </r>
  <r>
    <x v="52"/>
    <x v="1"/>
  </r>
  <r>
    <x v="48"/>
    <x v="1"/>
  </r>
  <r>
    <x v="47"/>
    <x v="1"/>
  </r>
  <r>
    <x v="47"/>
    <x v="1"/>
  </r>
  <r>
    <x v="52"/>
    <x v="1"/>
  </r>
  <r>
    <x v="52"/>
    <x v="1"/>
  </r>
  <r>
    <x v="48"/>
    <x v="1"/>
  </r>
  <r>
    <x v="48"/>
    <x v="1"/>
  </r>
  <r>
    <x v="47"/>
    <x v="1"/>
  </r>
  <r>
    <x v="47"/>
    <x v="1"/>
  </r>
  <r>
    <x v="48"/>
    <x v="1"/>
  </r>
  <r>
    <x v="47"/>
    <x v="1"/>
  </r>
  <r>
    <x v="48"/>
    <x v="1"/>
  </r>
  <r>
    <x v="48"/>
    <x v="1"/>
  </r>
  <r>
    <x v="48"/>
    <x v="1"/>
  </r>
  <r>
    <x v="45"/>
    <x v="1"/>
  </r>
  <r>
    <x v="47"/>
    <x v="1"/>
  </r>
  <r>
    <x v="47"/>
    <x v="1"/>
  </r>
  <r>
    <x v="47"/>
    <x v="1"/>
  </r>
  <r>
    <x v="47"/>
    <x v="1"/>
  </r>
  <r>
    <x v="47"/>
    <x v="1"/>
  </r>
  <r>
    <x v="48"/>
    <x v="1"/>
  </r>
  <r>
    <x v="52"/>
    <x v="1"/>
  </r>
  <r>
    <x v="52"/>
    <x v="1"/>
  </r>
  <r>
    <x v="52"/>
    <x v="1"/>
  </r>
  <r>
    <x v="47"/>
    <x v="1"/>
  </r>
  <r>
    <x v="47"/>
    <x v="1"/>
  </r>
  <r>
    <x v="45"/>
    <x v="1"/>
  </r>
  <r>
    <x v="48"/>
    <x v="1"/>
  </r>
  <r>
    <x v="47"/>
    <x v="1"/>
  </r>
  <r>
    <x v="52"/>
    <x v="1"/>
  </r>
  <r>
    <x v="48"/>
    <x v="1"/>
  </r>
  <r>
    <x v="52"/>
    <x v="1"/>
  </r>
  <r>
    <x v="52"/>
    <x v="1"/>
  </r>
  <r>
    <x v="47"/>
    <x v="1"/>
  </r>
  <r>
    <x v="47"/>
    <x v="1"/>
  </r>
  <r>
    <x v="47"/>
    <x v="1"/>
  </r>
  <r>
    <x v="45"/>
    <x v="1"/>
  </r>
  <r>
    <x v="46"/>
    <x v="1"/>
  </r>
  <r>
    <x v="48"/>
    <x v="1"/>
  </r>
  <r>
    <x v="47"/>
    <x v="1"/>
  </r>
  <r>
    <x v="47"/>
    <x v="1"/>
  </r>
  <r>
    <x v="47"/>
    <x v="1"/>
  </r>
  <r>
    <x v="46"/>
    <x v="1"/>
  </r>
  <r>
    <x v="55"/>
    <x v="1"/>
  </r>
  <r>
    <x v="52"/>
    <x v="1"/>
  </r>
  <r>
    <x v="55"/>
    <x v="1"/>
  </r>
  <r>
    <x v="56"/>
    <x v="1"/>
  </r>
  <r>
    <x v="55"/>
    <x v="1"/>
  </r>
  <r>
    <x v="55"/>
    <x v="1"/>
  </r>
  <r>
    <x v="54"/>
    <x v="1"/>
  </r>
  <r>
    <x v="52"/>
    <x v="1"/>
  </r>
  <r>
    <x v="46"/>
    <x v="1"/>
  </r>
  <r>
    <x v="52"/>
    <x v="1"/>
  </r>
  <r>
    <x v="54"/>
    <x v="1"/>
  </r>
  <r>
    <x v="55"/>
    <x v="1"/>
  </r>
  <r>
    <x v="46"/>
    <x v="1"/>
  </r>
  <r>
    <x v="46"/>
    <x v="1"/>
  </r>
  <r>
    <x v="55"/>
    <x v="1"/>
  </r>
  <r>
    <x v="46"/>
    <x v="1"/>
  </r>
  <r>
    <x v="47"/>
    <x v="1"/>
  </r>
  <r>
    <x v="46"/>
    <x v="1"/>
  </r>
  <r>
    <x v="55"/>
    <x v="1"/>
  </r>
  <r>
    <x v="54"/>
    <x v="1"/>
  </r>
  <r>
    <x v="55"/>
    <x v="1"/>
  </r>
  <r>
    <x v="45"/>
    <x v="1"/>
  </r>
  <r>
    <x v="54"/>
    <x v="1"/>
  </r>
  <r>
    <x v="55"/>
    <x v="1"/>
  </r>
  <r>
    <x v="46"/>
    <x v="1"/>
  </r>
  <r>
    <x v="45"/>
    <x v="1"/>
  </r>
  <r>
    <x v="55"/>
    <x v="1"/>
  </r>
  <r>
    <x v="55"/>
    <x v="1"/>
  </r>
  <r>
    <x v="45"/>
    <x v="1"/>
  </r>
  <r>
    <x v="46"/>
    <x v="1"/>
  </r>
  <r>
    <x v="55"/>
    <x v="1"/>
  </r>
  <r>
    <x v="46"/>
    <x v="1"/>
  </r>
  <r>
    <x v="46"/>
    <x v="1"/>
  </r>
  <r>
    <x v="46"/>
    <x v="1"/>
  </r>
  <r>
    <x v="46"/>
    <x v="1"/>
  </r>
  <r>
    <x v="46"/>
    <x v="1"/>
  </r>
  <r>
    <x v="45"/>
    <x v="1"/>
  </r>
  <r>
    <x v="46"/>
    <x v="1"/>
  </r>
  <r>
    <x v="56"/>
    <x v="1"/>
  </r>
  <r>
    <x v="55"/>
    <x v="1"/>
  </r>
  <r>
    <x v="46"/>
    <x v="1"/>
  </r>
  <r>
    <x v="45"/>
    <x v="1"/>
  </r>
  <r>
    <x v="46"/>
    <x v="1"/>
  </r>
  <r>
    <x v="55"/>
    <x v="1"/>
  </r>
  <r>
    <x v="54"/>
    <x v="1"/>
  </r>
  <r>
    <x v="46"/>
    <x v="1"/>
  </r>
  <r>
    <x v="55"/>
    <x v="1"/>
  </r>
  <r>
    <x v="55"/>
    <x v="1"/>
  </r>
  <r>
    <x v="55"/>
    <x v="1"/>
  </r>
  <r>
    <x v="46"/>
    <x v="1"/>
  </r>
  <r>
    <x v="46"/>
    <x v="1"/>
  </r>
  <r>
    <x v="55"/>
    <x v="1"/>
  </r>
  <r>
    <x v="55"/>
    <x v="1"/>
  </r>
  <r>
    <x v="55"/>
    <x v="1"/>
  </r>
  <r>
    <x v="46"/>
    <x v="1"/>
  </r>
  <r>
    <x v="52"/>
    <x v="1"/>
  </r>
  <r>
    <x v="55"/>
    <x v="1"/>
  </r>
  <r>
    <x v="52"/>
    <x v="1"/>
  </r>
  <r>
    <x v="54"/>
    <x v="1"/>
  </r>
  <r>
    <x v="55"/>
    <x v="1"/>
  </r>
  <r>
    <x v="55"/>
    <x v="1"/>
  </r>
  <r>
    <x v="52"/>
    <x v="1"/>
  </r>
  <r>
    <x v="46"/>
    <x v="1"/>
  </r>
  <r>
    <x v="45"/>
    <x v="1"/>
  </r>
  <r>
    <x v="52"/>
    <x v="1"/>
  </r>
  <r>
    <x v="52"/>
    <x v="1"/>
  </r>
  <r>
    <x v="54"/>
    <x v="1"/>
  </r>
  <r>
    <x v="46"/>
    <x v="1"/>
  </r>
  <r>
    <x v="55"/>
    <x v="1"/>
  </r>
  <r>
    <x v="52"/>
    <x v="1"/>
  </r>
  <r>
    <x v="46"/>
    <x v="1"/>
  </r>
  <r>
    <x v="52"/>
    <x v="1"/>
  </r>
  <r>
    <x v="55"/>
    <x v="1"/>
  </r>
  <r>
    <x v="52"/>
    <x v="1"/>
  </r>
  <r>
    <x v="55"/>
    <x v="1"/>
  </r>
  <r>
    <x v="55"/>
    <x v="1"/>
  </r>
  <r>
    <x v="45"/>
    <x v="1"/>
  </r>
  <r>
    <x v="46"/>
    <x v="1"/>
  </r>
  <r>
    <x v="56"/>
    <x v="1"/>
  </r>
  <r>
    <x v="46"/>
    <x v="1"/>
  </r>
  <r>
    <x v="54"/>
    <x v="1"/>
  </r>
  <r>
    <x v="54"/>
    <x v="1"/>
  </r>
  <r>
    <x v="45"/>
    <x v="1"/>
  </r>
  <r>
    <x v="52"/>
    <x v="1"/>
  </r>
  <r>
    <x v="55"/>
    <x v="1"/>
  </r>
  <r>
    <x v="45"/>
    <x v="1"/>
  </r>
  <r>
    <x v="46"/>
    <x v="1"/>
  </r>
  <r>
    <x v="52"/>
    <x v="1"/>
  </r>
  <r>
    <x v="45"/>
    <x v="1"/>
  </r>
  <r>
    <x v="54"/>
    <x v="1"/>
  </r>
  <r>
    <x v="47"/>
    <x v="1"/>
  </r>
  <r>
    <x v="55"/>
    <x v="1"/>
  </r>
  <r>
    <x v="52"/>
    <x v="1"/>
  </r>
  <r>
    <x v="55"/>
    <x v="1"/>
  </r>
  <r>
    <x v="46"/>
    <x v="1"/>
  </r>
  <r>
    <x v="47"/>
    <x v="1"/>
  </r>
  <r>
    <x v="46"/>
    <x v="1"/>
  </r>
  <r>
    <x v="47"/>
    <x v="1"/>
  </r>
  <r>
    <x v="52"/>
    <x v="1"/>
  </r>
  <r>
    <x v="55"/>
    <x v="1"/>
  </r>
  <r>
    <x v="56"/>
    <x v="1"/>
  </r>
  <r>
    <x v="52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55"/>
    <x v="1"/>
  </r>
  <r>
    <x v="52"/>
    <x v="1"/>
  </r>
  <r>
    <x v="55"/>
    <x v="1"/>
  </r>
  <r>
    <x v="52"/>
    <x v="1"/>
  </r>
  <r>
    <x v="45"/>
    <x v="1"/>
  </r>
  <r>
    <x v="52"/>
    <x v="1"/>
  </r>
  <r>
    <x v="55"/>
    <x v="1"/>
  </r>
  <r>
    <x v="46"/>
    <x v="1"/>
  </r>
  <r>
    <x v="56"/>
    <x v="1"/>
  </r>
  <r>
    <x v="52"/>
    <x v="1"/>
  </r>
  <r>
    <x v="46"/>
    <x v="1"/>
  </r>
  <r>
    <x v="54"/>
    <x v="1"/>
  </r>
  <r>
    <x v="55"/>
    <x v="1"/>
  </r>
  <r>
    <x v="54"/>
    <x v="1"/>
  </r>
  <r>
    <x v="52"/>
    <x v="1"/>
  </r>
  <r>
    <x v="52"/>
    <x v="1"/>
  </r>
  <r>
    <x v="47"/>
    <x v="1"/>
  </r>
  <r>
    <x v="54"/>
    <x v="1"/>
  </r>
  <r>
    <x v="52"/>
    <x v="1"/>
  </r>
  <r>
    <x v="52"/>
    <x v="1"/>
  </r>
  <r>
    <x v="55"/>
    <x v="1"/>
  </r>
  <r>
    <x v="46"/>
    <x v="1"/>
  </r>
  <r>
    <x v="55"/>
    <x v="1"/>
  </r>
  <r>
    <x v="45"/>
    <x v="1"/>
  </r>
  <r>
    <x v="46"/>
    <x v="1"/>
  </r>
  <r>
    <x v="47"/>
    <x v="1"/>
  </r>
  <r>
    <x v="46"/>
    <x v="1"/>
  </r>
  <r>
    <x v="52"/>
    <x v="1"/>
  </r>
  <r>
    <x v="55"/>
    <x v="1"/>
  </r>
  <r>
    <x v="46"/>
    <x v="1"/>
  </r>
  <r>
    <x v="54"/>
    <x v="1"/>
  </r>
  <r>
    <x v="55"/>
    <x v="1"/>
  </r>
  <r>
    <x v="46"/>
    <x v="1"/>
  </r>
  <r>
    <x v="52"/>
    <x v="1"/>
  </r>
  <r>
    <x v="52"/>
    <x v="1"/>
  </r>
  <r>
    <x v="45"/>
    <x v="1"/>
  </r>
  <r>
    <x v="46"/>
    <x v="1"/>
  </r>
  <r>
    <x v="52"/>
    <x v="1"/>
  </r>
  <r>
    <x v="45"/>
    <x v="1"/>
  </r>
  <r>
    <x v="55"/>
    <x v="1"/>
  </r>
  <r>
    <x v="45"/>
    <x v="1"/>
  </r>
  <r>
    <x v="52"/>
    <x v="1"/>
  </r>
  <r>
    <x v="54"/>
    <x v="1"/>
  </r>
  <r>
    <x v="46"/>
    <x v="1"/>
  </r>
  <r>
    <x v="55"/>
    <x v="1"/>
  </r>
  <r>
    <x v="47"/>
    <x v="1"/>
  </r>
  <r>
    <x v="56"/>
    <x v="1"/>
  </r>
  <r>
    <x v="55"/>
    <x v="1"/>
  </r>
  <r>
    <x v="45"/>
    <x v="1"/>
  </r>
  <r>
    <x v="55"/>
    <x v="1"/>
  </r>
  <r>
    <x v="55"/>
    <x v="1"/>
  </r>
  <r>
    <x v="46"/>
    <x v="1"/>
  </r>
  <r>
    <x v="45"/>
    <x v="1"/>
  </r>
  <r>
    <x v="55"/>
    <x v="1"/>
  </r>
  <r>
    <x v="54"/>
    <x v="1"/>
  </r>
  <r>
    <x v="46"/>
    <x v="1"/>
  </r>
  <r>
    <x v="54"/>
    <x v="1"/>
  </r>
  <r>
    <x v="55"/>
    <x v="1"/>
  </r>
  <r>
    <x v="45"/>
    <x v="1"/>
  </r>
  <r>
    <x v="46"/>
    <x v="1"/>
  </r>
  <r>
    <x v="54"/>
    <x v="1"/>
  </r>
  <r>
    <x v="55"/>
    <x v="1"/>
  </r>
  <r>
    <x v="52"/>
    <x v="1"/>
  </r>
  <r>
    <x v="46"/>
    <x v="1"/>
  </r>
  <r>
    <x v="45"/>
    <x v="1"/>
  </r>
  <r>
    <x v="45"/>
    <x v="1"/>
  </r>
  <r>
    <x v="52"/>
    <x v="1"/>
  </r>
  <r>
    <x v="55"/>
    <x v="1"/>
  </r>
  <r>
    <x v="45"/>
    <x v="1"/>
  </r>
  <r>
    <x v="45"/>
    <x v="1"/>
  </r>
  <r>
    <x v="55"/>
    <x v="1"/>
  </r>
  <r>
    <x v="54"/>
    <x v="1"/>
  </r>
  <r>
    <x v="55"/>
    <x v="1"/>
  </r>
  <r>
    <x v="46"/>
    <x v="1"/>
  </r>
  <r>
    <x v="52"/>
    <x v="1"/>
  </r>
  <r>
    <x v="45"/>
    <x v="1"/>
  </r>
  <r>
    <x v="52"/>
    <x v="1"/>
  </r>
  <r>
    <x v="54"/>
    <x v="1"/>
  </r>
  <r>
    <x v="52"/>
    <x v="1"/>
  </r>
  <r>
    <x v="46"/>
    <x v="1"/>
  </r>
  <r>
    <x v="47"/>
    <x v="1"/>
  </r>
  <r>
    <x v="55"/>
    <x v="1"/>
  </r>
  <r>
    <x v="46"/>
    <x v="1"/>
  </r>
  <r>
    <x v="46"/>
    <x v="1"/>
  </r>
  <r>
    <x v="54"/>
    <x v="1"/>
  </r>
  <r>
    <x v="45"/>
    <x v="1"/>
  </r>
  <r>
    <x v="47"/>
    <x v="1"/>
  </r>
  <r>
    <x v="47"/>
    <x v="1"/>
  </r>
  <r>
    <x v="55"/>
    <x v="1"/>
  </r>
  <r>
    <x v="46"/>
    <x v="1"/>
  </r>
  <r>
    <x v="52"/>
    <x v="1"/>
  </r>
  <r>
    <x v="46"/>
    <x v="1"/>
  </r>
  <r>
    <x v="46"/>
    <x v="1"/>
  </r>
  <r>
    <x v="46"/>
    <x v="1"/>
  </r>
  <r>
    <x v="45"/>
    <x v="1"/>
  </r>
  <r>
    <x v="52"/>
    <x v="1"/>
  </r>
  <r>
    <x v="45"/>
    <x v="1"/>
  </r>
  <r>
    <x v="52"/>
    <x v="1"/>
  </r>
  <r>
    <x v="52"/>
    <x v="1"/>
  </r>
  <r>
    <x v="45"/>
    <x v="1"/>
  </r>
  <r>
    <x v="55"/>
    <x v="1"/>
  </r>
  <r>
    <x v="52"/>
    <x v="1"/>
  </r>
  <r>
    <x v="46"/>
    <x v="1"/>
  </r>
  <r>
    <x v="47"/>
    <x v="1"/>
  </r>
  <r>
    <x v="52"/>
    <x v="1"/>
  </r>
  <r>
    <x v="55"/>
    <x v="1"/>
  </r>
  <r>
    <x v="55"/>
    <x v="1"/>
  </r>
  <r>
    <x v="54"/>
    <x v="1"/>
  </r>
  <r>
    <x v="45"/>
    <x v="1"/>
  </r>
  <r>
    <x v="46"/>
    <x v="1"/>
  </r>
  <r>
    <x v="54"/>
    <x v="1"/>
  </r>
  <r>
    <x v="45"/>
    <x v="1"/>
  </r>
  <r>
    <x v="57"/>
    <x v="1"/>
  </r>
  <r>
    <x v="58"/>
    <x v="1"/>
  </r>
  <r>
    <x v="52"/>
    <x v="1"/>
  </r>
  <r>
    <x v="45"/>
    <x v="1"/>
  </r>
  <r>
    <x v="55"/>
    <x v="1"/>
  </r>
  <r>
    <x v="46"/>
    <x v="1"/>
  </r>
  <r>
    <x v="52"/>
    <x v="1"/>
  </r>
  <r>
    <x v="55"/>
    <x v="1"/>
  </r>
  <r>
    <x v="47"/>
    <x v="1"/>
  </r>
  <r>
    <x v="46"/>
    <x v="1"/>
  </r>
  <r>
    <x v="54"/>
    <x v="1"/>
  </r>
  <r>
    <x v="55"/>
    <x v="1"/>
  </r>
  <r>
    <x v="55"/>
    <x v="1"/>
  </r>
  <r>
    <x v="46"/>
    <x v="1"/>
  </r>
  <r>
    <x v="45"/>
    <x v="1"/>
  </r>
  <r>
    <x v="46"/>
    <x v="1"/>
  </r>
  <r>
    <x v="45"/>
    <x v="1"/>
  </r>
  <r>
    <x v="55"/>
    <x v="1"/>
  </r>
  <r>
    <x v="54"/>
    <x v="1"/>
  </r>
  <r>
    <x v="54"/>
    <x v="1"/>
  </r>
  <r>
    <x v="46"/>
    <x v="1"/>
  </r>
  <r>
    <x v="55"/>
    <x v="1"/>
  </r>
  <r>
    <x v="46"/>
    <x v="1"/>
  </r>
  <r>
    <x v="46"/>
    <x v="1"/>
  </r>
  <r>
    <x v="55"/>
    <x v="1"/>
  </r>
  <r>
    <x v="55"/>
    <x v="1"/>
  </r>
  <r>
    <x v="46"/>
    <x v="1"/>
  </r>
  <r>
    <x v="55"/>
    <x v="1"/>
  </r>
  <r>
    <x v="52"/>
    <x v="1"/>
  </r>
  <r>
    <x v="55"/>
    <x v="1"/>
  </r>
  <r>
    <x v="45"/>
    <x v="1"/>
  </r>
  <r>
    <x v="54"/>
    <x v="1"/>
  </r>
  <r>
    <x v="54"/>
    <x v="1"/>
  </r>
  <r>
    <x v="54"/>
    <x v="1"/>
  </r>
  <r>
    <x v="45"/>
    <x v="1"/>
  </r>
  <r>
    <x v="46"/>
    <x v="1"/>
  </r>
  <r>
    <x v="45"/>
    <x v="1"/>
  </r>
  <r>
    <x v="45"/>
    <x v="1"/>
  </r>
  <r>
    <x v="52"/>
    <x v="1"/>
  </r>
  <r>
    <x v="52"/>
    <x v="1"/>
  </r>
  <r>
    <x v="55"/>
    <x v="1"/>
  </r>
  <r>
    <x v="47"/>
    <x v="1"/>
  </r>
  <r>
    <x v="45"/>
    <x v="1"/>
  </r>
  <r>
    <x v="52"/>
    <x v="1"/>
  </r>
  <r>
    <x v="55"/>
    <x v="1"/>
  </r>
  <r>
    <x v="54"/>
    <x v="1"/>
  </r>
  <r>
    <x v="52"/>
    <x v="1"/>
  </r>
  <r>
    <x v="55"/>
    <x v="1"/>
  </r>
  <r>
    <x v="55"/>
    <x v="1"/>
  </r>
  <r>
    <x v="46"/>
    <x v="1"/>
  </r>
  <r>
    <x v="46"/>
    <x v="1"/>
  </r>
  <r>
    <x v="55"/>
    <x v="1"/>
  </r>
  <r>
    <x v="45"/>
    <x v="1"/>
  </r>
  <r>
    <x v="55"/>
    <x v="1"/>
  </r>
  <r>
    <x v="54"/>
    <x v="1"/>
  </r>
  <r>
    <x v="45"/>
    <x v="1"/>
  </r>
  <r>
    <x v="46"/>
    <x v="1"/>
  </r>
  <r>
    <x v="47"/>
    <x v="1"/>
  </r>
  <r>
    <x v="48"/>
    <x v="1"/>
  </r>
  <r>
    <x v="46"/>
    <x v="1"/>
  </r>
  <r>
    <x v="52"/>
    <x v="1"/>
  </r>
  <r>
    <x v="47"/>
    <x v="1"/>
  </r>
  <r>
    <x v="47"/>
    <x v="1"/>
  </r>
  <r>
    <x v="47"/>
    <x v="1"/>
  </r>
  <r>
    <x v="47"/>
    <x v="1"/>
  </r>
  <r>
    <x v="45"/>
    <x v="1"/>
  </r>
  <r>
    <x v="48"/>
    <x v="1"/>
  </r>
  <r>
    <x v="45"/>
    <x v="1"/>
  </r>
  <r>
    <x v="52"/>
    <x v="1"/>
  </r>
  <r>
    <x v="52"/>
    <x v="1"/>
  </r>
  <r>
    <x v="52"/>
    <x v="1"/>
  </r>
  <r>
    <x v="52"/>
    <x v="1"/>
  </r>
  <r>
    <x v="47"/>
    <x v="1"/>
  </r>
  <r>
    <x v="47"/>
    <x v="1"/>
  </r>
  <r>
    <x v="52"/>
    <x v="1"/>
  </r>
  <r>
    <x v="48"/>
    <x v="1"/>
  </r>
  <r>
    <x v="52"/>
    <x v="1"/>
  </r>
  <r>
    <x v="48"/>
    <x v="1"/>
  </r>
  <r>
    <x v="52"/>
    <x v="1"/>
  </r>
  <r>
    <x v="48"/>
    <x v="1"/>
  </r>
  <r>
    <x v="48"/>
    <x v="1"/>
  </r>
  <r>
    <x v="52"/>
    <x v="1"/>
  </r>
  <r>
    <x v="47"/>
    <x v="1"/>
  </r>
  <r>
    <x v="47"/>
    <x v="1"/>
  </r>
  <r>
    <x v="47"/>
    <x v="1"/>
  </r>
  <r>
    <x v="52"/>
    <x v="1"/>
  </r>
  <r>
    <x v="47"/>
    <x v="1"/>
  </r>
  <r>
    <x v="48"/>
    <x v="1"/>
  </r>
  <r>
    <x v="47"/>
    <x v="1"/>
  </r>
  <r>
    <x v="47"/>
    <x v="1"/>
  </r>
  <r>
    <x v="52"/>
    <x v="1"/>
  </r>
  <r>
    <x v="48"/>
    <x v="1"/>
  </r>
  <r>
    <x v="47"/>
    <x v="1"/>
  </r>
  <r>
    <x v="47"/>
    <x v="1"/>
  </r>
  <r>
    <x v="48"/>
    <x v="1"/>
  </r>
  <r>
    <x v="45"/>
    <x v="1"/>
  </r>
  <r>
    <x v="48"/>
    <x v="1"/>
  </r>
  <r>
    <x v="48"/>
    <x v="1"/>
  </r>
  <r>
    <x v="45"/>
    <x v="1"/>
  </r>
  <r>
    <x v="48"/>
    <x v="1"/>
  </r>
  <r>
    <x v="48"/>
    <x v="1"/>
  </r>
  <r>
    <x v="45"/>
    <x v="1"/>
  </r>
  <r>
    <x v="47"/>
    <x v="1"/>
  </r>
  <r>
    <x v="52"/>
    <x v="1"/>
  </r>
  <r>
    <x v="48"/>
    <x v="1"/>
  </r>
  <r>
    <x v="47"/>
    <x v="1"/>
  </r>
  <r>
    <x v="47"/>
    <x v="1"/>
  </r>
  <r>
    <x v="47"/>
    <x v="1"/>
  </r>
  <r>
    <x v="47"/>
    <x v="1"/>
  </r>
  <r>
    <x v="52"/>
    <x v="1"/>
  </r>
  <r>
    <x v="48"/>
    <x v="1"/>
  </r>
  <r>
    <x v="52"/>
    <x v="1"/>
  </r>
  <r>
    <x v="47"/>
    <x v="1"/>
  </r>
  <r>
    <x v="47"/>
    <x v="1"/>
  </r>
  <r>
    <x v="47"/>
    <x v="1"/>
  </r>
  <r>
    <x v="47"/>
    <x v="1"/>
  </r>
  <r>
    <x v="47"/>
    <x v="1"/>
  </r>
  <r>
    <x v="48"/>
    <x v="1"/>
  </r>
  <r>
    <x v="45"/>
    <x v="1"/>
  </r>
  <r>
    <x v="47"/>
    <x v="1"/>
  </r>
  <r>
    <x v="47"/>
    <x v="1"/>
  </r>
  <r>
    <x v="46"/>
    <x v="1"/>
  </r>
  <r>
    <x v="47"/>
    <x v="1"/>
  </r>
  <r>
    <x v="48"/>
    <x v="1"/>
  </r>
  <r>
    <x v="45"/>
    <x v="1"/>
  </r>
  <r>
    <x v="47"/>
    <x v="1"/>
  </r>
  <r>
    <x v="47"/>
    <x v="1"/>
  </r>
  <r>
    <x v="47"/>
    <x v="1"/>
  </r>
  <r>
    <x v="48"/>
    <x v="1"/>
  </r>
  <r>
    <x v="50"/>
    <x v="1"/>
  </r>
  <r>
    <x v="48"/>
    <x v="1"/>
  </r>
  <r>
    <x v="45"/>
    <x v="1"/>
  </r>
  <r>
    <x v="48"/>
    <x v="1"/>
  </r>
  <r>
    <x v="51"/>
    <x v="1"/>
  </r>
  <r>
    <x v="47"/>
    <x v="1"/>
  </r>
  <r>
    <x v="51"/>
    <x v="1"/>
  </r>
  <r>
    <x v="48"/>
    <x v="1"/>
  </r>
  <r>
    <x v="51"/>
    <x v="1"/>
  </r>
  <r>
    <x v="53"/>
    <x v="1"/>
  </r>
  <r>
    <x v="47"/>
    <x v="1"/>
  </r>
  <r>
    <x v="48"/>
    <x v="1"/>
  </r>
  <r>
    <x v="51"/>
    <x v="1"/>
  </r>
  <r>
    <x v="50"/>
    <x v="1"/>
  </r>
  <r>
    <x v="48"/>
    <x v="1"/>
  </r>
  <r>
    <x v="53"/>
    <x v="1"/>
  </r>
  <r>
    <x v="47"/>
    <x v="1"/>
  </r>
  <r>
    <x v="46"/>
    <x v="1"/>
  </r>
  <r>
    <x v="48"/>
    <x v="1"/>
  </r>
  <r>
    <x v="51"/>
    <x v="1"/>
  </r>
  <r>
    <x v="46"/>
    <x v="1"/>
  </r>
  <r>
    <x v="51"/>
    <x v="1"/>
  </r>
  <r>
    <x v="47"/>
    <x v="1"/>
  </r>
  <r>
    <x v="50"/>
    <x v="1"/>
  </r>
  <r>
    <x v="46"/>
    <x v="1"/>
  </r>
  <r>
    <x v="48"/>
    <x v="1"/>
  </r>
  <r>
    <x v="48"/>
    <x v="1"/>
  </r>
  <r>
    <x v="48"/>
    <x v="1"/>
  </r>
  <r>
    <x v="50"/>
    <x v="1"/>
  </r>
  <r>
    <x v="45"/>
    <x v="1"/>
  </r>
  <r>
    <x v="51"/>
    <x v="1"/>
  </r>
  <r>
    <x v="50"/>
    <x v="1"/>
  </r>
  <r>
    <x v="51"/>
    <x v="1"/>
  </r>
  <r>
    <x v="45"/>
    <x v="1"/>
  </r>
  <r>
    <x v="48"/>
    <x v="1"/>
  </r>
  <r>
    <x v="45"/>
    <x v="1"/>
  </r>
  <r>
    <x v="48"/>
    <x v="1"/>
  </r>
  <r>
    <x v="48"/>
    <x v="1"/>
  </r>
  <r>
    <x v="50"/>
    <x v="1"/>
  </r>
  <r>
    <x v="50"/>
    <x v="1"/>
  </r>
  <r>
    <x v="45"/>
    <x v="1"/>
  </r>
  <r>
    <x v="50"/>
    <x v="1"/>
  </r>
  <r>
    <x v="45"/>
    <x v="1"/>
  </r>
  <r>
    <x v="48"/>
    <x v="1"/>
  </r>
  <r>
    <x v="50"/>
    <x v="1"/>
  </r>
  <r>
    <x v="50"/>
    <x v="1"/>
  </r>
  <r>
    <x v="53"/>
    <x v="1"/>
  </r>
  <r>
    <x v="50"/>
    <x v="1"/>
  </r>
  <r>
    <x v="48"/>
    <x v="1"/>
  </r>
  <r>
    <x v="48"/>
    <x v="1"/>
  </r>
  <r>
    <x v="50"/>
    <x v="1"/>
  </r>
  <r>
    <x v="46"/>
    <x v="1"/>
  </r>
  <r>
    <x v="45"/>
    <x v="1"/>
  </r>
  <r>
    <x v="48"/>
    <x v="1"/>
  </r>
  <r>
    <x v="45"/>
    <x v="1"/>
  </r>
  <r>
    <x v="51"/>
    <x v="1"/>
  </r>
  <r>
    <x v="48"/>
    <x v="1"/>
  </r>
  <r>
    <x v="45"/>
    <x v="1"/>
  </r>
  <r>
    <x v="48"/>
    <x v="1"/>
  </r>
  <r>
    <x v="51"/>
    <x v="1"/>
  </r>
  <r>
    <x v="50"/>
    <x v="1"/>
  </r>
  <r>
    <x v="46"/>
    <x v="1"/>
  </r>
  <r>
    <x v="46"/>
    <x v="1"/>
  </r>
  <r>
    <x v="51"/>
    <x v="1"/>
  </r>
  <r>
    <x v="46"/>
    <x v="1"/>
  </r>
  <r>
    <x v="50"/>
    <x v="1"/>
  </r>
  <r>
    <x v="51"/>
    <x v="1"/>
  </r>
  <r>
    <x v="50"/>
    <x v="1"/>
  </r>
  <r>
    <x v="46"/>
    <x v="1"/>
  </r>
  <r>
    <x v="53"/>
    <x v="1"/>
  </r>
  <r>
    <x v="51"/>
    <x v="1"/>
  </r>
  <r>
    <x v="50"/>
    <x v="1"/>
  </r>
  <r>
    <x v="46"/>
    <x v="1"/>
  </r>
  <r>
    <x v="50"/>
    <x v="1"/>
  </r>
  <r>
    <x v="50"/>
    <x v="1"/>
  </r>
  <r>
    <x v="48"/>
    <x v="1"/>
  </r>
  <r>
    <x v="46"/>
    <x v="1"/>
  </r>
  <r>
    <x v="48"/>
    <x v="1"/>
  </r>
  <r>
    <x v="53"/>
    <x v="1"/>
  </r>
  <r>
    <x v="51"/>
    <x v="1"/>
  </r>
  <r>
    <x v="51"/>
    <x v="1"/>
  </r>
  <r>
    <x v="46"/>
    <x v="1"/>
  </r>
  <r>
    <x v="50"/>
    <x v="1"/>
  </r>
  <r>
    <x v="47"/>
    <x v="1"/>
  </r>
  <r>
    <x v="45"/>
    <x v="1"/>
  </r>
  <r>
    <x v="46"/>
    <x v="1"/>
  </r>
  <r>
    <x v="50"/>
    <x v="1"/>
  </r>
  <r>
    <x v="48"/>
    <x v="1"/>
  </r>
  <r>
    <x v="50"/>
    <x v="1"/>
  </r>
  <r>
    <x v="50"/>
    <x v="1"/>
  </r>
  <r>
    <x v="48"/>
    <x v="1"/>
  </r>
  <r>
    <x v="51"/>
    <x v="1"/>
  </r>
  <r>
    <x v="50"/>
    <x v="1"/>
  </r>
  <r>
    <x v="46"/>
    <x v="1"/>
  </r>
  <r>
    <x v="53"/>
    <x v="1"/>
  </r>
  <r>
    <x v="45"/>
    <x v="1"/>
  </r>
  <r>
    <x v="53"/>
    <x v="1"/>
  </r>
  <r>
    <x v="50"/>
    <x v="1"/>
  </r>
  <r>
    <x v="45"/>
    <x v="1"/>
  </r>
  <r>
    <x v="48"/>
    <x v="1"/>
  </r>
  <r>
    <x v="48"/>
    <x v="1"/>
  </r>
  <r>
    <x v="48"/>
    <x v="1"/>
  </r>
  <r>
    <x v="50"/>
    <x v="1"/>
  </r>
  <r>
    <x v="51"/>
    <x v="1"/>
  </r>
  <r>
    <x v="48"/>
    <x v="1"/>
  </r>
  <r>
    <x v="50"/>
    <x v="1"/>
  </r>
  <r>
    <x v="46"/>
    <x v="1"/>
  </r>
  <r>
    <x v="45"/>
    <x v="1"/>
  </r>
  <r>
    <x v="48"/>
    <x v="1"/>
  </r>
  <r>
    <x v="50"/>
    <x v="1"/>
  </r>
  <r>
    <x v="45"/>
    <x v="1"/>
  </r>
  <r>
    <x v="50"/>
    <x v="1"/>
  </r>
  <r>
    <x v="53"/>
    <x v="1"/>
  </r>
  <r>
    <x v="50"/>
    <x v="1"/>
  </r>
  <r>
    <x v="53"/>
    <x v="1"/>
  </r>
  <r>
    <x v="48"/>
    <x v="1"/>
  </r>
  <r>
    <x v="48"/>
    <x v="1"/>
  </r>
  <r>
    <x v="45"/>
    <x v="1"/>
  </r>
  <r>
    <x v="53"/>
    <x v="1"/>
  </r>
  <r>
    <x v="45"/>
    <x v="1"/>
  </r>
  <r>
    <x v="48"/>
    <x v="1"/>
  </r>
  <r>
    <x v="45"/>
    <x v="1"/>
  </r>
  <r>
    <x v="48"/>
    <x v="1"/>
  </r>
  <r>
    <x v="53"/>
    <x v="1"/>
  </r>
  <r>
    <x v="51"/>
    <x v="1"/>
  </r>
  <r>
    <x v="51"/>
    <x v="1"/>
  </r>
  <r>
    <x v="51"/>
    <x v="1"/>
  </r>
  <r>
    <x v="52"/>
    <x v="1"/>
  </r>
  <r>
    <x v="51"/>
    <x v="1"/>
  </r>
  <r>
    <x v="45"/>
    <x v="1"/>
  </r>
  <r>
    <x v="52"/>
    <x v="1"/>
  </r>
  <r>
    <x v="50"/>
    <x v="1"/>
  </r>
  <r>
    <x v="45"/>
    <x v="1"/>
  </r>
  <r>
    <x v="50"/>
    <x v="1"/>
  </r>
  <r>
    <x v="47"/>
    <x v="1"/>
  </r>
  <r>
    <x v="45"/>
    <x v="1"/>
  </r>
  <r>
    <x v="47"/>
    <x v="1"/>
  </r>
  <r>
    <x v="45"/>
    <x v="1"/>
  </r>
  <r>
    <x v="45"/>
    <x v="1"/>
  </r>
  <r>
    <x v="47"/>
    <x v="1"/>
  </r>
  <r>
    <x v="50"/>
    <x v="1"/>
  </r>
  <r>
    <x v="50"/>
    <x v="1"/>
  </r>
  <r>
    <x v="52"/>
    <x v="1"/>
  </r>
  <r>
    <x v="52"/>
    <x v="1"/>
  </r>
  <r>
    <x v="51"/>
    <x v="1"/>
  </r>
  <r>
    <x v="45"/>
    <x v="1"/>
  </r>
  <r>
    <x v="51"/>
    <x v="1"/>
  </r>
  <r>
    <x v="48"/>
    <x v="1"/>
  </r>
  <r>
    <x v="50"/>
    <x v="1"/>
  </r>
  <r>
    <x v="50"/>
    <x v="1"/>
  </r>
  <r>
    <x v="52"/>
    <x v="1"/>
  </r>
  <r>
    <x v="47"/>
    <x v="1"/>
  </r>
  <r>
    <x v="50"/>
    <x v="1"/>
  </r>
  <r>
    <x v="48"/>
    <x v="1"/>
  </r>
  <r>
    <x v="52"/>
    <x v="1"/>
  </r>
  <r>
    <x v="45"/>
    <x v="1"/>
  </r>
  <r>
    <x v="45"/>
    <x v="1"/>
  </r>
  <r>
    <x v="48"/>
    <x v="1"/>
  </r>
  <r>
    <x v="48"/>
    <x v="1"/>
  </r>
  <r>
    <x v="45"/>
    <x v="1"/>
  </r>
  <r>
    <x v="51"/>
    <x v="1"/>
  </r>
  <r>
    <x v="48"/>
    <x v="1"/>
  </r>
  <r>
    <x v="48"/>
    <x v="1"/>
  </r>
  <r>
    <x v="45"/>
    <x v="1"/>
  </r>
  <r>
    <x v="51"/>
    <x v="1"/>
  </r>
  <r>
    <x v="52"/>
    <x v="1"/>
  </r>
  <r>
    <x v="52"/>
    <x v="1"/>
  </r>
  <r>
    <x v="51"/>
    <x v="1"/>
  </r>
  <r>
    <x v="51"/>
    <x v="1"/>
  </r>
  <r>
    <x v="48"/>
    <x v="1"/>
  </r>
  <r>
    <x v="45"/>
    <x v="1"/>
  </r>
  <r>
    <x v="48"/>
    <x v="1"/>
  </r>
  <r>
    <x v="51"/>
    <x v="1"/>
  </r>
  <r>
    <x v="48"/>
    <x v="1"/>
  </r>
  <r>
    <x v="53"/>
    <x v="1"/>
  </r>
  <r>
    <x v="51"/>
    <x v="1"/>
  </r>
  <r>
    <x v="48"/>
    <x v="1"/>
  </r>
  <r>
    <x v="46"/>
    <x v="1"/>
  </r>
  <r>
    <x v="50"/>
    <x v="1"/>
  </r>
  <r>
    <x v="51"/>
    <x v="1"/>
  </r>
  <r>
    <x v="48"/>
    <x v="1"/>
  </r>
  <r>
    <x v="52"/>
    <x v="1"/>
  </r>
  <r>
    <x v="52"/>
    <x v="1"/>
  </r>
  <r>
    <x v="48"/>
    <x v="1"/>
  </r>
  <r>
    <x v="50"/>
    <x v="1"/>
  </r>
  <r>
    <x v="53"/>
    <x v="1"/>
  </r>
  <r>
    <x v="45"/>
    <x v="1"/>
  </r>
  <r>
    <x v="45"/>
    <x v="1"/>
  </r>
  <r>
    <x v="47"/>
    <x v="1"/>
  </r>
  <r>
    <x v="47"/>
    <x v="1"/>
  </r>
  <r>
    <x v="51"/>
    <x v="1"/>
  </r>
  <r>
    <x v="45"/>
    <x v="1"/>
  </r>
  <r>
    <x v="50"/>
    <x v="1"/>
  </r>
  <r>
    <x v="50"/>
    <x v="1"/>
  </r>
  <r>
    <x v="45"/>
    <x v="1"/>
  </r>
  <r>
    <x v="45"/>
    <x v="1"/>
  </r>
  <r>
    <x v="51"/>
    <x v="1"/>
  </r>
  <r>
    <x v="50"/>
    <x v="1"/>
  </r>
  <r>
    <x v="51"/>
    <x v="1"/>
  </r>
  <r>
    <x v="48"/>
    <x v="1"/>
  </r>
  <r>
    <x v="51"/>
    <x v="1"/>
  </r>
  <r>
    <x v="48"/>
    <x v="1"/>
  </r>
  <r>
    <x v="51"/>
    <x v="1"/>
  </r>
  <r>
    <x v="45"/>
    <x v="1"/>
  </r>
  <r>
    <x v="47"/>
    <x v="1"/>
  </r>
  <r>
    <x v="53"/>
    <x v="1"/>
  </r>
  <r>
    <x v="45"/>
    <x v="1"/>
  </r>
  <r>
    <x v="45"/>
    <x v="1"/>
  </r>
  <r>
    <x v="50"/>
    <x v="1"/>
  </r>
  <r>
    <x v="53"/>
    <x v="1"/>
  </r>
  <r>
    <x v="46"/>
    <x v="1"/>
  </r>
  <r>
    <x v="48"/>
    <x v="1"/>
  </r>
  <r>
    <x v="45"/>
    <x v="1"/>
  </r>
  <r>
    <x v="51"/>
    <x v="1"/>
  </r>
  <r>
    <x v="45"/>
    <x v="1"/>
  </r>
  <r>
    <x v="48"/>
    <x v="1"/>
  </r>
  <r>
    <x v="50"/>
    <x v="1"/>
  </r>
  <r>
    <x v="50"/>
    <x v="1"/>
  </r>
  <r>
    <x v="51"/>
    <x v="1"/>
  </r>
  <r>
    <x v="51"/>
    <x v="1"/>
  </r>
  <r>
    <x v="48"/>
    <x v="1"/>
  </r>
  <r>
    <x v="48"/>
    <x v="1"/>
  </r>
  <r>
    <x v="48"/>
    <x v="1"/>
  </r>
  <r>
    <x v="50"/>
    <x v="1"/>
  </r>
  <r>
    <x v="45"/>
    <x v="1"/>
  </r>
  <r>
    <x v="45"/>
    <x v="1"/>
  </r>
  <r>
    <x v="46"/>
    <x v="1"/>
  </r>
  <r>
    <x v="45"/>
    <x v="1"/>
  </r>
  <r>
    <x v="51"/>
    <x v="1"/>
  </r>
  <r>
    <x v="50"/>
    <x v="1"/>
  </r>
  <r>
    <x v="51"/>
    <x v="1"/>
  </r>
  <r>
    <x v="50"/>
    <x v="1"/>
  </r>
  <r>
    <x v="47"/>
    <x v="1"/>
  </r>
  <r>
    <x v="45"/>
    <x v="1"/>
  </r>
  <r>
    <x v="45"/>
    <x v="1"/>
  </r>
  <r>
    <x v="50"/>
    <x v="1"/>
  </r>
  <r>
    <x v="45"/>
    <x v="1"/>
  </r>
  <r>
    <x v="50"/>
    <x v="1"/>
  </r>
  <r>
    <x v="47"/>
    <x v="1"/>
  </r>
  <r>
    <x v="53"/>
    <x v="1"/>
  </r>
  <r>
    <x v="48"/>
    <x v="1"/>
  </r>
  <r>
    <x v="46"/>
    <x v="1"/>
  </r>
  <r>
    <x v="50"/>
    <x v="1"/>
  </r>
  <r>
    <x v="53"/>
    <x v="1"/>
  </r>
  <r>
    <x v="50"/>
    <x v="1"/>
  </r>
  <r>
    <x v="50"/>
    <x v="1"/>
  </r>
  <r>
    <x v="53"/>
    <x v="1"/>
  </r>
  <r>
    <x v="50"/>
    <x v="1"/>
  </r>
  <r>
    <x v="48"/>
    <x v="1"/>
  </r>
  <r>
    <x v="48"/>
    <x v="1"/>
  </r>
  <r>
    <x v="48"/>
    <x v="1"/>
  </r>
  <r>
    <x v="50"/>
    <x v="1"/>
  </r>
  <r>
    <x v="46"/>
    <x v="1"/>
  </r>
  <r>
    <x v="50"/>
    <x v="1"/>
  </r>
  <r>
    <x v="57"/>
    <x v="1"/>
  </r>
  <r>
    <x v="59"/>
    <x v="1"/>
  </r>
  <r>
    <x v="58"/>
    <x v="1"/>
  </r>
  <r>
    <x v="60"/>
    <x v="1"/>
  </r>
  <r>
    <x v="59"/>
    <x v="1"/>
  </r>
  <r>
    <x v="59"/>
    <x v="1"/>
  </r>
  <r>
    <x v="57"/>
    <x v="1"/>
  </r>
  <r>
    <x v="59"/>
    <x v="1"/>
  </r>
  <r>
    <x v="59"/>
    <x v="1"/>
  </r>
  <r>
    <x v="60"/>
    <x v="1"/>
  </r>
  <r>
    <x v="59"/>
    <x v="1"/>
  </r>
  <r>
    <x v="57"/>
    <x v="1"/>
  </r>
  <r>
    <x v="58"/>
    <x v="1"/>
  </r>
  <r>
    <x v="57"/>
    <x v="1"/>
  </r>
  <r>
    <x v="56"/>
    <x v="1"/>
  </r>
  <r>
    <x v="56"/>
    <x v="1"/>
  </r>
  <r>
    <x v="60"/>
    <x v="1"/>
  </r>
  <r>
    <x v="56"/>
    <x v="1"/>
  </r>
  <r>
    <x v="57"/>
    <x v="1"/>
  </r>
  <r>
    <x v="57"/>
    <x v="1"/>
  </r>
  <r>
    <x v="58"/>
    <x v="1"/>
  </r>
  <r>
    <x v="60"/>
    <x v="1"/>
  </r>
  <r>
    <x v="59"/>
    <x v="1"/>
  </r>
  <r>
    <x v="58"/>
    <x v="1"/>
  </r>
  <r>
    <x v="57"/>
    <x v="1"/>
  </r>
  <r>
    <x v="61"/>
    <x v="1"/>
  </r>
  <r>
    <x v="59"/>
    <x v="1"/>
  </r>
  <r>
    <x v="59"/>
    <x v="1"/>
  </r>
  <r>
    <x v="56"/>
    <x v="1"/>
  </r>
  <r>
    <x v="57"/>
    <x v="1"/>
  </r>
  <r>
    <x v="57"/>
    <x v="1"/>
  </r>
  <r>
    <x v="59"/>
    <x v="1"/>
  </r>
  <r>
    <x v="62"/>
    <x v="1"/>
  </r>
  <r>
    <x v="61"/>
    <x v="1"/>
  </r>
  <r>
    <x v="60"/>
    <x v="1"/>
  </r>
  <r>
    <x v="60"/>
    <x v="1"/>
  </r>
  <r>
    <x v="61"/>
    <x v="1"/>
  </r>
  <r>
    <x v="59"/>
    <x v="1"/>
  </r>
  <r>
    <x v="57"/>
    <x v="1"/>
  </r>
  <r>
    <x v="56"/>
    <x v="1"/>
  </r>
  <r>
    <x v="54"/>
    <x v="1"/>
  </r>
  <r>
    <x v="52"/>
    <x v="1"/>
  </r>
  <r>
    <x v="52"/>
    <x v="1"/>
  </r>
  <r>
    <x v="52"/>
    <x v="1"/>
  </r>
  <r>
    <x v="55"/>
    <x v="1"/>
  </r>
  <r>
    <x v="55"/>
    <x v="1"/>
  </r>
  <r>
    <x v="52"/>
    <x v="1"/>
  </r>
  <r>
    <x v="52"/>
    <x v="1"/>
  </r>
  <r>
    <x v="54"/>
    <x v="1"/>
  </r>
  <r>
    <x v="55"/>
    <x v="1"/>
  </r>
  <r>
    <x v="52"/>
    <x v="1"/>
  </r>
  <r>
    <x v="52"/>
    <x v="1"/>
  </r>
  <r>
    <x v="55"/>
    <x v="1"/>
  </r>
  <r>
    <x v="55"/>
    <x v="1"/>
  </r>
  <r>
    <x v="55"/>
    <x v="1"/>
  </r>
  <r>
    <x v="55"/>
    <x v="1"/>
  </r>
  <r>
    <x v="54"/>
    <x v="1"/>
  </r>
  <r>
    <x v="55"/>
    <x v="1"/>
  </r>
  <r>
    <x v="52"/>
    <x v="1"/>
  </r>
  <r>
    <x v="55"/>
    <x v="1"/>
  </r>
  <r>
    <x v="54"/>
    <x v="1"/>
  </r>
  <r>
    <x v="52"/>
    <x v="1"/>
  </r>
  <r>
    <x v="52"/>
    <x v="1"/>
  </r>
  <r>
    <x v="52"/>
    <x v="1"/>
  </r>
  <r>
    <x v="52"/>
    <x v="1"/>
  </r>
  <r>
    <x v="54"/>
    <x v="1"/>
  </r>
  <r>
    <x v="55"/>
    <x v="1"/>
  </r>
  <r>
    <x v="52"/>
    <x v="1"/>
  </r>
  <r>
    <x v="55"/>
    <x v="1"/>
  </r>
  <r>
    <x v="52"/>
    <x v="1"/>
  </r>
  <r>
    <x v="55"/>
    <x v="1"/>
  </r>
  <r>
    <x v="54"/>
    <x v="1"/>
  </r>
  <r>
    <x v="55"/>
    <x v="1"/>
  </r>
  <r>
    <x v="56"/>
    <x v="1"/>
  </r>
  <r>
    <x v="54"/>
    <x v="1"/>
  </r>
  <r>
    <x v="45"/>
    <x v="1"/>
  </r>
  <r>
    <x v="55"/>
    <x v="1"/>
  </r>
  <r>
    <x v="55"/>
    <x v="1"/>
  </r>
  <r>
    <x v="45"/>
    <x v="1"/>
  </r>
  <r>
    <x v="45"/>
    <x v="1"/>
  </r>
  <r>
    <x v="45"/>
    <x v="1"/>
  </r>
  <r>
    <x v="58"/>
    <x v="1"/>
  </r>
  <r>
    <x v="45"/>
    <x v="1"/>
  </r>
  <r>
    <x v="48"/>
    <x v="1"/>
  </r>
  <r>
    <x v="58"/>
    <x v="1"/>
  </r>
  <r>
    <x v="58"/>
    <x v="1"/>
  </r>
  <r>
    <x v="47"/>
    <x v="1"/>
  </r>
  <r>
    <x v="45"/>
    <x v="1"/>
  </r>
  <r>
    <x v="58"/>
    <x v="1"/>
  </r>
  <r>
    <x v="45"/>
    <x v="1"/>
  </r>
  <r>
    <x v="58"/>
    <x v="1"/>
  </r>
  <r>
    <x v="46"/>
    <x v="1"/>
  </r>
  <r>
    <x v="48"/>
    <x v="1"/>
  </r>
  <r>
    <x v="58"/>
    <x v="1"/>
  </r>
  <r>
    <x v="45"/>
    <x v="1"/>
  </r>
  <r>
    <x v="45"/>
    <x v="1"/>
  </r>
  <r>
    <x v="48"/>
    <x v="1"/>
  </r>
  <r>
    <x v="45"/>
    <x v="1"/>
  </r>
  <r>
    <x v="58"/>
    <x v="1"/>
  </r>
  <r>
    <x v="61"/>
    <x v="1"/>
  </r>
  <r>
    <x v="58"/>
    <x v="1"/>
  </r>
  <r>
    <x v="47"/>
    <x v="1"/>
  </r>
  <r>
    <x v="58"/>
    <x v="1"/>
  </r>
  <r>
    <x v="47"/>
    <x v="1"/>
  </r>
  <r>
    <x v="47"/>
    <x v="1"/>
  </r>
  <r>
    <x v="45"/>
    <x v="1"/>
  </r>
  <r>
    <x v="45"/>
    <x v="1"/>
  </r>
  <r>
    <x v="58"/>
    <x v="1"/>
  </r>
  <r>
    <x v="46"/>
    <x v="1"/>
  </r>
  <r>
    <x v="46"/>
    <x v="1"/>
  </r>
  <r>
    <x v="45"/>
    <x v="1"/>
  </r>
  <r>
    <x v="47"/>
    <x v="1"/>
  </r>
  <r>
    <x v="47"/>
    <x v="1"/>
  </r>
  <r>
    <x v="58"/>
    <x v="1"/>
  </r>
  <r>
    <x v="47"/>
    <x v="1"/>
  </r>
  <r>
    <x v="58"/>
    <x v="1"/>
  </r>
  <r>
    <x v="46"/>
    <x v="1"/>
  </r>
  <r>
    <x v="63"/>
    <x v="1"/>
  </r>
  <r>
    <x v="64"/>
    <x v="1"/>
  </r>
  <r>
    <x v="64"/>
    <x v="1"/>
  </r>
  <r>
    <x v="64"/>
    <x v="1"/>
  </r>
  <r>
    <x v="65"/>
    <x v="1"/>
  </r>
  <r>
    <x v="65"/>
    <x v="1"/>
  </r>
  <r>
    <x v="64"/>
    <x v="1"/>
  </r>
  <r>
    <x v="65"/>
    <x v="1"/>
  </r>
  <r>
    <x v="66"/>
    <x v="1"/>
  </r>
  <r>
    <x v="65"/>
    <x v="1"/>
  </r>
  <r>
    <x v="65"/>
    <x v="1"/>
  </r>
  <r>
    <x v="65"/>
    <x v="1"/>
  </r>
  <r>
    <x v="67"/>
    <x v="1"/>
  </r>
  <r>
    <x v="66"/>
    <x v="1"/>
  </r>
  <r>
    <x v="65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5"/>
    <x v="1"/>
  </r>
  <r>
    <x v="65"/>
    <x v="1"/>
  </r>
  <r>
    <x v="67"/>
    <x v="1"/>
  </r>
  <r>
    <x v="64"/>
    <x v="1"/>
  </r>
  <r>
    <x v="69"/>
    <x v="1"/>
  </r>
  <r>
    <x v="68"/>
    <x v="1"/>
  </r>
  <r>
    <x v="68"/>
    <x v="1"/>
  </r>
  <r>
    <x v="69"/>
    <x v="1"/>
  </r>
  <r>
    <x v="67"/>
    <x v="1"/>
  </r>
  <r>
    <x v="63"/>
    <x v="1"/>
  </r>
  <r>
    <x v="65"/>
    <x v="1"/>
  </r>
  <r>
    <x v="70"/>
    <x v="1"/>
  </r>
  <r>
    <x v="70"/>
    <x v="1"/>
  </r>
  <r>
    <x v="70"/>
    <x v="1"/>
  </r>
  <r>
    <x v="69"/>
    <x v="1"/>
  </r>
  <r>
    <x v="64"/>
    <x v="1"/>
  </r>
  <r>
    <x v="65"/>
    <x v="1"/>
  </r>
  <r>
    <x v="71"/>
    <x v="1"/>
  </r>
  <r>
    <x v="56"/>
    <x v="1"/>
  </r>
  <r>
    <x v="55"/>
    <x v="1"/>
  </r>
  <r>
    <x v="54"/>
    <x v="1"/>
  </r>
  <r>
    <x v="62"/>
    <x v="1"/>
  </r>
  <r>
    <x v="62"/>
    <x v="1"/>
  </r>
  <r>
    <x v="62"/>
    <x v="1"/>
  </r>
  <r>
    <x v="62"/>
    <x v="1"/>
  </r>
  <r>
    <x v="62"/>
    <x v="1"/>
  </r>
  <r>
    <x v="71"/>
    <x v="1"/>
  </r>
  <r>
    <x v="71"/>
    <x v="1"/>
  </r>
  <r>
    <x v="71"/>
    <x v="1"/>
  </r>
  <r>
    <x v="56"/>
    <x v="1"/>
  </r>
  <r>
    <x v="71"/>
    <x v="1"/>
  </r>
  <r>
    <x v="71"/>
    <x v="1"/>
  </r>
  <r>
    <x v="71"/>
    <x v="1"/>
  </r>
  <r>
    <x v="54"/>
    <x v="1"/>
  </r>
  <r>
    <x v="60"/>
    <x v="1"/>
  </r>
  <r>
    <x v="55"/>
    <x v="1"/>
  </r>
  <r>
    <x v="70"/>
    <x v="1"/>
  </r>
  <r>
    <x v="55"/>
    <x v="1"/>
  </r>
  <r>
    <x v="70"/>
    <x v="1"/>
  </r>
  <r>
    <x v="55"/>
    <x v="1"/>
  </r>
  <r>
    <x v="54"/>
    <x v="1"/>
  </r>
  <r>
    <x v="70"/>
    <x v="1"/>
  </r>
  <r>
    <x v="54"/>
    <x v="1"/>
  </r>
  <r>
    <x v="70"/>
    <x v="1"/>
  </r>
  <r>
    <x v="62"/>
    <x v="1"/>
  </r>
  <r>
    <x v="56"/>
    <x v="1"/>
  </r>
  <r>
    <x v="55"/>
    <x v="1"/>
  </r>
  <r>
    <x v="71"/>
    <x v="1"/>
  </r>
  <r>
    <x v="54"/>
    <x v="1"/>
  </r>
  <r>
    <x v="55"/>
    <x v="1"/>
  </r>
  <r>
    <x v="70"/>
    <x v="1"/>
  </r>
  <r>
    <x v="54"/>
    <x v="1"/>
  </r>
  <r>
    <x v="55"/>
    <x v="1"/>
  </r>
  <r>
    <x v="54"/>
    <x v="1"/>
  </r>
  <r>
    <x v="70"/>
    <x v="1"/>
  </r>
  <r>
    <x v="54"/>
    <x v="1"/>
  </r>
  <r>
    <x v="55"/>
    <x v="1"/>
  </r>
  <r>
    <x v="55"/>
    <x v="1"/>
  </r>
  <r>
    <x v="7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1E9E0-384A-4E65-9201-C7D4D162CF5B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2:G37" firstHeaderRow="1" firstDataRow="2" firstDataCol="1"/>
  <pivotFields count="2">
    <pivotField axis="axisRow" dataField="1" showAll="0">
      <items count="34">
        <item x="32"/>
        <item x="30"/>
        <item x="28"/>
        <item x="27"/>
        <item x="26"/>
        <item x="29"/>
        <item x="31"/>
        <item x="25"/>
        <item x="22"/>
        <item x="24"/>
        <item x="21"/>
        <item x="23"/>
        <item x="19"/>
        <item x="17"/>
        <item x="18"/>
        <item x="20"/>
        <item x="16"/>
        <item x="13"/>
        <item x="14"/>
        <item x="15"/>
        <item x="11"/>
        <item x="8"/>
        <item x="10"/>
        <item x="4"/>
        <item x="3"/>
        <item x="12"/>
        <item x="9"/>
        <item x="7"/>
        <item x="5"/>
        <item x="6"/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RSSI (dBm)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5FF6A-4EBF-49A9-B5B7-A7551F7ADD79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P3:S77" firstHeaderRow="1" firstDataRow="2" firstDataCol="1"/>
  <pivotFields count="2">
    <pivotField axis="axisRow" dataField="1" showAll="0">
      <items count="73">
        <item x="63"/>
        <item x="69"/>
        <item x="67"/>
        <item x="66"/>
        <item x="65"/>
        <item x="64"/>
        <item x="68"/>
        <item x="71"/>
        <item x="70"/>
        <item x="62"/>
        <item x="60"/>
        <item x="58"/>
        <item x="61"/>
        <item x="57"/>
        <item x="59"/>
        <item x="56"/>
        <item x="55"/>
        <item x="54"/>
        <item x="52"/>
        <item x="45"/>
        <item x="46"/>
        <item x="47"/>
        <item x="48"/>
        <item x="53"/>
        <item x="50"/>
        <item x="51"/>
        <item x="49"/>
        <item x="35"/>
        <item x="41"/>
        <item x="39"/>
        <item x="36"/>
        <item x="38"/>
        <item x="34"/>
        <item x="37"/>
        <item x="26"/>
        <item x="22"/>
        <item x="24"/>
        <item x="40"/>
        <item x="33"/>
        <item x="32"/>
        <item x="23"/>
        <item x="25"/>
        <item x="31"/>
        <item x="30"/>
        <item x="27"/>
        <item x="17"/>
        <item x="13"/>
        <item x="28"/>
        <item x="11"/>
        <item x="29"/>
        <item x="16"/>
        <item x="14"/>
        <item x="12"/>
        <item x="7"/>
        <item x="8"/>
        <item x="15"/>
        <item x="4"/>
        <item x="9"/>
        <item x="10"/>
        <item x="0"/>
        <item x="6"/>
        <item x="2"/>
        <item x="3"/>
        <item x="1"/>
        <item x="5"/>
        <item x="18"/>
        <item x="19"/>
        <item x="21"/>
        <item x="20"/>
        <item x="44"/>
        <item x="42"/>
        <item x="4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RSSI (dBm)" fld="0" subtotal="count" baseField="0" baseItem="23"/>
  </dataFields>
  <chartFormats count="10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9A3CF-6D33-45C3-9410-E9103AAFB35B}" name="PivotTable3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T76" firstHeaderRow="1" firstDataRow="2" firstDataCol="1"/>
  <pivotFields count="2">
    <pivotField axis="axisRow" showAll="0">
      <items count="73">
        <item x="63"/>
        <item x="69"/>
        <item x="67"/>
        <item x="66"/>
        <item x="65"/>
        <item x="64"/>
        <item x="68"/>
        <item x="71"/>
        <item x="70"/>
        <item x="62"/>
        <item x="60"/>
        <item x="58"/>
        <item x="61"/>
        <item x="57"/>
        <item x="59"/>
        <item x="56"/>
        <item x="55"/>
        <item x="54"/>
        <item x="52"/>
        <item x="45"/>
        <item x="46"/>
        <item x="47"/>
        <item x="48"/>
        <item x="53"/>
        <item x="50"/>
        <item x="51"/>
        <item x="49"/>
        <item x="35"/>
        <item x="41"/>
        <item x="39"/>
        <item x="36"/>
        <item x="38"/>
        <item x="34"/>
        <item x="37"/>
        <item x="26"/>
        <item x="22"/>
        <item x="24"/>
        <item x="40"/>
        <item x="33"/>
        <item x="32"/>
        <item x="23"/>
        <item x="25"/>
        <item x="31"/>
        <item x="30"/>
        <item x="27"/>
        <item x="17"/>
        <item x="13"/>
        <item x="28"/>
        <item x="11"/>
        <item x="29"/>
        <item x="16"/>
        <item x="14"/>
        <item x="12"/>
        <item x="7"/>
        <item x="8"/>
        <item x="15"/>
        <item x="4"/>
        <item x="9"/>
        <item x="10"/>
        <item x="0"/>
        <item x="6"/>
        <item x="2"/>
        <item x="3"/>
        <item x="1"/>
        <item x="5"/>
        <item x="18"/>
        <item x="19"/>
        <item x="21"/>
        <item x="20"/>
        <item x="44"/>
        <item x="42"/>
        <item x="4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istance Inside" fld="1" subtotal="count" baseField="0" baseItem="5"/>
  </dataFields>
  <formats count="3">
    <format dxfId="104">
      <pivotArea dataOnly="0" fieldPosition="0">
        <references count="1">
          <reference field="0" count="1">
            <x v="25"/>
          </reference>
        </references>
      </pivotArea>
    </format>
    <format dxfId="103">
      <pivotArea collapsedLevelsAreSubtotals="1" fieldPosition="0">
        <references count="1">
          <reference field="0" count="1">
            <x v="26"/>
          </reference>
        </references>
      </pivotArea>
    </format>
    <format dxfId="102">
      <pivotArea dataOnly="0" labelOnly="1" fieldPosition="0">
        <references count="1">
          <reference field="0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512DD-6A6A-48D2-802F-56DA74C05C5A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37" firstHeaderRow="1" firstDataRow="2" firstDataCol="1"/>
  <pivotFields count="2">
    <pivotField axis="axisRow" showAll="0">
      <items count="34">
        <item x="32"/>
        <item x="30"/>
        <item x="28"/>
        <item x="27"/>
        <item x="26"/>
        <item x="29"/>
        <item x="31"/>
        <item x="25"/>
        <item x="22"/>
        <item x="24"/>
        <item x="21"/>
        <item x="23"/>
        <item x="19"/>
        <item x="17"/>
        <item x="18"/>
        <item x="20"/>
        <item x="16"/>
        <item x="13"/>
        <item x="14"/>
        <item x="15"/>
        <item x="11"/>
        <item x="8"/>
        <item x="10"/>
        <item x="4"/>
        <item x="3"/>
        <item x="12"/>
        <item x="9"/>
        <item x="7"/>
        <item x="5"/>
        <item x="6"/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istance Outside" fld="1" subtotal="count" baseField="0" baseItem="0"/>
  </dataFields>
  <formats count="2">
    <format dxfId="106">
      <pivotArea collapsedLevelsAreSubtotals="1" fieldPosition="0">
        <references count="1">
          <reference field="0" count="1">
            <x v="16"/>
          </reference>
        </references>
      </pivotArea>
    </format>
    <format dxfId="105">
      <pivotArea dataOnly="0" labelOnly="1" fieldPosition="0">
        <references count="1">
          <reference field="0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A1D0AFAC-33A5-442C-8646-B3D8AABE7EA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50" xr16:uid="{A8EF5686-D05E-4F5F-8D63-70759D9A70C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51" xr16:uid="{221473ED-1F9D-406C-A997-3FEB3C082D0D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2" xr16:uid="{6578A3C4-AA33-4EF3-A069-0B8730D4E402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33" xr16:uid="{51F47461-7795-4EDF-88DB-801B3D567647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headers="0" connectionId="67" xr16:uid="{2FD61AAB-41C3-4726-92E8-94D692FAA297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headers="0" connectionId="65" xr16:uid="{CEAE9525-52E3-4255-B079-FDBEA9D5CF74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headers="0" connectionId="68" xr16:uid="{C3D33899-8633-4047-B6EA-1C42E4B10119}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69" xr16:uid="{25B2FD57-8AE1-4DD1-8176-49CEFA2ACFA2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9" dataBound="0" tableColumnId="11"/>
    </queryTableFields>
    <queryTableDeletedFields count="1">
      <deletedField name="RSSI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70" xr16:uid="{561779C7-8293-4C92-AFA9-61AB830A717F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66" xr16:uid="{84A9AEEC-F473-445B-AF1F-F13F8A09C3C0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5" xr16:uid="{420603B0-8871-41D2-9A12-F8ADFB7E21E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2E47974-E888-4528-B221-87BEEC48452B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5004106-6B4B-4506-9DE7-A0116E62D1F5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6" xr16:uid="{5713DDE1-3DD2-4FA1-BE34-940AF07E1EEC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0" xr16:uid="{8B943CF8-222A-4E77-A9E3-940ADE59E0DD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6" xr16:uid="{07ACCBC6-CFD7-4BDB-B6BC-B27AAEE08FF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9" xr16:uid="{1CDFAABD-DA0F-4931-9FE1-A4EC45817246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2" xr16:uid="{1F5D6D38-CFC4-4043-A68E-1BA0F48AAF6B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5" xr16:uid="{A7F66DEB-854D-40EF-9E34-9CB65A846900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4" xr16:uid="{7FB76FBE-75AE-4C84-8BE2-000FCDFBF5A9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3" xr16:uid="{A2B09246-8494-495D-8B1D-09709E73444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8" xr16:uid="{873CF0AA-0A9A-4219-B0AE-6938BE4028FF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5" xr16:uid="{8B68CD25-1CDA-4FAF-9190-ABD81814BDEA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4" xr16:uid="{3F158311-96CF-4901-A3C1-AE47A9805F8B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1" xr16:uid="{4AB06AF9-F700-42F7-92BF-3B562E4330B3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2" xr16:uid="{576E9A56-A966-45CD-8044-58D28940D1EC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4" xr16:uid="{4D5E42E1-9D0D-4175-AF7F-6320A51F86E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3" xr16:uid="{162EFE81-8131-4B2C-8D56-9E9A2419863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7" xr16:uid="{EABB92F6-7FAC-4A11-A167-6A7DEEBF04F9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6" xr16:uid="{00000000-0016-0000-02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6" xr16:uid="{14ABCF3F-B239-4452-8638-C3D672743A17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1" xr16:uid="{27DA12E4-C48E-4022-ABD2-421800F54192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7" xr16:uid="{E29E0EF8-C7FB-45B8-9622-2EE2F6BBD7B1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2" xr16:uid="{94F6ADC8-25F0-4DFA-A06A-EA3D949B1836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3" xr16:uid="{60B5A3B9-C514-4096-B7D7-36AA403312BB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7" xr16:uid="{7A1AC893-B1E0-4AD2-A3B6-01E35F4549BD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8" xr16:uid="{367103E9-8BEC-4360-83B3-E664C6A1E9B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9" xr16:uid="{9B95AFCB-FB6A-4C4A-9E99-B8A572F2A32C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0" xr16:uid="{01FC93AC-9A0C-420C-96AA-35B974D09A5C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A0FE09A-7F26-4C04-8ABF-A946E115D06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1" xr16:uid="{6513B7D9-E0D9-42CE-BF33-E77676A11AA5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9" xr16:uid="{F2DC0DCB-9D90-4559-8AF3-874D7E46C0D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1" xr16:uid="{6001AA5C-045A-4CEB-9F82-45CBA943588B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58" xr16:uid="{9FD1A642-DF15-4DF3-B1BC-4094AD91910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4" xr16:uid="{D609A420-D84D-4096-A4BE-73D68D90D46A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7" xr16:uid="{B314C265-C33D-4D31-B46D-3341CE5B5654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2D18B59-D871-4BA9-9E90-5CDBB02A0699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86DA1584-D4FA-4A06-9B91-94830883F5A3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7A6CFAB2-31C4-458F-B6E0-B1500DC38CED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9" xr16:uid="{43122259-57A6-4691-8EF0-3B4E4C1B6438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60" xr16:uid="{0E43FDB8-7A63-4EA3-9BCB-BAD86E7760BE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43" xr16:uid="{C6697668-3811-4B1F-A629-F0A18064341F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48" xr16:uid="{1446F40A-C61C-4717-B1AB-2E5E1992821A}" autoFormatId="16" applyNumberFormats="0" applyBorderFormats="0" applyFontFormats="0" applyPatternFormats="0" applyAlignmentFormats="0" applyWidthHeightFormats="0">
  <queryTableRefresh nextId="9">
    <queryTableFields count="8">
      <queryTableField id="1" name="SCAN" tableColumnId="9"/>
      <queryTableField id="2" name="ADDRESS" tableColumnId="2"/>
      <queryTableField id="3" name="TIMESTAMP" tableColumnId="3"/>
      <queryTableField id="4" name="UUID" tableColumnId="4"/>
      <queryTableField id="5" name="MAJOR" tableColumnId="5"/>
      <queryTableField id="6" name="MINOR" tableColumnId="6"/>
      <queryTableField id="7" name="TX POWER" tableColumnId="7"/>
      <queryTableField id="8" name="RSSI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BECA644-D673-47C0-9159-D140F253FE5E}" name="Append125" displayName="Append125" ref="A2:H236" tableType="queryTable" totalsRowShown="0">
  <autoFilter ref="A2:H236" xr:uid="{B6787CE6-F40C-4917-B8E4-18BA8D31DA9B}"/>
  <tableColumns count="8">
    <tableColumn id="9" xr3:uid="{EE4D3F5E-20DD-468E-946E-59F296FD3F54}" uniqueName="9" name="SCAN" queryTableFieldId="1"/>
    <tableColumn id="2" xr3:uid="{604BDA7B-318F-49E9-9BA7-BDD1E728044E}" uniqueName="2" name="ADDRESS" queryTableFieldId="2" dataDxfId="224"/>
    <tableColumn id="3" xr3:uid="{2A008C27-8023-4DD6-9607-67E54B7674DE}" uniqueName="3" name="TIMESTAMP" queryTableFieldId="3" dataDxfId="223"/>
    <tableColumn id="4" xr3:uid="{FCE6C70F-A371-4A22-A376-2D778B2A803B}" uniqueName="4" name="UUID" queryTableFieldId="4" dataDxfId="222"/>
    <tableColumn id="5" xr3:uid="{38765493-AAC2-4E9F-9A08-B01F7E64CCA4}" uniqueName="5" name="MAJOR" queryTableFieldId="5"/>
    <tableColumn id="6" xr3:uid="{6EC16718-320C-4B45-98F9-51F71CB2B986}" uniqueName="6" name="MINOR" queryTableFieldId="6"/>
    <tableColumn id="7" xr3:uid="{DBB839EE-5E57-4101-92D6-2020FD4BA051}" uniqueName="7" name="TX POWER" queryTableFieldId="7"/>
    <tableColumn id="8" xr3:uid="{70FACB82-8911-4317-92FD-9F0734E3100F}" uniqueName="8" name="RSSI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1B2CFBA-1C6E-4E5F-9B66-225E4A7FDE6F}" name="_7_2m_noOb" displayName="_7_2m_noOb" ref="DE2:DL41" tableType="queryTable" totalsRowShown="0">
  <autoFilter ref="DE2:DL41" xr:uid="{61D35358-138B-4FF5-8E48-8C32C59A750B}"/>
  <tableColumns count="8">
    <tableColumn id="9" xr3:uid="{4FAFCF4C-FF88-4AA1-BDE0-3FF4BF7516E3}" uniqueName="9" name="SCAN" queryTableFieldId="1"/>
    <tableColumn id="2" xr3:uid="{3C158BC9-15B6-442E-8A0C-C377FB30C743}" uniqueName="2" name="ADDRESS" queryTableFieldId="2" dataDxfId="197"/>
    <tableColumn id="3" xr3:uid="{82E9529E-28D7-4E7D-A9B1-CE24EDCD58EB}" uniqueName="3" name="TIMESTAMP" queryTableFieldId="3" dataDxfId="196"/>
    <tableColumn id="4" xr3:uid="{3DA90A9E-B9CA-4A5C-BA20-94CF51552795}" uniqueName="4" name="UUID" queryTableFieldId="4" dataDxfId="195"/>
    <tableColumn id="5" xr3:uid="{43389A7F-5352-4241-A74E-3A447F407980}" uniqueName="5" name="MAJOR" queryTableFieldId="5"/>
    <tableColumn id="6" xr3:uid="{B3A2DB56-12D9-44E3-B0CD-0317F8DD2822}" uniqueName="6" name="MINOR" queryTableFieldId="6"/>
    <tableColumn id="7" xr3:uid="{C894661B-1BAC-4F94-9011-074C3C6AE866}" uniqueName="7" name="TX POWER" queryTableFieldId="7"/>
    <tableColumn id="8" xr3:uid="{CFCAE400-7D02-4690-B688-59AD5AD8612F}" uniqueName="8" name="RSSI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0DBDA1D-2E08-42D1-957C-5425160AD55E}" name="_8m_noOb" displayName="_8m_noOb" ref="DN2:DU41" tableType="queryTable" totalsRowShown="0">
  <autoFilter ref="DN2:DU41" xr:uid="{3EBC911D-C04E-4326-9163-7518DAC765BE}"/>
  <tableColumns count="8">
    <tableColumn id="9" xr3:uid="{49DCD0C1-5EE7-4F77-A54D-FA80511ECF35}" uniqueName="9" name="SCAN" queryTableFieldId="1"/>
    <tableColumn id="2" xr3:uid="{CFA45A03-8877-49BB-A67B-C1CACDE15041}" uniqueName="2" name="ADDRESS" queryTableFieldId="2" dataDxfId="194"/>
    <tableColumn id="3" xr3:uid="{18D42DE0-C91E-4F60-9AB3-35C967F8B235}" uniqueName="3" name="TIMESTAMP" queryTableFieldId="3" dataDxfId="193"/>
    <tableColumn id="4" xr3:uid="{D56569D0-8817-40F1-B1C3-7D18B5A2C1FA}" uniqueName="4" name="UUID" queryTableFieldId="4" dataDxfId="192"/>
    <tableColumn id="5" xr3:uid="{EBF342AD-C22A-4F74-B58D-60348357EBEC}" uniqueName="5" name="MAJOR" queryTableFieldId="5"/>
    <tableColumn id="6" xr3:uid="{79DA94DB-C4DA-4EE8-9319-179ED363C66C}" uniqueName="6" name="MINOR" queryTableFieldId="6"/>
    <tableColumn id="7" xr3:uid="{552B1A08-B03B-45B3-A0C5-87CACE5A49B1}" uniqueName="7" name="TX POWER" queryTableFieldId="7"/>
    <tableColumn id="8" xr3:uid="{6138E672-484E-457B-A5FD-79AAA70EB439}" uniqueName="8" name="RSSI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1DFAB70-8A1C-4BE0-B873-E03B08C170A0}" name="_10m_noOb" displayName="_10m_noOb" ref="DW2:ED42" tableType="queryTable" totalsRowShown="0">
  <autoFilter ref="DW2:ED42" xr:uid="{7AA963B1-88C3-462D-92ED-B4D0892D6722}"/>
  <tableColumns count="8">
    <tableColumn id="9" xr3:uid="{5B5B9353-5918-45DE-9EBF-D803710DC7FF}" uniqueName="9" name="SCAN" queryTableFieldId="1"/>
    <tableColumn id="2" xr3:uid="{B1206A65-A161-4086-BC6F-A20CBF1539ED}" uniqueName="2" name="ADDRESS" queryTableFieldId="2" dataDxfId="191"/>
    <tableColumn id="3" xr3:uid="{382F6D0E-BAE0-4DF1-ABD8-0BB413FCD49A}" uniqueName="3" name="TIMESTAMP" queryTableFieldId="3" dataDxfId="190"/>
    <tableColumn id="4" xr3:uid="{3554D0CD-5869-42AF-8ABE-B8765F59C2B0}" uniqueName="4" name="UUID" queryTableFieldId="4" dataDxfId="189"/>
    <tableColumn id="5" xr3:uid="{5C5CFAA9-E3EF-441D-AD70-3EB965A47A5B}" uniqueName="5" name="MAJOR" queryTableFieldId="5"/>
    <tableColumn id="6" xr3:uid="{786BA96B-1DE2-4369-824B-04C3936E4B36}" uniqueName="6" name="MINOR" queryTableFieldId="6"/>
    <tableColumn id="7" xr3:uid="{FAFBF217-1FCD-4CAB-9EE0-821B4185D189}" uniqueName="7" name="TX POWER" queryTableFieldId="7"/>
    <tableColumn id="8" xr3:uid="{C512F54E-D49F-46D8-B392-7624E0E9BA5A}" uniqueName="8" name="RSSI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51DE627-0985-490E-A70A-B3760BADD9ED}" name="_11m_noOb" displayName="_11m_noOb" ref="EF2:EM43" tableType="queryTable" totalsRowShown="0">
  <autoFilter ref="EF2:EM43" xr:uid="{18F507E1-0BFF-4892-A64D-27D95CBA4A45}"/>
  <tableColumns count="8">
    <tableColumn id="9" xr3:uid="{927711AB-8D31-4D1F-A31E-83DD33B2F24B}" uniqueName="9" name="SCAN" queryTableFieldId="1"/>
    <tableColumn id="2" xr3:uid="{C18358BA-2520-4CEC-A509-23565B5F1E4B}" uniqueName="2" name="ADDRESS" queryTableFieldId="2" dataDxfId="188"/>
    <tableColumn id="3" xr3:uid="{487B1087-918A-400B-BDB4-2EECF5FB8880}" uniqueName="3" name="TIMESTAMP" queryTableFieldId="3" dataDxfId="187"/>
    <tableColumn id="4" xr3:uid="{2331A643-9DCB-4E50-8E7E-FF588B83FC46}" uniqueName="4" name="UUID" queryTableFieldId="4" dataDxfId="186"/>
    <tableColumn id="5" xr3:uid="{431C1B3D-73DD-45BA-B3BF-156F574D7E00}" uniqueName="5" name="MAJOR" queryTableFieldId="5"/>
    <tableColumn id="6" xr3:uid="{753284B9-3B82-4AF3-BAAF-32C330FC8F70}" uniqueName="6" name="MINOR" queryTableFieldId="6"/>
    <tableColumn id="7" xr3:uid="{1FF4DC70-2B83-44F5-92A8-BB5A5AEDF104}" uniqueName="7" name="TX POWER" queryTableFieldId="7"/>
    <tableColumn id="8" xr3:uid="{7BFD8B04-CB87-4998-8989-5302220C3DDD}" uniqueName="8" name="RSSI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9D38E2-6AD0-4694-8D5C-05594E44CEEE}" name="LongTest_1m" displayName="LongTest_1m" ref="S96:Z336" tableType="queryTable" headerRowCount="0" totalsRowShown="0">
  <tableColumns count="8">
    <tableColumn id="9" xr3:uid="{D7E30FC4-5F30-48CA-915F-796DEE6FAACE}" uniqueName="9" name="SCAN" queryTableFieldId="1" headerRowDxfId="185"/>
    <tableColumn id="2" xr3:uid="{0131187C-A96C-487B-9525-DD7DDB06EF43}" uniqueName="2" name="ADDRESS" queryTableFieldId="2" headerRowDxfId="184" dataDxfId="183"/>
    <tableColumn id="3" xr3:uid="{E463E48F-7C4D-4232-85BB-1015A3F7F989}" uniqueName="3" name="TIMESTAMP" queryTableFieldId="3" headerRowDxfId="182" dataDxfId="181"/>
    <tableColumn id="4" xr3:uid="{321D9979-94BF-4F0E-8983-F9C3415D774F}" uniqueName="4" name="UUID" queryTableFieldId="4" headerRowDxfId="180" dataDxfId="179"/>
    <tableColumn id="5" xr3:uid="{EC73012C-2D12-4528-A0D9-4FECFFD24AEC}" uniqueName="5" name="MAJOR" queryTableFieldId="5" headerRowDxfId="178"/>
    <tableColumn id="6" xr3:uid="{1E56BFDC-C658-4B8D-8D81-7FA696E288DF}" uniqueName="6" name="MINOR" queryTableFieldId="6" headerRowDxfId="177"/>
    <tableColumn id="7" xr3:uid="{5A7EDCEA-FED4-45FA-A9FC-82DA68FAD45F}" uniqueName="7" name="TX POWER" queryTableFieldId="7" headerRowDxfId="176"/>
    <tableColumn id="8" xr3:uid="{CC402586-6D53-436C-B74E-E05ADAAA1511}" uniqueName="8" name="RSSI" queryTableFieldId="8" headerRowDxfId="17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75041A7-9947-409E-AE8E-C1BB88F9E33B}" name="LongTest_0m" displayName="LongTest_0m" ref="A237:H505" tableType="queryTable" headerRowCount="0" totalsRowShown="0">
  <tableColumns count="8">
    <tableColumn id="9" xr3:uid="{2866EC39-02B2-421C-8C03-3FD631C611CD}" uniqueName="9" name="SCAN" queryTableFieldId="1" headerRowDxfId="174"/>
    <tableColumn id="2" xr3:uid="{66F69340-58ED-4C4D-AAB3-94049918CA93}" uniqueName="2" name="ADDRESS" queryTableFieldId="2" headerRowDxfId="173" dataDxfId="172"/>
    <tableColumn id="3" xr3:uid="{2CB2A200-7EB2-40B3-9555-67D4A9EC9952}" uniqueName="3" name="TIMESTAMP" queryTableFieldId="3" headerRowDxfId="171" dataDxfId="170"/>
    <tableColumn id="4" xr3:uid="{1092BD56-8563-48E7-BDE3-6D1FDBEA7788}" uniqueName="4" name="UUID" queryTableFieldId="4" headerRowDxfId="169" dataDxfId="168"/>
    <tableColumn id="5" xr3:uid="{4062FFFB-2A4A-4837-BF75-52E11CF78CA9}" uniqueName="5" name="MAJOR" queryTableFieldId="5" headerRowDxfId="167"/>
    <tableColumn id="6" xr3:uid="{D0F2D166-2C3E-4E7D-9263-A00B8DAF68B6}" uniqueName="6" name="MINOR" queryTableFieldId="6" headerRowDxfId="166"/>
    <tableColumn id="7" xr3:uid="{184AECA0-3762-4702-BD9E-68B688E67808}" uniqueName="7" name="TX POWER" queryTableFieldId="7" headerRowDxfId="165"/>
    <tableColumn id="8" xr3:uid="{425B1C1B-E59D-440A-8451-BBAE06747683}" uniqueName="8" name="RSSI" queryTableFieldId="8" headerRowDxfId="164" dataDxfId="16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9D39966-EE66-4118-A6CD-388DC0EE4E2A}" name="LongTest_3m" displayName="LongTest_3m" ref="BU43:CB307" tableType="queryTable" headerRowCount="0" totalsRowShown="0">
  <tableColumns count="8">
    <tableColumn id="9" xr3:uid="{B851888F-AE2D-41DB-94B3-08D89A422F68}" uniqueName="9" name="SCAN" queryTableFieldId="1" headerRowDxfId="162"/>
    <tableColumn id="2" xr3:uid="{3A017AEB-8978-4BBD-89B2-0ACF9B413D24}" uniqueName="2" name="ADDRESS" queryTableFieldId="2" headerRowDxfId="161" dataDxfId="160"/>
    <tableColumn id="3" xr3:uid="{5F72F435-8769-4180-AB2F-49326AD804A1}" uniqueName="3" name="TIMESTAMP" queryTableFieldId="3" headerRowDxfId="159" dataDxfId="158"/>
    <tableColumn id="4" xr3:uid="{CACDE8E8-D621-456D-8BDC-95D561851C1B}" uniqueName="4" name="UUID" queryTableFieldId="4" headerRowDxfId="157" dataDxfId="156"/>
    <tableColumn id="5" xr3:uid="{3E71FFC5-FA7F-418B-B1A1-1823FCA17D54}" uniqueName="5" name="MAJOR" queryTableFieldId="5" headerRowDxfId="155"/>
    <tableColumn id="6" xr3:uid="{ACD9FA85-EAB0-4B4A-871D-8A9866EF2D24}" uniqueName="6" name="MINOR" queryTableFieldId="6" headerRowDxfId="154"/>
    <tableColumn id="7" xr3:uid="{54498BDE-98EC-4C7F-99A6-E6A501C3E79D}" uniqueName="7" name="TX POWER" queryTableFieldId="7" headerRowDxfId="153"/>
    <tableColumn id="8" xr3:uid="{9FD3466B-58A0-4939-ABC0-7BAB90171C2C}" uniqueName="8" name="RSSI" queryTableFieldId="8" headerRowDxfId="15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C67867B-4971-4A72-85DC-C91A4CE4777D}" name="LongTest_4m" displayName="LongTest_4m" ref="CD2:CK294" tableType="queryTable" totalsRowShown="0" headerRowDxfId="151">
  <autoFilter ref="CD2:CK294" xr:uid="{2068B9FD-3536-4E10-A04F-9DF0B95745AC}"/>
  <tableColumns count="8">
    <tableColumn id="9" xr3:uid="{01E3EDBD-C4FF-4866-83F1-7742E5014E39}" uniqueName="9" name="SCAN" queryTableFieldId="1"/>
    <tableColumn id="2" xr3:uid="{E41674F2-817E-4FF1-8FD6-8B424738C46C}" uniqueName="2" name="ADDRESS" queryTableFieldId="2" dataDxfId="150"/>
    <tableColumn id="3" xr3:uid="{9AD94373-50F0-4EEA-8394-876B52050767}" uniqueName="3" name="TIMESTAMP" queryTableFieldId="3" dataDxfId="149"/>
    <tableColumn id="4" xr3:uid="{EF435B41-5C74-48AD-B73E-FCEC0B609705}" uniqueName="4" name="UUID" queryTableFieldId="4" dataDxfId="148"/>
    <tableColumn id="5" xr3:uid="{30E429F3-BA88-4BB4-A135-36CB623D25EE}" uniqueName="5" name="MAJOR" queryTableFieldId="5" dataDxfId="147"/>
    <tableColumn id="6" xr3:uid="{549F2BAC-169C-4533-AA09-03394AE8ADEE}" uniqueName="6" name="MINOR" queryTableFieldId="6" dataDxfId="146"/>
    <tableColumn id="7" xr3:uid="{FA6EF7D5-D4AF-4E76-91AB-5C19DACEC857}" uniqueName="7" name="TX POWER" queryTableFieldId="7" dataDxfId="145"/>
    <tableColumn id="11" xr3:uid="{ACE89CA7-5C7C-4230-9704-21801D52CD5D}" uniqueName="11" name="RSSI" queryTableFieldId="9" dataDxfId="14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0753F80-4D57-4E79-99D1-8449862AC6BA}" name="LongTest_6m" displayName="LongTest_6m" ref="CV2:DC280" tableType="queryTable" totalsRowShown="0" headerRowDxfId="143">
  <autoFilter ref="CV2:DC280" xr:uid="{B7771052-E69D-40FF-B822-413E0CE68894}"/>
  <tableColumns count="8">
    <tableColumn id="9" xr3:uid="{084C3C55-2F38-4C74-B82F-201A4F0252FC}" uniqueName="9" name="SCAN" queryTableFieldId="1"/>
    <tableColumn id="2" xr3:uid="{476AFD89-F2B3-49A7-87F1-DC8F0ACA6E11}" uniqueName="2" name="ADDRESS" queryTableFieldId="2" dataDxfId="142"/>
    <tableColumn id="3" xr3:uid="{35F4DED2-7346-4E3D-A085-3E4666445421}" uniqueName="3" name="TIMESTAMP" queryTableFieldId="3" dataDxfId="141"/>
    <tableColumn id="4" xr3:uid="{70093554-0400-4561-8A28-74EF95CF9E8C}" uniqueName="4" name="UUID" queryTableFieldId="4" dataDxfId="140"/>
    <tableColumn id="5" xr3:uid="{09CB886E-343C-4F04-B11F-4DA686A9A513}" uniqueName="5" name="MAJOR" queryTableFieldId="5" dataDxfId="139"/>
    <tableColumn id="6" xr3:uid="{C2717E83-15F0-4E03-8EE8-63AE4E9F97C5}" uniqueName="6" name="MINOR" queryTableFieldId="6" dataDxfId="138"/>
    <tableColumn id="7" xr3:uid="{EF4AFAE4-99D2-486C-A663-D7DE2731BFED}" uniqueName="7" name="TX POWER" queryTableFieldId="7" dataDxfId="137"/>
    <tableColumn id="8" xr3:uid="{BD18F8EF-A254-4F65-A45E-56485E3C4B57}" uniqueName="8" name="RSSI" queryTableFieldId="8" dataDxfId="13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26DE8EB-5469-4360-BB7F-D6FD8D9C5DD9}" name="LongTest_1_5m" displayName="LongTest_1_5m" ref="BC2:BJ293" tableType="queryTable" totalsRowShown="0" headerRowDxfId="135">
  <autoFilter ref="BC2:BJ293" xr:uid="{A66CDBE7-9573-4FA3-A83A-68B40AB7D295}"/>
  <tableColumns count="8">
    <tableColumn id="9" xr3:uid="{ADB6A031-4FCA-468A-B5DF-C68C795FE1C4}" uniqueName="9" name="SCAN" queryTableFieldId="1"/>
    <tableColumn id="2" xr3:uid="{BC4A52E0-B322-4762-BD0C-BE178B71356E}" uniqueName="2" name="ADDRESS" queryTableFieldId="2" dataDxfId="134"/>
    <tableColumn id="3" xr3:uid="{DEC09581-FC3A-4A60-99AA-C85D68800BD9}" uniqueName="3" name="TIMESTAMP" queryTableFieldId="3" dataDxfId="133"/>
    <tableColumn id="4" xr3:uid="{9ED20102-437A-4712-A0CC-E61334311AF4}" uniqueName="4" name="UUID" queryTableFieldId="4" dataDxfId="132"/>
    <tableColumn id="5" xr3:uid="{9BBE3284-DA73-48F9-81C1-DD02D28523E4}" uniqueName="5" name="MAJOR" queryTableFieldId="5" dataDxfId="131"/>
    <tableColumn id="6" xr3:uid="{CA3BF4A5-FD23-4B08-86CA-A654200C676C}" uniqueName="6" name="MINOR" queryTableFieldId="6" dataDxfId="130"/>
    <tableColumn id="7" xr3:uid="{83AA80CB-0C5C-4AD9-A9B0-4E3CB6CDC30C}" uniqueName="7" name="TX POWER" queryTableFieldId="7" dataDxfId="129"/>
    <tableColumn id="8" xr3:uid="{19E757AA-F359-4803-A722-524252308022}" uniqueName="8" name="RSSI" queryTableFieldId="8" dataDxfId="1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6845EA-5EA5-4D74-8CAB-8E75B32A12B6}" name="Append2" displayName="Append2" ref="J2:Q108" tableType="queryTable" totalsRowShown="0">
  <autoFilter ref="J2:Q108" xr:uid="{9CF383C3-5433-4AA8-AD78-3F7E62E804C3}"/>
  <tableColumns count="8">
    <tableColumn id="9" xr3:uid="{91393AAA-2B56-4FF4-AEE9-6736DC366237}" uniqueName="9" name="SCAN" queryTableFieldId="1"/>
    <tableColumn id="2" xr3:uid="{AF2F2C93-CB81-4A36-B22B-D102C8C06E11}" uniqueName="2" name="ADDRESS" queryTableFieldId="2" dataDxfId="221"/>
    <tableColumn id="3" xr3:uid="{B6C7A75A-B340-4047-8EC1-F924BD01C081}" uniqueName="3" name="TIMESTAMP" queryTableFieldId="3" dataDxfId="220"/>
    <tableColumn id="4" xr3:uid="{CD9E0056-2032-437C-8FBB-7F67C5D3ABBF}" uniqueName="4" name="UUID" queryTableFieldId="4" dataDxfId="219"/>
    <tableColumn id="5" xr3:uid="{8C8CADBF-666A-4549-BDD1-B1D767E861DB}" uniqueName="5" name="MAJOR" queryTableFieldId="5"/>
    <tableColumn id="6" xr3:uid="{ED6C6122-B151-43E7-8C31-D499D516DC2C}" uniqueName="6" name="MINOR" queryTableFieldId="6"/>
    <tableColumn id="7" xr3:uid="{80751708-EAF5-41C9-B213-E18586673448}" uniqueName="7" name="TX POWER" queryTableFieldId="7"/>
    <tableColumn id="8" xr3:uid="{988EB644-5522-4FD7-983E-D3E95D3E8F99}" uniqueName="8" name="RSSI" queryTableFieldId="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30289A7-7C89-498E-90A4-CBADCAA46D0D}" name="_0m_outdoor" displayName="_0m_outdoor" ref="A2:H42" tableType="queryTable" totalsRowShown="0">
  <autoFilter ref="A2:H42" xr:uid="{C1FA7A9F-EEA8-46A0-845D-A17DA8D7088C}"/>
  <tableColumns count="8">
    <tableColumn id="9" xr3:uid="{0C0E574C-C6D0-4200-9647-CB805DC1B2BB}" uniqueName="9" name="SCAN" queryTableFieldId="1"/>
    <tableColumn id="2" xr3:uid="{9E9DD0E1-5E51-4366-8834-67B134FCAFE5}" uniqueName="2" name="ADDRESS" queryTableFieldId="2" dataDxfId="127"/>
    <tableColumn id="3" xr3:uid="{7732066A-A9AA-4FDD-A415-FF62FE1B6862}" uniqueName="3" name="TIMESTAMP" queryTableFieldId="3" dataDxfId="126"/>
    <tableColumn id="4" xr3:uid="{B75AC6BF-E7E8-431F-8CD6-BEF29716C213}" uniqueName="4" name="UUID" queryTableFieldId="4" dataDxfId="125"/>
    <tableColumn id="5" xr3:uid="{A37B9DEB-4C91-49CC-859F-164EE00C6ACD}" uniqueName="5" name="MAJOR" queryTableFieldId="5"/>
    <tableColumn id="6" xr3:uid="{E788671D-7FB1-4C8F-BB1F-6012C1B62408}" uniqueName="6" name="MINOR" queryTableFieldId="6"/>
    <tableColumn id="7" xr3:uid="{D4B05B9E-51AB-4B77-AC60-C253FBA3D932}" uniqueName="7" name="TX POWER" queryTableFieldId="7"/>
    <tableColumn id="8" xr3:uid="{D96C89D3-9E20-4307-8ED4-6AFF44021962}" uniqueName="8" name="RSSI" queryTableFieldId="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0DE94A-7F29-4480-A4CD-E5ED1E88C3FA}" name="_0_5m_outdoor__2" displayName="_0_5m_outdoor__2" ref="J2:Q43" tableType="queryTable" totalsRowShown="0">
  <autoFilter ref="J2:Q43" xr:uid="{C42D7A82-992E-4F5A-8F6E-95F23C8DEB64}"/>
  <tableColumns count="8">
    <tableColumn id="9" xr3:uid="{391D65AF-4ACF-4624-B109-47355CC59117}" uniqueName="9" name="SCAN" queryTableFieldId="1"/>
    <tableColumn id="2" xr3:uid="{7F92C2AF-1037-40A3-B777-CE4582B257C6}" uniqueName="2" name="ADDRESS" queryTableFieldId="2" dataDxfId="124"/>
    <tableColumn id="3" xr3:uid="{C9CED7A4-C42D-4857-AA17-6B676911F25B}" uniqueName="3" name="TIMESTAMP" queryTableFieldId="3" dataDxfId="123"/>
    <tableColumn id="4" xr3:uid="{D13C7404-0AAF-46BE-8D96-9CC8B9437ED2}" uniqueName="4" name="UUID" queryTableFieldId="4" dataDxfId="122"/>
    <tableColumn id="5" xr3:uid="{0114B91D-152A-452C-9D0B-6D9C0FA58AB8}" uniqueName="5" name="MAJOR" queryTableFieldId="5"/>
    <tableColumn id="6" xr3:uid="{56BFB142-99CC-487B-9653-819E092B42C3}" uniqueName="6" name="MINOR" queryTableFieldId="6"/>
    <tableColumn id="7" xr3:uid="{FB09D6A2-333C-488B-A283-267F7C03190D}" uniqueName="7" name="TX POWER" queryTableFieldId="7"/>
    <tableColumn id="8" xr3:uid="{136E0A32-7DBF-4D2C-AC84-FEDE68E443BA}" uniqueName="8" name="RSSI" queryTableFieldId="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CAE3817-8594-49D9-9A70-7870162B053D}" name="_1m_outdoor" displayName="_1m_outdoor" ref="S2:Z43" tableType="queryTable" totalsRowShown="0">
  <autoFilter ref="S2:Z43" xr:uid="{EC09DC38-6B20-4C40-8574-3633FE01BD1F}"/>
  <tableColumns count="8">
    <tableColumn id="9" xr3:uid="{A14F269D-BEA3-4A13-A094-51EE813F5B13}" uniqueName="9" name="SCAN" queryTableFieldId="1"/>
    <tableColumn id="2" xr3:uid="{234AA0C7-0293-492F-BFD2-ACAD00C3E501}" uniqueName="2" name="ADDRESS" queryTableFieldId="2" dataDxfId="121"/>
    <tableColumn id="3" xr3:uid="{E2790A80-12E9-49BD-ACA2-E542DFD3AA40}" uniqueName="3" name="TIMESTAMP" queryTableFieldId="3" dataDxfId="120"/>
    <tableColumn id="4" xr3:uid="{0E01F923-0ADB-420D-B32F-E84B91CA03DF}" uniqueName="4" name="UUID" queryTableFieldId="4" dataDxfId="119"/>
    <tableColumn id="5" xr3:uid="{EFE31C1B-693A-4F7C-BD5A-2FD8BFA8A1C6}" uniqueName="5" name="MAJOR" queryTableFieldId="5"/>
    <tableColumn id="6" xr3:uid="{E01A4430-7174-4B02-92D9-11463D714B2F}" uniqueName="6" name="MINOR" queryTableFieldId="6"/>
    <tableColumn id="7" xr3:uid="{CC2AC516-7A11-43D5-9BDB-4BA9C94754EC}" uniqueName="7" name="TX POWER" queryTableFieldId="7"/>
    <tableColumn id="8" xr3:uid="{63556BAD-E2EF-475A-B821-32A12FBA7A55}" uniqueName="8" name="RSSI" queryTableFieldId="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790D356-5E2E-46A4-A702-7008D80E50CA}" name="_2m_outdoor" displayName="_2m_outdoor" ref="AB2:AI42" tableType="queryTable" totalsRowShown="0">
  <autoFilter ref="AB2:AI42" xr:uid="{746B8550-CF4B-4EE0-A36F-50D6F301090B}"/>
  <tableColumns count="8">
    <tableColumn id="9" xr3:uid="{DA5BECCC-A0B7-4C91-BB7E-F4048263B0A6}" uniqueName="9" name="SCAN" queryTableFieldId="1"/>
    <tableColumn id="2" xr3:uid="{0631D977-1E0D-4AEA-8EAB-C3EB2CAA400A}" uniqueName="2" name="ADDRESS" queryTableFieldId="2" dataDxfId="118"/>
    <tableColumn id="3" xr3:uid="{1BA4018C-6DFB-49D6-A8A6-8D3ED3592B1E}" uniqueName="3" name="TIMESTAMP" queryTableFieldId="3" dataDxfId="117"/>
    <tableColumn id="4" xr3:uid="{B05D1203-5C8E-4300-8624-9242C51E3397}" uniqueName="4" name="UUID" queryTableFieldId="4" dataDxfId="116"/>
    <tableColumn id="5" xr3:uid="{641AD983-00A8-45F4-A552-0A673C7C1810}" uniqueName="5" name="MAJOR" queryTableFieldId="5"/>
    <tableColumn id="6" xr3:uid="{02CAE274-035C-49BC-B304-479CBEFDD4D1}" uniqueName="6" name="MINOR" queryTableFieldId="6"/>
    <tableColumn id="7" xr3:uid="{951FC507-52B8-47C8-A07F-90D291811CA9}" uniqueName="7" name="TX POWER" queryTableFieldId="7"/>
    <tableColumn id="8" xr3:uid="{3DF2A1D6-51BE-4501-B480-73F1853A9514}" uniqueName="8" name="RSSI" queryTableFieldId="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EC1B8DA-5800-47C1-8038-B0CC5432A9AB}" name="_4m_outdoor" displayName="_4m_outdoor" ref="AK2:AR117" tableType="queryTable" totalsRowShown="0">
  <autoFilter ref="AK2:AR117" xr:uid="{776D7426-AF71-4CF9-9701-5CE679F3E4EF}"/>
  <tableColumns count="8">
    <tableColumn id="9" xr3:uid="{DC3F94A8-9592-43CE-92A2-41C56DC7E095}" uniqueName="9" name="SCAN" queryTableFieldId="1"/>
    <tableColumn id="2" xr3:uid="{1654590E-37F9-4906-AD42-0D0A50585441}" uniqueName="2" name="ADDRESS" queryTableFieldId="2" dataDxfId="115"/>
    <tableColumn id="3" xr3:uid="{A775FCDA-4D3A-450D-AE3E-66F28247A122}" uniqueName="3" name="TIMESTAMP" queryTableFieldId="3" dataDxfId="114"/>
    <tableColumn id="4" xr3:uid="{DF33EEB1-B9BE-4147-904B-9921C2DF6872}" uniqueName="4" name="UUID" queryTableFieldId="4" dataDxfId="113"/>
    <tableColumn id="5" xr3:uid="{5F49FE01-529E-41C1-941F-00757B38DAC5}" uniqueName="5" name="MAJOR" queryTableFieldId="5"/>
    <tableColumn id="6" xr3:uid="{CB016B8D-C52E-4B21-A3B5-D0BDD8EB522F}" uniqueName="6" name="MINOR" queryTableFieldId="6"/>
    <tableColumn id="7" xr3:uid="{509DF4CF-2760-4E8B-8F94-68237A1C8614}" uniqueName="7" name="TX POWER" queryTableFieldId="7"/>
    <tableColumn id="8" xr3:uid="{8151E3C7-534A-41E6-B7B1-DB8472506C5A}" uniqueName="8" name="RSSI" queryTableFieldId="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3A5EF29-A21E-4351-BE6E-8110769A3DE6}" name="_6m_outdoorScan" displayName="_6m_outdoorScan" ref="AT2:BA118" tableType="queryTable" totalsRowShown="0">
  <autoFilter ref="AT2:BA118" xr:uid="{A3ECF564-9D73-4761-880B-E93620CE4719}"/>
  <tableColumns count="8">
    <tableColumn id="9" xr3:uid="{A6CE3EEB-507B-4EA6-BEFE-AB1DB3CFA12A}" uniqueName="9" name="SCAN" queryTableFieldId="1"/>
    <tableColumn id="2" xr3:uid="{6DCBA314-9A95-4F4F-8971-C8BAFE9C8370}" uniqueName="2" name="ADDRESS" queryTableFieldId="2" dataDxfId="112"/>
    <tableColumn id="3" xr3:uid="{EA077542-E1DD-47BF-8AEE-EC6E4917CDAC}" uniqueName="3" name="TIMESTAMP" queryTableFieldId="3" dataDxfId="111"/>
    <tableColumn id="4" xr3:uid="{6945FA57-1664-4675-8D1B-77EC63156B8C}" uniqueName="4" name="UUID" queryTableFieldId="4" dataDxfId="110"/>
    <tableColumn id="5" xr3:uid="{2C9F97CA-2BEE-422A-8449-F8E9C11EDC96}" uniqueName="5" name="MAJOR" queryTableFieldId="5"/>
    <tableColumn id="6" xr3:uid="{C2E54FDF-AC9B-4264-97C8-E0B1B34D3F9C}" uniqueName="6" name="MINOR" queryTableFieldId="6"/>
    <tableColumn id="7" xr3:uid="{3FC0AAE9-338C-4860-A4A3-69CA7EE6CC56}" uniqueName="7" name="TX POWER" queryTableFieldId="7"/>
    <tableColumn id="8" xr3:uid="{1B2EA387-5BC8-4970-8146-A829BC26EFEA}" uniqueName="8" name="RSSI" queryTableFieldId="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4336DD2-A48E-43F9-96DD-5428C583A1EA}" name="_8m_outdoorScan" displayName="_8m_outdoorScan" ref="BC2:BJ103" tableType="queryTable" totalsRowShown="0">
  <autoFilter ref="BC2:BJ103" xr:uid="{19A44276-3BF2-4C17-8945-56F87F5DF8E6}"/>
  <tableColumns count="8">
    <tableColumn id="9" xr3:uid="{E1070A38-3FCD-4A5D-807B-F1D9C15BCB71}" uniqueName="9" name="SCAN" queryTableFieldId="1"/>
    <tableColumn id="2" xr3:uid="{80ABB312-27E9-44A1-B959-754277E7217A}" uniqueName="2" name="ADDRESS" queryTableFieldId="2" dataDxfId="109"/>
    <tableColumn id="3" xr3:uid="{63F1CC6E-620B-40AA-8AF3-1958666D5974}" uniqueName="3" name="TIMESTAMP" queryTableFieldId="3" dataDxfId="108"/>
    <tableColumn id="4" xr3:uid="{70E8FD8B-1D9B-4585-9182-8A468E44DF5D}" uniqueName="4" name="UUID" queryTableFieldId="4" dataDxfId="107"/>
    <tableColumn id="5" xr3:uid="{0AC56CCD-B4EE-44C1-BF58-B77ED2E3FCD7}" uniqueName="5" name="MAJOR" queryTableFieldId="5"/>
    <tableColumn id="6" xr3:uid="{3C854120-723B-4488-9BCB-E23313A83207}" uniqueName="6" name="MINOR" queryTableFieldId="6"/>
    <tableColumn id="7" xr3:uid="{CF59D837-0480-4E19-93BF-9C603F6A631D}" uniqueName="7" name="TX POWER" queryTableFieldId="7"/>
    <tableColumn id="8" xr3:uid="{B30A532A-C6DF-40A2-A3C4-3202DD981911}" uniqueName="8" name="RSSI" queryTableFieldId="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0CFDE-73CF-4551-9ECE-A89FB91FC7BC}" name="PiPact_1_44m_NoObstruction" displayName="PiPact_1_44m_NoObstruction" ref="A2:H114" tableType="queryTable" totalsRowShown="0">
  <autoFilter ref="A2:H114" xr:uid="{BFE0BCAB-58E4-44E9-B0AD-AF835F9EC981}"/>
  <tableColumns count="8">
    <tableColumn id="9" xr3:uid="{CB2072A3-C540-45C7-98EB-517B3E738774}" uniqueName="9" name="SCAN" queryTableFieldId="1"/>
    <tableColumn id="2" xr3:uid="{D1530EB2-35D3-4409-85A3-8C8E07E0B16C}" uniqueName="2" name="ADDRESS" queryTableFieldId="2" dataDxfId="101"/>
    <tableColumn id="3" xr3:uid="{84F33C58-3F0D-4F35-A1C6-D453412F1D5B}" uniqueName="3" name="TIMESTAMP" queryTableFieldId="3" dataDxfId="100"/>
    <tableColumn id="4" xr3:uid="{EA3EA331-E4C3-4CC6-9A1A-1D4A15FCC362}" uniqueName="4" name="UUID" queryTableFieldId="4" dataDxfId="99"/>
    <tableColumn id="5" xr3:uid="{57081F84-08B1-46FD-814E-D6CC817386C9}" uniqueName="5" name="MAJOR" queryTableFieldId="5"/>
    <tableColumn id="6" xr3:uid="{12DA436B-8E75-4B45-AE15-1EA25F0046C8}" uniqueName="6" name="MINOR" queryTableFieldId="6"/>
    <tableColumn id="7" xr3:uid="{71972DB9-7CDA-482E-BB73-A3DCC13BF7E7}" uniqueName="7" name="TX POWER" queryTableFieldId="7"/>
    <tableColumn id="8" xr3:uid="{9B601805-B82E-4090-B01F-DCA3042FF7CA}" uniqueName="8" name="RSSI" queryTableFieldId="8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06E3C8-5110-4E7D-B91B-FA0DA0E7E9AD}" name="PiPact_1_44m_CardboardObstruction" displayName="PiPact_1_44m_CardboardObstruction" ref="J2:Q113" tableType="queryTable" totalsRowShown="0">
  <autoFilter ref="J2:Q113" xr:uid="{187FF33E-AE25-487A-9FB2-2ABB6EAF85CC}"/>
  <tableColumns count="8">
    <tableColumn id="9" xr3:uid="{176D127F-7DDC-4379-9434-B2133A14BEE0}" uniqueName="9" name="SCAN" queryTableFieldId="1"/>
    <tableColumn id="2" xr3:uid="{96A17557-87D7-4DAB-8163-2A8B01BE384B}" uniqueName="2" name="ADDRESS" queryTableFieldId="2" dataDxfId="98"/>
    <tableColumn id="3" xr3:uid="{5F5AD220-E24F-4DCF-9846-1D09EC060FB7}" uniqueName="3" name="TIMESTAMP" queryTableFieldId="3" dataDxfId="97"/>
    <tableColumn id="4" xr3:uid="{970E5EEB-18E2-4903-B97B-B00E056E7709}" uniqueName="4" name="UUID" queryTableFieldId="4" dataDxfId="96"/>
    <tableColumn id="5" xr3:uid="{9B2B88EB-642F-4D74-8433-2DDCA71EFEFB}" uniqueName="5" name="MAJOR" queryTableFieldId="5"/>
    <tableColumn id="6" xr3:uid="{BDB394E5-C469-40BE-A12E-350E4658A324}" uniqueName="6" name="MINOR" queryTableFieldId="6"/>
    <tableColumn id="7" xr3:uid="{0AB4A6D0-F541-44FA-B372-08E9F0B2C7B9}" uniqueName="7" name="TX POWER" queryTableFieldId="7"/>
    <tableColumn id="8" xr3:uid="{D96346D8-AD1E-47FB-8BC4-F897E1C57CBB}" uniqueName="8" name="RSSI" queryTableFieldId="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34962D-579F-49B0-88FC-7B12782E33CE}" name="PiPact_1_44m_ArushObstruction" displayName="PiPact_1_44m_ArushObstruction" ref="S2:Z120" tableType="queryTable" totalsRowShown="0">
  <autoFilter ref="S2:Z120" xr:uid="{5670463F-4485-464C-B5FC-4601C3714EF4}"/>
  <tableColumns count="8">
    <tableColumn id="9" xr3:uid="{17276D5B-6D9E-4090-9CAD-B311590D9B08}" uniqueName="9" name="SCAN" queryTableFieldId="1"/>
    <tableColumn id="2" xr3:uid="{AFF61374-116F-4D5C-A55A-A27333601B7C}" uniqueName="2" name="ADDRESS" queryTableFieldId="2" dataDxfId="95"/>
    <tableColumn id="3" xr3:uid="{B22716DA-71F6-4B6F-AA93-9EAC68E5F045}" uniqueName="3" name="TIMESTAMP" queryTableFieldId="3" dataDxfId="94"/>
    <tableColumn id="4" xr3:uid="{9B626957-6C79-4E31-8E16-F7F8B383E38A}" uniqueName="4" name="UUID" queryTableFieldId="4" dataDxfId="93"/>
    <tableColumn id="5" xr3:uid="{92B850C6-7768-47D4-8416-95F9E30DEFCA}" uniqueName="5" name="MAJOR" queryTableFieldId="5"/>
    <tableColumn id="6" xr3:uid="{4E5CFFAE-DD49-4E6E-B12E-0756E2E11261}" uniqueName="6" name="MINOR" queryTableFieldId="6"/>
    <tableColumn id="7" xr3:uid="{FC978E03-B47E-46CB-9E03-FEE555E252E5}" uniqueName="7" name="TX POWER" queryTableFieldId="7"/>
    <tableColumn id="8" xr3:uid="{F9512B91-49E2-4602-A4B4-4730D666CB84}" uniqueName="8" name="RSSI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751419B-C21D-4253-8DCD-83E3F61CD690}" name="_1_44m_noOb" displayName="_1_44m_noOb" ref="AT2:BA114" tableType="queryTable" totalsRowShown="0">
  <autoFilter ref="AT2:BA114" xr:uid="{A931B6E3-C205-4390-822F-AFCD9F62BAC1}"/>
  <tableColumns count="8">
    <tableColumn id="9" xr3:uid="{6B5B82BF-9B9B-452B-8960-3D742B350380}" uniqueName="9" name="SCAN" queryTableFieldId="1"/>
    <tableColumn id="2" xr3:uid="{B14A4276-81F1-48B8-8668-79937ADBA8E0}" uniqueName="2" name="ADDRESS" queryTableFieldId="2" dataDxfId="218"/>
    <tableColumn id="3" xr3:uid="{4E750D71-6DD5-440F-93A7-CF1CF5638EC7}" uniqueName="3" name="TIMESTAMP" queryTableFieldId="3" dataDxfId="217"/>
    <tableColumn id="4" xr3:uid="{D582D5A4-57E0-4CCE-8440-F37B9B343A3D}" uniqueName="4" name="UUID" queryTableFieldId="4" dataDxfId="216"/>
    <tableColumn id="5" xr3:uid="{C53BE85A-7381-4BCF-B8F9-73CE84A5DF44}" uniqueName="5" name="MAJOR" queryTableFieldId="5"/>
    <tableColumn id="6" xr3:uid="{0676CAB3-0BDC-4AFA-AF93-8A54F8E69CF6}" uniqueName="6" name="MINOR" queryTableFieldId="6"/>
    <tableColumn id="7" xr3:uid="{0E8C94F5-87C5-4101-9A25-607CAFC4013A}" uniqueName="7" name="TX POWER" queryTableFieldId="7"/>
    <tableColumn id="8" xr3:uid="{A721628E-138A-4D77-9C8E-248C66757739}" uniqueName="8" name="RSSI" queryTableFieldId="8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EE9C7F-66C9-4D85-A4B2-5D5FD0AC21C3}" name="PiPact_Scan_1_44m_PocketObstruction" displayName="PiPact_Scan_1_44m_PocketObstruction" ref="AB2:AI65" tableType="queryTable" totalsRowShown="0">
  <autoFilter ref="AB2:AI65" xr:uid="{CA8BC224-9C1D-4503-8FE7-15F80B7716AE}"/>
  <tableColumns count="8">
    <tableColumn id="9" xr3:uid="{23F77605-6BCE-49E2-BBBD-CF5FDB0C6525}" uniqueName="9" name="SCAN" queryTableFieldId="1"/>
    <tableColumn id="2" xr3:uid="{2DB02357-9139-4D68-AE01-5694AA6D6B3A}" uniqueName="2" name="ADDRESS" queryTableFieldId="2" dataDxfId="92"/>
    <tableColumn id="3" xr3:uid="{47531520-3B29-46EB-9DB9-56734ECE7EEF}" uniqueName="3" name="TIMESTAMP" queryTableFieldId="3" dataDxfId="91"/>
    <tableColumn id="4" xr3:uid="{D7325DD4-33E4-4BE0-9327-6BE7716D39A7}" uniqueName="4" name="UUID" queryTableFieldId="4" dataDxfId="90"/>
    <tableColumn id="5" xr3:uid="{81D72CA9-36F6-45C8-919B-1B04D35E240C}" uniqueName="5" name="MAJOR" queryTableFieldId="5"/>
    <tableColumn id="6" xr3:uid="{90DC29CA-B308-4FA0-899F-92CEC07547FB}" uniqueName="6" name="MINOR" queryTableFieldId="6"/>
    <tableColumn id="7" xr3:uid="{157EA4BD-31AD-48D5-A5A2-BB3C688EC90D}" uniqueName="7" name="TX POWER" queryTableFieldId="7"/>
    <tableColumn id="8" xr3:uid="{C50858F1-FD0E-477B-95F9-C401FDAB259F}" uniqueName="8" name="RSSI" queryTableFieldId="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9768E1-6261-41ED-9E38-80A7086C3CD4}" name="PiPact_1_44m_Person_PocketObstruction" displayName="PiPact_1_44m_Person_PocketObstruction" ref="AK2:AR116" tableType="queryTable" totalsRowShown="0">
  <autoFilter ref="AK2:AR116" xr:uid="{A2F94CB6-F801-42A4-B613-6346E12E7FD1}"/>
  <tableColumns count="8">
    <tableColumn id="9" xr3:uid="{57BE8FC7-45D4-47C7-BF6C-C83F8E44C43F}" uniqueName="9" name="SCAN" queryTableFieldId="1"/>
    <tableColumn id="2" xr3:uid="{75A9A100-4148-442F-8966-B556F0945BE9}" uniqueName="2" name="ADDRESS" queryTableFieldId="2" dataDxfId="89"/>
    <tableColumn id="3" xr3:uid="{E57C6DA0-BE95-46C1-8CC0-FC6A4DC16B94}" uniqueName="3" name="TIMESTAMP" queryTableFieldId="3" dataDxfId="88"/>
    <tableColumn id="4" xr3:uid="{00A04C57-AD68-4944-AC28-738041E8B77C}" uniqueName="4" name="UUID" queryTableFieldId="4" dataDxfId="87"/>
    <tableColumn id="5" xr3:uid="{4AFD136F-3B2E-4852-9296-18E08833972C}" uniqueName="5" name="MAJOR" queryTableFieldId="5"/>
    <tableColumn id="6" xr3:uid="{AA560BF0-D257-4A11-A8BD-E9611034316F}" uniqueName="6" name="MINOR" queryTableFieldId="6"/>
    <tableColumn id="7" xr3:uid="{53AA10BD-0031-4719-8622-E78FCEC3EC81}" uniqueName="7" name="TX POWER" queryTableFieldId="7"/>
    <tableColumn id="8" xr3:uid="{1526DD0B-DE96-470C-BFB3-50A11ED2B9C9}" uniqueName="8" name="RSSI" queryTableFieldId="8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E552D26-5F5B-477D-AB14-A2F571E9E754}" name="Append8" displayName="Append8" ref="AT2:BA76" tableType="queryTable" totalsRowShown="0">
  <autoFilter ref="AT2:BA76" xr:uid="{0B8F6A6C-9736-4A1C-A694-D081C9C698D8}"/>
  <tableColumns count="8">
    <tableColumn id="9" xr3:uid="{92C64B34-8B56-4036-923C-48C11758BED2}" uniqueName="9" name="SCAN" queryTableFieldId="1"/>
    <tableColumn id="2" xr3:uid="{8962F2E5-FAC1-4F96-AA11-6B8EBDD49F7D}" uniqueName="2" name="ADDRESS" queryTableFieldId="2" dataDxfId="86"/>
    <tableColumn id="3" xr3:uid="{016A9B3C-7A06-4FF8-93A8-BE351D070B36}" uniqueName="3" name="TIMESTAMP" queryTableFieldId="3" dataDxfId="85"/>
    <tableColumn id="4" xr3:uid="{DF2B9DC2-5BC1-457B-895B-613D1267383E}" uniqueName="4" name="UUID" queryTableFieldId="4" dataDxfId="84"/>
    <tableColumn id="5" xr3:uid="{EBC84868-E4A4-4FA0-B5CD-717F8F71B122}" uniqueName="5" name="MAJOR" queryTableFieldId="5"/>
    <tableColumn id="6" xr3:uid="{4931D0DA-4E2D-44C8-B6B2-8F42338D19A2}" uniqueName="6" name="MINOR" queryTableFieldId="6"/>
    <tableColumn id="7" xr3:uid="{5FD53107-91E2-49F8-8E76-2CE42A3F6969}" uniqueName="7" name="TX POWER" queryTableFieldId="7"/>
    <tableColumn id="8" xr3:uid="{7F8DB25E-75C7-41C5-83E7-4568F419706E}" uniqueName="8" name="RSSI" queryTableFieldId="8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40D9EC-F03E-471F-8FA1-0B5DFB2EAE7B}" name="Append9" displayName="Append9" ref="BC2:BJ116" tableType="queryTable" totalsRowShown="0">
  <autoFilter ref="BC2:BJ116" xr:uid="{41F22B32-9FC4-45D2-915A-B7B775EEBBF9}"/>
  <tableColumns count="8">
    <tableColumn id="9" xr3:uid="{2B29F7AB-D9FC-4281-93F5-EC27A48173A0}" uniqueName="9" name="SCAN" queryTableFieldId="1"/>
    <tableColumn id="2" xr3:uid="{CD157B57-AFDD-4794-963B-C699FDB431FD}" uniqueName="2" name="ADDRESS" queryTableFieldId="2" dataDxfId="83"/>
    <tableColumn id="3" xr3:uid="{BCF2F8D5-2E2F-4F1D-AE37-61B1AE0BF8D8}" uniqueName="3" name="TIMESTAMP" queryTableFieldId="3" dataDxfId="82"/>
    <tableColumn id="4" xr3:uid="{1147BD1A-21C1-4417-BF7B-15BAB06EE7F0}" uniqueName="4" name="UUID" queryTableFieldId="4" dataDxfId="81"/>
    <tableColumn id="5" xr3:uid="{E00A20A6-542A-4E3F-B851-74687DED1FE4}" uniqueName="5" name="MAJOR" queryTableFieldId="5"/>
    <tableColumn id="6" xr3:uid="{B0B82B37-C002-4438-8352-3DE053E0F09E}" uniqueName="6" name="MINOR" queryTableFieldId="6"/>
    <tableColumn id="7" xr3:uid="{360BD40C-84B8-44D5-9899-B4D5B451660F}" uniqueName="7" name="TX POWER" queryTableFieldId="7"/>
    <tableColumn id="8" xr3:uid="{526F7F09-E174-4681-AD5F-98F35E973BAD}" uniqueName="8" name="RSSI" queryTableFieldId="8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EEBDB64-7166-4D77-AEE7-235271797753}" name="Drywall_Scan_1_44m" displayName="Drywall_Scan_1_44m" ref="BL2:BS120" tableType="queryTable" totalsRowShown="0">
  <autoFilter ref="BL2:BS120" xr:uid="{F9872BCC-6FEF-422A-9F4B-FCA948BB53B8}"/>
  <tableColumns count="8">
    <tableColumn id="9" xr3:uid="{DF5DAC82-A958-469F-AE63-A7DEA75FB147}" uniqueName="9" name="SCAN" queryTableFieldId="1"/>
    <tableColumn id="2" xr3:uid="{8711B0D8-DE3F-4022-85D7-7398D12BC759}" uniqueName="2" name="ADDRESS" queryTableFieldId="2" dataDxfId="80"/>
    <tableColumn id="3" xr3:uid="{A5C75AF8-D63A-40A2-B537-503C4452815D}" uniqueName="3" name="TIMESTAMP" queryTableFieldId="3" dataDxfId="79"/>
    <tableColumn id="4" xr3:uid="{C9BE1C82-D8B4-4B46-B9C0-3C87D20F7665}" uniqueName="4" name="UUID" queryTableFieldId="4" dataDxfId="78"/>
    <tableColumn id="5" xr3:uid="{136C57C1-8E54-4650-94D6-194A2AA22BE2}" uniqueName="5" name="MAJOR" queryTableFieldId="5"/>
    <tableColumn id="6" xr3:uid="{C185E3FA-E3D2-43A2-8D44-6D6B3023518A}" uniqueName="6" name="MINOR" queryTableFieldId="6"/>
    <tableColumn id="7" xr3:uid="{9AB5AA9E-B2D5-4E71-9397-36119BB2C371}" uniqueName="7" name="TX POWER" queryTableFieldId="7"/>
    <tableColumn id="8" xr3:uid="{CBB590F5-E111-4636-BFE1-AB1CE4E897BB}" uniqueName="8" name="RSSI" queryTableFieldId="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E0B0EB8-04DB-492F-B8AC-FE0D09327CEE}" name="Drywall_Person_PocketTest_1_44m" displayName="Drywall_Person_PocketTest_1_44m" ref="BU2:CB120" tableType="queryTable" totalsRowShown="0">
  <autoFilter ref="BU2:CB120" xr:uid="{7D0C4DBE-0D03-4D61-AEA6-F3F46905DD8A}"/>
  <tableColumns count="8">
    <tableColumn id="9" xr3:uid="{F31F59A7-2E14-4D97-98FD-B9CFAC748717}" uniqueName="9" name="SCAN" queryTableFieldId="1"/>
    <tableColumn id="2" xr3:uid="{42302F98-70D0-4838-94A2-749D58AAB6E8}" uniqueName="2" name="ADDRESS" queryTableFieldId="2" dataDxfId="77"/>
    <tableColumn id="3" xr3:uid="{577E1C6D-9B3B-4BAC-8DBA-58338A3F970E}" uniqueName="3" name="TIMESTAMP" queryTableFieldId="3" dataDxfId="76"/>
    <tableColumn id="4" xr3:uid="{6C5AC3AA-A0D4-44B3-A46A-1FF5142CB66F}" uniqueName="4" name="UUID" queryTableFieldId="4" dataDxfId="75"/>
    <tableColumn id="5" xr3:uid="{928683D5-A7FE-412A-8ED0-32E94A73CBA1}" uniqueName="5" name="MAJOR" queryTableFieldId="5"/>
    <tableColumn id="6" xr3:uid="{4346D483-E386-4A48-BD5B-0A9B73C3BBE7}" uniqueName="6" name="MINOR" queryTableFieldId="6"/>
    <tableColumn id="7" xr3:uid="{C9AA96CE-FF6E-4D64-94DA-F9245CA21260}" uniqueName="7" name="TX POWER" queryTableFieldId="7"/>
    <tableColumn id="8" xr3:uid="{B222FEA4-7E9A-4185-8EA6-882EEC5CD81D}" uniqueName="8" name="RSSI" queryTableFieldId="8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DFD1257-B41B-41AA-9311-21A31E993B9E}" name="_1_44m_Backpack" displayName="_1_44m_Backpack" ref="CD2:CK108" tableType="queryTable" totalsRowShown="0">
  <autoFilter ref="CD2:CK108" xr:uid="{E0801162-E1F9-4391-8008-52C3C94D8F4A}"/>
  <tableColumns count="8">
    <tableColumn id="9" xr3:uid="{C5F0DD93-CD26-4913-BEB8-96C6378E0F00}" uniqueName="9" name="SCAN" queryTableFieldId="1"/>
    <tableColumn id="2" xr3:uid="{C2BFA9C4-6D2B-4F37-903B-89FA0D71521A}" uniqueName="2" name="ADDRESS" queryTableFieldId="2" dataDxfId="74"/>
    <tableColumn id="3" xr3:uid="{DC339EAF-F246-46B7-9EE5-DC8F20311A0C}" uniqueName="3" name="TIMESTAMP" queryTableFieldId="3" dataDxfId="73"/>
    <tableColumn id="4" xr3:uid="{92E1A6BD-EA5D-4E62-BF0C-59DC880A5506}" uniqueName="4" name="UUID" queryTableFieldId="4" dataDxfId="72"/>
    <tableColumn id="5" xr3:uid="{4C300020-D6E2-48CD-BFC2-DC385501FF5A}" uniqueName="5" name="MAJOR" queryTableFieldId="5"/>
    <tableColumn id="6" xr3:uid="{FF98C338-5F7C-4F72-B0EA-EE87FFB3CABE}" uniqueName="6" name="MINOR" queryTableFieldId="6"/>
    <tableColumn id="7" xr3:uid="{FBB1E832-7DD6-406C-B680-C116FE59FD77}" uniqueName="7" name="TX POWER" queryTableFieldId="7"/>
    <tableColumn id="8" xr3:uid="{B0BCB2CF-FD39-4D16-B40B-90F23782A950}" uniqueName="8" name="RSSI" queryTableFieldId="8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iPactScan_1_5m" displayName="PiPactScan_1_5m" ref="A1:H31" tableType="queryTable" totalsRowShown="0">
  <autoFilter ref="A1:H31" xr:uid="{00000000-0009-0000-0100-000001000000}"/>
  <tableColumns count="8">
    <tableColumn id="9" xr3:uid="{00000000-0010-0000-0000-000009000000}" uniqueName="9" name="SCAN" queryTableFieldId="1"/>
    <tableColumn id="2" xr3:uid="{00000000-0010-0000-0000-000002000000}" uniqueName="2" name="ADDRESS" queryTableFieldId="2" dataDxfId="71"/>
    <tableColumn id="3" xr3:uid="{00000000-0010-0000-0000-000003000000}" uniqueName="3" name="TIMESTAMP" queryTableFieldId="3" dataDxfId="70"/>
    <tableColumn id="4" xr3:uid="{00000000-0010-0000-0000-000004000000}" uniqueName="4" name="UUID" queryTableFieldId="4" dataDxfId="69"/>
    <tableColumn id="5" xr3:uid="{00000000-0010-0000-0000-000005000000}" uniqueName="5" name="MAJOR" queryTableFieldId="5"/>
    <tableColumn id="6" xr3:uid="{00000000-0010-0000-0000-000006000000}" uniqueName="6" name="MINOR" queryTableFieldId="6"/>
    <tableColumn id="7" xr3:uid="{00000000-0010-0000-0000-000007000000}" uniqueName="7" name="TX POWER" queryTableFieldId="7"/>
    <tableColumn id="8" xr3:uid="{00000000-0010-0000-0000-000008000000}" uniqueName="8" name="RSSI" queryTableFieldId="8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832A87-F8BD-4E34-B383-4357C7571897}" name="PiPact_1_44m_NoObstruction__2" displayName="PiPact_1_44m_NoObstruction__2" ref="A2:H114" tableType="queryTable" totalsRowShown="0">
  <autoFilter ref="A2:H114" xr:uid="{E1BF9980-3302-41AF-9B2D-A24004CD274F}"/>
  <tableColumns count="8">
    <tableColumn id="9" xr3:uid="{7A66A8E8-84E3-42A9-8BC1-184A1C062494}" uniqueName="9" name="SCAN" queryTableFieldId="1"/>
    <tableColumn id="2" xr3:uid="{3BF73EE4-D755-4F50-9EE0-B4DBB396585F}" uniqueName="2" name="ADDRESS" queryTableFieldId="2" dataDxfId="68"/>
    <tableColumn id="3" xr3:uid="{D910CF5C-ED80-492B-8375-2BFD687ECCD4}" uniqueName="3" name="TIMESTAMP" queryTableFieldId="3" dataDxfId="67"/>
    <tableColumn id="4" xr3:uid="{105270B1-B5AA-4C7F-8C83-56A0F82C87AF}" uniqueName="4" name="UUID" queryTableFieldId="4" dataDxfId="66"/>
    <tableColumn id="5" xr3:uid="{0435D636-2CE0-4D60-BE5B-C7CE5FC7BB4C}" uniqueName="5" name="MAJOR" queryTableFieldId="5"/>
    <tableColumn id="6" xr3:uid="{98F1285C-6A69-482E-A71B-0CD86F4F550A}" uniqueName="6" name="MINOR" queryTableFieldId="6"/>
    <tableColumn id="7" xr3:uid="{33E8F23C-51E2-4CAF-9143-3A634D8822CC}" uniqueName="7" name="TX POWER" queryTableFieldId="7"/>
    <tableColumn id="8" xr3:uid="{16163FE4-9EA4-427D-8111-A7765433315E}" uniqueName="8" name="RSSI" queryTableFieldId="8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822167-9C75-4052-97D9-A6EF3DC24CA6}" name="PiPact_1_44m_NoObstruction_2TXPower" displayName="PiPact_1_44m_NoObstruction_2TXPower" ref="J2:Q111" tableType="queryTable" totalsRowShown="0">
  <autoFilter ref="J2:Q111" xr:uid="{08B9DDD8-912F-4794-95C5-A6A768BD7983}"/>
  <tableColumns count="8">
    <tableColumn id="9" xr3:uid="{ACABB19B-69A5-44FD-BCD5-B275FB008162}" uniqueName="9" name="SCAN" queryTableFieldId="1"/>
    <tableColumn id="2" xr3:uid="{A2575E23-C728-4B9B-BB3E-52ADAA264BC4}" uniqueName="2" name="ADDRESS" queryTableFieldId="2" dataDxfId="65"/>
    <tableColumn id="3" xr3:uid="{8918AA16-C69F-4411-BE42-27516D55716C}" uniqueName="3" name="TIMESTAMP" queryTableFieldId="3" dataDxfId="64"/>
    <tableColumn id="4" xr3:uid="{F60F45C3-C488-4469-BE07-E3352E0210DB}" uniqueName="4" name="UUID" queryTableFieldId="4" dataDxfId="63"/>
    <tableColumn id="5" xr3:uid="{8447D76F-F682-4C88-BD00-4B7585828696}" uniqueName="5" name="MAJOR" queryTableFieldId="5"/>
    <tableColumn id="6" xr3:uid="{12C6B8D3-8BD0-4C9B-A779-A81AABB9F802}" uniqueName="6" name="MINOR" queryTableFieldId="6"/>
    <tableColumn id="7" xr3:uid="{283FC64B-D836-4DAC-9B8F-DA56E9ED62E5}" uniqueName="7" name="TX POWER" queryTableFieldId="7"/>
    <tableColumn id="8" xr3:uid="{D20D0B83-7705-403D-9185-E5D09622122A}" uniqueName="8" name="RSSI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1FDFB09-FA8E-4F80-BAA3-87CE7CD6365C}" name="Append4" displayName="Append4" ref="BL2:BS151" tableType="queryTable" totalsRowShown="0">
  <autoFilter ref="BL2:BS151" xr:uid="{3BA637AC-3F24-4A6E-825F-A3AD6F0B815A}"/>
  <tableColumns count="8">
    <tableColumn id="9" xr3:uid="{8749C94C-4271-468C-875D-8244B292E2AF}" uniqueName="9" name="SCAN" queryTableFieldId="1"/>
    <tableColumn id="2" xr3:uid="{695BF0F5-209F-4384-9E5E-5ED3AB4CE35B}" uniqueName="2" name="ADDRESS" queryTableFieldId="2" dataDxfId="215"/>
    <tableColumn id="3" xr3:uid="{CD70A641-3955-4B47-B6CE-648683E5182B}" uniqueName="3" name="TIMESTAMP" queryTableFieldId="3" dataDxfId="214"/>
    <tableColumn id="4" xr3:uid="{D7EFF692-CE11-488B-9C4B-C0C57C5316C6}" uniqueName="4" name="UUID" queryTableFieldId="4" dataDxfId="213"/>
    <tableColumn id="5" xr3:uid="{655A4FF9-2F9D-485F-9360-6BD6FA6921B9}" uniqueName="5" name="MAJOR" queryTableFieldId="5"/>
    <tableColumn id="6" xr3:uid="{D305607B-4CFE-41C9-BB75-2C7A7102F17A}" uniqueName="6" name="MINOR" queryTableFieldId="6"/>
    <tableColumn id="7" xr3:uid="{D7089C53-2053-434F-8EE3-A2494F1A4E01}" uniqueName="7" name="TX POWER" queryTableFieldId="7"/>
    <tableColumn id="8" xr3:uid="{A6398399-8862-482B-8C8E-90A40542BC68}" uniqueName="8" name="RSSI" queryTableFieldId="8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C66709-A070-4AF0-9598-5285C7E87CAD}" name="PiPact_1_44m_NoObstruction_3Tx" displayName="PiPact_1_44m_NoObstruction_3Tx" ref="S2:Z28" tableType="queryTable" totalsRowShown="0">
  <autoFilter ref="S2:Z28" xr:uid="{2FFBBBCB-9BAF-4456-8B0B-542A8E04847C}"/>
  <tableColumns count="8">
    <tableColumn id="9" xr3:uid="{683FE71B-AD0A-462B-8444-1320C0FB6A69}" uniqueName="9" name="SCAN" queryTableFieldId="1" dataDxfId="62"/>
    <tableColumn id="2" xr3:uid="{6FB89913-F066-4EF3-90F6-22888D1961D9}" uniqueName="2" name="ADDRESS" queryTableFieldId="2" dataDxfId="61"/>
    <tableColumn id="3" xr3:uid="{DEC3DD41-03EF-4476-A8FE-64D960DB13B1}" uniqueName="3" name="TIMESTAMP" queryTableFieldId="3" dataDxfId="60"/>
    <tableColumn id="4" xr3:uid="{032BDE4E-D47E-46F8-9815-6A70489A1ED8}" uniqueName="4" name="UUID" queryTableFieldId="4" dataDxfId="59"/>
    <tableColumn id="5" xr3:uid="{5FB156FB-B301-47AA-9C24-32A20C35FD49}" uniqueName="5" name="MAJOR" queryTableFieldId="5" dataDxfId="58"/>
    <tableColumn id="6" xr3:uid="{F7CAD91C-6AE3-482C-AF18-5940A4BA59B6}" uniqueName="6" name="MINOR" queryTableFieldId="6" dataDxfId="57"/>
    <tableColumn id="7" xr3:uid="{888477EA-C4C0-43C2-9F11-F9B4A01C5348}" uniqueName="7" name="TX POWER" queryTableFieldId="7" dataDxfId="56"/>
    <tableColumn id="8" xr3:uid="{85D46CEC-6FE5-439D-A129-B799FD5FB60B}" uniqueName="8" name="RSSI" queryTableFieldId="8" dataDxfId="55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9288D2-39A8-4BA0-B9DE-4FCAAD9C2C0E}" name="PiPact_1_44m_NoObstruction_4Tx" displayName="PiPact_1_44m_NoObstruction_4Tx" ref="AB2:AI33" tableType="queryTable" totalsRowShown="0">
  <autoFilter ref="AB2:AI33" xr:uid="{62B48526-96DE-4303-942E-B2D3A3DD6D70}"/>
  <tableColumns count="8">
    <tableColumn id="9" xr3:uid="{A2CBA483-82F8-416D-A5DA-25463BDC923E}" uniqueName="9" name="SCAN" queryTableFieldId="1"/>
    <tableColumn id="2" xr3:uid="{0F60EDAD-E9ED-4A54-9F4E-A1704D4EFE1C}" uniqueName="2" name="ADDRESS" queryTableFieldId="2" dataDxfId="2"/>
    <tableColumn id="3" xr3:uid="{275936E8-1D55-4312-8882-BC30554B86F5}" uniqueName="3" name="TIMESTAMP" queryTableFieldId="3" dataDxfId="1"/>
    <tableColumn id="4" xr3:uid="{FACFB721-EE93-4AC2-8216-DABC6D23B4B3}" uniqueName="4" name="UUID" queryTableFieldId="4" dataDxfId="0"/>
    <tableColumn id="5" xr3:uid="{E11FEDE9-055F-4688-B7F1-53B61A622C14}" uniqueName="5" name="MAJOR" queryTableFieldId="5"/>
    <tableColumn id="6" xr3:uid="{91C09D32-B081-4231-BEDB-340428451799}" uniqueName="6" name="MINOR" queryTableFieldId="6"/>
    <tableColumn id="7" xr3:uid="{953A6B52-9DEF-452A-9956-77BDABB709FE}" uniqueName="7" name="TX POWER" queryTableFieldId="7"/>
    <tableColumn id="8" xr3:uid="{DA969E89-1F85-4416-B0C4-02872F59F4D7}" uniqueName="8" name="RSSI" queryTableFieldId="8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7681E4-5F83-4B92-86C6-2C94F4FD3306}" name="PiPact_1_44m_NoObstruction_217__39Tx" displayName="PiPact_1_44m_NoObstruction_217__39Tx" ref="AK2:AR32" tableType="queryTable" totalsRowShown="0">
  <autoFilter ref="AK2:AR32" xr:uid="{E32A58CB-007D-4442-8C9A-43D3412CFC22}"/>
  <tableColumns count="8">
    <tableColumn id="9" xr3:uid="{C99F7CAC-97D9-4251-B4D6-EC67F6F0752F}" uniqueName="9" name="SCAN" queryTableFieldId="1"/>
    <tableColumn id="2" xr3:uid="{79290793-DA35-4664-9BA8-36721211111D}" uniqueName="2" name="ADDRESS" queryTableFieldId="2" dataDxfId="54"/>
    <tableColumn id="3" xr3:uid="{EB479B28-58A0-4B51-B702-ACA6B835668F}" uniqueName="3" name="TIMESTAMP" queryTableFieldId="3" dataDxfId="53"/>
    <tableColumn id="4" xr3:uid="{34826E6E-E0F3-4158-8943-241658E4FA2E}" uniqueName="4" name="UUID" queryTableFieldId="4" dataDxfId="52"/>
    <tableColumn id="5" xr3:uid="{C5FB039A-31EC-4915-903A-3A2CD0303D38}" uniqueName="5" name="MAJOR" queryTableFieldId="5"/>
    <tableColumn id="6" xr3:uid="{A29242C1-9319-413E-BF16-DC5AB3E1E7E0}" uniqueName="6" name="MINOR" queryTableFieldId="6"/>
    <tableColumn id="7" xr3:uid="{3CA282C9-61BA-47C5-95BE-844E9765C2DC}" uniqueName="7" name="TX POWER" queryTableFieldId="7"/>
    <tableColumn id="8" xr3:uid="{E1B06067-657F-4674-89C0-886139A3D48D}" uniqueName="8" name="RSSI" queryTableFieldId="8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D7D4ED-D3C5-42A7-B77D-BDA58D83964D}" name="PiPact_1_44m_NoObstruction_227__29Tx" displayName="PiPact_1_44m_NoObstruction_227__29Tx" ref="AT2:BA31" tableType="queryTable" totalsRowShown="0">
  <autoFilter ref="AT2:BA31" xr:uid="{4EA88E8F-969B-4EF1-83B5-6196922693B5}"/>
  <tableColumns count="8">
    <tableColumn id="9" xr3:uid="{4BB09D26-76CA-4F9B-B064-EEB820701A11}" uniqueName="9" name="SCAN" queryTableFieldId="1"/>
    <tableColumn id="2" xr3:uid="{1E7F1567-8ABE-4B57-9068-D453B9E2A827}" uniqueName="2" name="ADDRESS" queryTableFieldId="2" dataDxfId="51"/>
    <tableColumn id="3" xr3:uid="{21D67A0C-F5E9-44B9-90B1-38EFC48411FF}" uniqueName="3" name="TIMESTAMP" queryTableFieldId="3" dataDxfId="50"/>
    <tableColumn id="4" xr3:uid="{83987A78-CFFE-4A8F-9796-D49E365D4201}" uniqueName="4" name="UUID" queryTableFieldId="4" dataDxfId="49"/>
    <tableColumn id="5" xr3:uid="{1C926112-DE83-4F27-950A-2C416AD463C1}" uniqueName="5" name="MAJOR" queryTableFieldId="5"/>
    <tableColumn id="6" xr3:uid="{856B4F9F-E99A-4F49-AF8D-B4F14A300D9D}" uniqueName="6" name="MINOR" queryTableFieldId="6"/>
    <tableColumn id="7" xr3:uid="{1493A4B7-165E-4BA0-B5FF-DCC8C9D40B9D}" uniqueName="7" name="TX POWER" queryTableFieldId="7"/>
    <tableColumn id="8" xr3:uid="{B40B7E9F-A3C1-47C0-A655-1679BE6F3ABA}" uniqueName="8" name="RSSI" queryTableFieldId="8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954196-7606-443A-940E-9609677E3185}" name="PiPact_1_44m_NoObstruction_237__19Tx" displayName="PiPact_1_44m_NoObstruction_237__19Tx" ref="BC2:BJ27" tableType="queryTable" totalsRowShown="0">
  <autoFilter ref="BC2:BJ27" xr:uid="{CFC4D74A-9596-4423-BCE5-E78CAABAD86C}"/>
  <tableColumns count="8">
    <tableColumn id="9" xr3:uid="{7C5A72FE-6C07-4F08-A8BF-209B59C40C47}" uniqueName="9" name="SCAN" queryTableFieldId="1" dataDxfId="48"/>
    <tableColumn id="2" xr3:uid="{DDBEF4B7-E148-478A-A425-FBEDAA4330F9}" uniqueName="2" name="ADDRESS" queryTableFieldId="2" dataDxfId="47"/>
    <tableColumn id="3" xr3:uid="{AF4478B5-87B3-4609-9875-D8422238DA99}" uniqueName="3" name="TIMESTAMP" queryTableFieldId="3" dataDxfId="46"/>
    <tableColumn id="4" xr3:uid="{AAE4E64D-E0E2-4256-9DA8-CEA5767A65B8}" uniqueName="4" name="UUID" queryTableFieldId="4" dataDxfId="45"/>
    <tableColumn id="5" xr3:uid="{EE1E03D0-1D4C-4418-AD46-79FFA16C733E}" uniqueName="5" name="MAJOR" queryTableFieldId="5" dataDxfId="44"/>
    <tableColumn id="6" xr3:uid="{8461E51D-6C53-4F01-962E-012CC9BCFF14}" uniqueName="6" name="MINOR" queryTableFieldId="6" dataDxfId="43"/>
    <tableColumn id="7" xr3:uid="{6254D1F5-8B16-4547-9577-201677B7112D}" uniqueName="7" name="TX POWER" queryTableFieldId="7" dataDxfId="42"/>
    <tableColumn id="8" xr3:uid="{91B3C46E-E062-4AB6-8A83-3E58ED381B86}" uniqueName="8" name="RSSI" queryTableFieldId="8" dataDxfId="41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9214DF-7F80-4E19-A267-03D8FD7A657A}" name="PiPact_1_44m_NoObstruction_247__9Tx" displayName="PiPact_1_44m_NoObstruction_247__9Tx" ref="BL2:BS32" tableType="queryTable" totalsRowShown="0">
  <autoFilter ref="BL2:BS32" xr:uid="{D239F26B-FA81-4E74-988A-F384EE1F9C43}"/>
  <tableColumns count="8">
    <tableColumn id="9" xr3:uid="{0FF4FC23-E3C7-4A32-A34F-999643DF9785}" uniqueName="9" name="SCAN" queryTableFieldId="1"/>
    <tableColumn id="2" xr3:uid="{9468C00B-320A-4422-8A73-134E5879D484}" uniqueName="2" name="ADDRESS" queryTableFieldId="2" dataDxfId="40"/>
    <tableColumn id="3" xr3:uid="{B104613E-29BE-4050-87EA-F680E25939A0}" uniqueName="3" name="TIMESTAMP" queryTableFieldId="3" dataDxfId="39"/>
    <tableColumn id="4" xr3:uid="{DDDF986B-F1C6-46E5-A6BE-AB18989F5B3D}" uniqueName="4" name="UUID" queryTableFieldId="4" dataDxfId="38"/>
    <tableColumn id="5" xr3:uid="{62F29E3D-CE57-4546-B884-5122E8945DCF}" uniqueName="5" name="MAJOR" queryTableFieldId="5"/>
    <tableColumn id="6" xr3:uid="{843262B6-B619-47AD-85A6-C2E6D25B36DB}" uniqueName="6" name="MINOR" queryTableFieldId="6"/>
    <tableColumn id="7" xr3:uid="{D626BE94-C8CB-487E-8136-76337612E40D}" uniqueName="7" name="TX POWER" queryTableFieldId="7"/>
    <tableColumn id="8" xr3:uid="{28BCA7DA-6340-42D3-A114-5A05D4A95DAE}" uniqueName="8" name="RSSI" queryTableFieldId="8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3D488DE-2364-4E43-B076-DA5EBB6D2FC5}" name="_0_level_light" displayName="_0_level_light" ref="A2:H46" tableType="queryTable" totalsRowShown="0">
  <autoFilter ref="A2:H46" xr:uid="{26E56142-22BF-4272-8FFF-16D1A9F9220D}"/>
  <tableColumns count="8">
    <tableColumn id="9" xr3:uid="{8DB81E60-12FC-4062-9296-067F5559060C}" uniqueName="9" name="SCAN" queryTableFieldId="1"/>
    <tableColumn id="2" xr3:uid="{AB01E8F2-9A2A-4CA8-907D-F36AF16C4A33}" uniqueName="2" name="ADDRESS" queryTableFieldId="2" dataDxfId="37"/>
    <tableColumn id="3" xr3:uid="{2401F7B6-CE36-45D5-88C6-A3DD96B28658}" uniqueName="3" name="TIMESTAMP" queryTableFieldId="3" dataDxfId="36"/>
    <tableColumn id="4" xr3:uid="{0660A306-EAB6-42FD-A3C4-2380479C6FBA}" uniqueName="4" name="UUID" queryTableFieldId="4" dataDxfId="35"/>
    <tableColumn id="5" xr3:uid="{6BE40BE5-A6DB-455D-B39E-BD983E2D99DF}" uniqueName="5" name="MAJOR" queryTableFieldId="5"/>
    <tableColumn id="6" xr3:uid="{2D9D046B-FDA6-4DC4-9F26-87D30CEEB134}" uniqueName="6" name="MINOR" queryTableFieldId="6"/>
    <tableColumn id="7" xr3:uid="{E6CD9D2A-18E4-4675-BBA4-348400665A94}" uniqueName="7" name="TX POWER" queryTableFieldId="7"/>
    <tableColumn id="8" xr3:uid="{E6567553-4B5F-414E-BF84-C1E42FB4AFFE}" uniqueName="8" name="RSSI" queryTableFieldId="8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86E601D-4EE4-42D8-B291-A0F1C97A3B51}" name="_1_lightlevel" displayName="_1_lightlevel" ref="J2:Q42" tableType="queryTable" totalsRowShown="0">
  <autoFilter ref="J2:Q42" xr:uid="{5E83A0A7-0D85-46AA-B7ED-85512753F002}"/>
  <tableColumns count="8">
    <tableColumn id="9" xr3:uid="{3ABB1583-DF69-48E0-8238-F15AD2B031FB}" uniqueName="9" name="SCAN" queryTableFieldId="1"/>
    <tableColumn id="2" xr3:uid="{F9AF8A67-FF63-4FE5-BC7C-600E9A4350DD}" uniqueName="2" name="ADDRESS" queryTableFieldId="2" dataDxfId="34"/>
    <tableColumn id="3" xr3:uid="{F46560AA-7A59-4B7E-B092-7276D204FAA0}" uniqueName="3" name="TIMESTAMP" queryTableFieldId="3" dataDxfId="33"/>
    <tableColumn id="4" xr3:uid="{33ADD247-0304-4C13-B52A-7B3F63E6E6B1}" uniqueName="4" name="UUID" queryTableFieldId="4" dataDxfId="32"/>
    <tableColumn id="5" xr3:uid="{B043F7A3-0FE9-4DC7-836D-CB0DCE0DBDA3}" uniqueName="5" name="MAJOR" queryTableFieldId="5"/>
    <tableColumn id="6" xr3:uid="{2786994D-42BA-45AD-BCE2-0E9E0DFDB5B2}" uniqueName="6" name="MINOR" queryTableFieldId="6"/>
    <tableColumn id="7" xr3:uid="{28238358-24B4-4BA3-8417-93A17DDA9A95}" uniqueName="7" name="TX POWER" queryTableFieldId="7"/>
    <tableColumn id="8" xr3:uid="{D9D4EF2E-E0AF-41A4-A0F1-B90051E496DF}" uniqueName="8" name="RSSI" queryTableFieldId="8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EB5501A-2F85-4C0B-83B9-492B78D9D6BC}" name="_2_lightlevel" displayName="_2_lightlevel" ref="S2:Z46" tableType="queryTable" totalsRowShown="0">
  <autoFilter ref="S2:Z46" xr:uid="{1CFCF30C-7D1F-46F2-BA3A-4EF321E6FA18}"/>
  <tableColumns count="8">
    <tableColumn id="9" xr3:uid="{D90DFF66-AF87-4C92-BF1E-67B766AA5E0E}" uniqueName="9" name="SCAN" queryTableFieldId="1"/>
    <tableColumn id="2" xr3:uid="{C4CCCCD6-471F-42BF-9F2C-9DEA702C8F27}" uniqueName="2" name="ADDRESS" queryTableFieldId="2" dataDxfId="31"/>
    <tableColumn id="3" xr3:uid="{66568D4C-E37D-4498-9C35-98E87DCC16CB}" uniqueName="3" name="TIMESTAMP" queryTableFieldId="3" dataDxfId="30"/>
    <tableColumn id="4" xr3:uid="{2800DD0A-1A88-493A-89AB-9FFBF4893C3A}" uniqueName="4" name="UUID" queryTableFieldId="4" dataDxfId="29"/>
    <tableColumn id="5" xr3:uid="{8C37DDA8-3118-4824-A3C5-B6209A79F8D0}" uniqueName="5" name="MAJOR" queryTableFieldId="5"/>
    <tableColumn id="6" xr3:uid="{ABA51A13-18CF-415B-9E0A-5BE88D29B185}" uniqueName="6" name="MINOR" queryTableFieldId="6"/>
    <tableColumn id="7" xr3:uid="{E5A5248B-8621-44E5-9C78-3A92911979F2}" uniqueName="7" name="TX POWER" queryTableFieldId="7"/>
    <tableColumn id="8" xr3:uid="{E19655D0-68A4-4232-B5F1-7F7C3CDEFA85}" uniqueName="8" name="RSSI" queryTableFieldId="8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C129F0B-C3D1-42E8-ADD0-835EC3C76AA8}" name="_3_lightlevel" displayName="_3_lightlevel" ref="AB2:AI49" tableType="queryTable" totalsRowShown="0">
  <autoFilter ref="AB2:AI49" xr:uid="{74FFC288-3BC3-4F0E-B150-AC551FCB7A81}"/>
  <tableColumns count="8">
    <tableColumn id="9" xr3:uid="{B2C15287-AAE7-40B2-8DFC-9234ED0D55AE}" uniqueName="9" name="SCAN" queryTableFieldId="1"/>
    <tableColumn id="2" xr3:uid="{5B58A6E7-052A-4D26-ABDA-468EE7B514E7}" uniqueName="2" name="ADDRESS" queryTableFieldId="2" dataDxfId="28"/>
    <tableColumn id="3" xr3:uid="{A82EBF72-B78F-46A9-AE40-FA9351B669FD}" uniqueName="3" name="TIMESTAMP" queryTableFieldId="3" dataDxfId="27"/>
    <tableColumn id="4" xr3:uid="{577BA6AF-EA46-489A-A51C-E8E66CDDFA14}" uniqueName="4" name="UUID" queryTableFieldId="4" dataDxfId="26"/>
    <tableColumn id="5" xr3:uid="{73F0FD56-6AC6-4883-8383-09B725C493F9}" uniqueName="5" name="MAJOR" queryTableFieldId="5"/>
    <tableColumn id="6" xr3:uid="{578A8FD8-5C6C-4F6A-B65D-D555B8C51536}" uniqueName="6" name="MINOR" queryTableFieldId="6"/>
    <tableColumn id="7" xr3:uid="{D38A221F-07E3-49D2-8632-57966AD9073F}" uniqueName="7" name="TX POWER" queryTableFieldId="7"/>
    <tableColumn id="8" xr3:uid="{A4903482-3DEA-452E-951C-5C018FC73DE5}" uniqueName="8" name="RSSI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1A3F100-9057-4A42-991F-C53EB5B8011C}" name="Append5" displayName="Append5" ref="S2:Z95" tableType="queryTable" totalsRowShown="0">
  <autoFilter ref="S2:Z95" xr:uid="{7A2545E5-F7EC-4321-AE61-FED70405E33C}"/>
  <tableColumns count="8">
    <tableColumn id="9" xr3:uid="{60F3A33C-8835-430D-865C-77E2E881A962}" uniqueName="9" name="SCAN" queryTableFieldId="1"/>
    <tableColumn id="2" xr3:uid="{9FED5E8B-817F-4C7C-869E-840A3CDD95E4}" uniqueName="2" name="ADDRESS" queryTableFieldId="2" dataDxfId="212"/>
    <tableColumn id="3" xr3:uid="{7876DF4C-CD5E-474D-8356-C02A789C27EF}" uniqueName="3" name="TIMESTAMP" queryTableFieldId="3" dataDxfId="211"/>
    <tableColumn id="4" xr3:uid="{2B67B6CA-F8DC-48F6-B1C7-794EEE294E7B}" uniqueName="4" name="UUID" queryTableFieldId="4" dataDxfId="210"/>
    <tableColumn id="5" xr3:uid="{AE891E76-5046-4093-A3B4-8F09656C9150}" uniqueName="5" name="MAJOR" queryTableFieldId="5"/>
    <tableColumn id="6" xr3:uid="{9A12E85C-0207-40D7-A409-B8D90124D7CA}" uniqueName="6" name="MINOR" queryTableFieldId="6"/>
    <tableColumn id="7" xr3:uid="{ECC0C191-DD9A-4576-ACC2-EF4199D30EF3}" uniqueName="7" name="TX POWER" queryTableFieldId="7"/>
    <tableColumn id="8" xr3:uid="{5CAD4E72-EF56-482F-B045-DA77BFF5DB42}" uniqueName="8" name="RSSI" queryTableFieldId="8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564FD60-C04B-4531-9F72-281CAFF85C7C}" name="_4_lightlevel" displayName="_4_lightlevel" ref="AK2:AR84" tableType="queryTable" totalsRowShown="0">
  <autoFilter ref="AK2:AR84" xr:uid="{C28F6386-AE60-4D45-8B11-DE70EC12A095}"/>
  <tableColumns count="8">
    <tableColumn id="9" xr3:uid="{149763F9-F3F4-4741-879E-D3F455C47186}" uniqueName="9" name="SCAN" queryTableFieldId="1"/>
    <tableColumn id="2" xr3:uid="{615F7CDB-6093-4322-ABF6-8BC101089C95}" uniqueName="2" name="ADDRESS" queryTableFieldId="2" dataDxfId="25"/>
    <tableColumn id="3" xr3:uid="{C4C90C51-0E9D-4621-BEB1-A11996A65686}" uniqueName="3" name="TIMESTAMP" queryTableFieldId="3" dataDxfId="24"/>
    <tableColumn id="4" xr3:uid="{B76315ED-DB0C-4E97-8797-411A1844F2F6}" uniqueName="4" name="UUID" queryTableFieldId="4" dataDxfId="23"/>
    <tableColumn id="5" xr3:uid="{72C6A83B-166A-4EB4-BE59-B7BA70771047}" uniqueName="5" name="MAJOR" queryTableFieldId="5"/>
    <tableColumn id="6" xr3:uid="{A159B926-3804-4C02-BDEE-1D824FBBC9DA}" uniqueName="6" name="MINOR" queryTableFieldId="6"/>
    <tableColumn id="7" xr3:uid="{D42F0A33-8D64-40E3-9212-34CDAC5BE1AC}" uniqueName="7" name="TX POWER" queryTableFieldId="7"/>
    <tableColumn id="8" xr3:uid="{CBC275AE-4214-480A-835A-C3775E31740D}" uniqueName="8" name="RSSI" queryTableFieldId="8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6A5EDB2-ED71-42AD-A5D9-FA13E6706057}" name="_5_lightlevel" displayName="_5_lightlevel" ref="AT2:BA42" tableType="queryTable" totalsRowShown="0">
  <autoFilter ref="AT2:BA42" xr:uid="{2E51BBF4-BABF-449A-81F9-A8D632513CF5}"/>
  <tableColumns count="8">
    <tableColumn id="9" xr3:uid="{FF9E481F-04C3-4BE2-897D-B90481E15F79}" uniqueName="9" name="SCAN" queryTableFieldId="1"/>
    <tableColumn id="2" xr3:uid="{7AC96D1B-5E7B-4610-B42F-A4DBB607EA82}" uniqueName="2" name="ADDRESS" queryTableFieldId="2" dataDxfId="22"/>
    <tableColumn id="3" xr3:uid="{B1D95D6A-5E9A-4B29-8560-7577F85307A4}" uniqueName="3" name="TIMESTAMP" queryTableFieldId="3" dataDxfId="21"/>
    <tableColumn id="4" xr3:uid="{C838D8F2-B321-485F-BECA-F2EA96944723}" uniqueName="4" name="UUID" queryTableFieldId="4" dataDxfId="20"/>
    <tableColumn id="5" xr3:uid="{5E300792-68E3-44B7-B12A-0288E05FCD59}" uniqueName="5" name="MAJOR" queryTableFieldId="5"/>
    <tableColumn id="6" xr3:uid="{DFD77C32-BDB2-4E50-96D0-2148D3E66074}" uniqueName="6" name="MINOR" queryTableFieldId="6"/>
    <tableColumn id="7" xr3:uid="{F4796D39-4CDE-4C65-96E8-86A684E7CD3B}" uniqueName="7" name="TX POWER" queryTableFieldId="7"/>
    <tableColumn id="8" xr3:uid="{9A7A0815-1E36-421A-8D2C-44D55D18AE19}" uniqueName="8" name="RSSI" queryTableFieldId="8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6981469-EBDF-4D5C-860C-70A1A60B158F}" name="_0deg_1m" displayName="_0deg_1m" ref="A2:H39" tableType="queryTable" totalsRowShown="0">
  <autoFilter ref="A2:H39" xr:uid="{1546E9FB-B9D0-464C-B284-BED8C4DAA6A0}"/>
  <tableColumns count="8">
    <tableColumn id="9" xr3:uid="{071C8746-2A87-4D64-87DF-D10E0CC86AF7}" uniqueName="9" name="SCAN" queryTableFieldId="1"/>
    <tableColumn id="2" xr3:uid="{EBA18B59-2C56-42D4-AF52-7CDF864322CE}" uniqueName="2" name="ADDRESS" queryTableFieldId="2" dataDxfId="19"/>
    <tableColumn id="3" xr3:uid="{D02FE986-1BAF-4B41-A01D-98C5C4E70225}" uniqueName="3" name="TIMESTAMP" queryTableFieldId="3" dataDxfId="18"/>
    <tableColumn id="4" xr3:uid="{F49CCAC7-0A04-4A91-9785-B959E39E0E8E}" uniqueName="4" name="UUID" queryTableFieldId="4" dataDxfId="17"/>
    <tableColumn id="5" xr3:uid="{FBC3FE2B-AB61-4860-BFA5-73695235D6FF}" uniqueName="5" name="MAJOR" queryTableFieldId="5"/>
    <tableColumn id="6" xr3:uid="{540FE3A0-B5C4-41B4-942A-9460D88D81B8}" uniqueName="6" name="MINOR" queryTableFieldId="6"/>
    <tableColumn id="7" xr3:uid="{5923C0E2-6394-4897-A0E9-3FF8690851BF}" uniqueName="7" name="TX POWER" queryTableFieldId="7"/>
    <tableColumn id="8" xr3:uid="{74A76A42-514A-41D0-8DEF-D9C4F7176C91}" uniqueName="8" name="RSSI" queryTableFieldId="8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D8C8438-2D50-47A4-8B78-9B4879B66F32}" name="_0deg_2m" displayName="_0deg_2m" ref="J2:Q40" tableType="queryTable" totalsRowShown="0">
  <autoFilter ref="J2:Q40" xr:uid="{8390DC35-A1BA-4AB6-880F-FEA332655675}"/>
  <tableColumns count="8">
    <tableColumn id="9" xr3:uid="{08C2FACA-7FEE-4A76-B9C6-38D6D30D0545}" uniqueName="9" name="SCAN" queryTableFieldId="1"/>
    <tableColumn id="2" xr3:uid="{55C14ED1-0A8D-4324-9658-832AEC00560A}" uniqueName="2" name="ADDRESS" queryTableFieldId="2" dataDxfId="16"/>
    <tableColumn id="3" xr3:uid="{ECEC13C9-31F1-417E-B1BA-14C55DC75395}" uniqueName="3" name="TIMESTAMP" queryTableFieldId="3" dataDxfId="15"/>
    <tableColumn id="4" xr3:uid="{EC45C408-435C-4D3B-A462-CA5AC28D0B8A}" uniqueName="4" name="UUID" queryTableFieldId="4" dataDxfId="14"/>
    <tableColumn id="5" xr3:uid="{F5CF737E-A65D-482F-9DDA-12DF42796BB2}" uniqueName="5" name="MAJOR" queryTableFieldId="5"/>
    <tableColumn id="6" xr3:uid="{E4F24F29-31D6-4B12-BD29-6635831B114C}" uniqueName="6" name="MINOR" queryTableFieldId="6"/>
    <tableColumn id="7" xr3:uid="{458B9B3D-2430-4323-AFB8-A1667F2169E0}" uniqueName="7" name="TX POWER" queryTableFieldId="7"/>
    <tableColumn id="8" xr3:uid="{827CB9EA-3B24-47F1-8151-29A17FC2EED5}" uniqueName="8" name="RSSI" queryTableFieldId="8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1015E82-90D9-46A4-90FD-9CBA986FD486}" name="Append1" displayName="Append1" ref="A1:H235" tableType="queryTable" totalsRowShown="0">
  <autoFilter ref="A1:H235" xr:uid="{9128245C-0044-41BE-A604-A569F8EBAE49}"/>
  <tableColumns count="8">
    <tableColumn id="9" xr3:uid="{551315B9-A13F-4EDD-BDDB-3485EEB2E5A5}" uniqueName="9" name="SCAN" queryTableFieldId="1"/>
    <tableColumn id="2" xr3:uid="{0B37CC3F-84F8-4CA5-A922-96569F06A762}" uniqueName="2" name="ADDRESS" queryTableFieldId="2" dataDxfId="13"/>
    <tableColumn id="3" xr3:uid="{B357604A-7F65-4671-807C-8C5F1F4ED65E}" uniqueName="3" name="TIMESTAMP" queryTableFieldId="3" dataDxfId="12"/>
    <tableColumn id="4" xr3:uid="{B03DF028-D916-4537-86AC-BB78EDC77A4B}" uniqueName="4" name="UUID" queryTableFieldId="4" dataDxfId="11"/>
    <tableColumn id="5" xr3:uid="{D79C5A02-A4BF-4BA3-B114-7F2B0C2DEE3E}" uniqueName="5" name="MAJOR" queryTableFieldId="5"/>
    <tableColumn id="6" xr3:uid="{967409F5-5215-430A-9E17-3F59A0A93C95}" uniqueName="6" name="MINOR" queryTableFieldId="6"/>
    <tableColumn id="7" xr3:uid="{FAC00DBB-8142-4C3A-BAEB-FC22B440B123}" uniqueName="7" name="TX POWER" queryTableFieldId="7"/>
    <tableColumn id="8" xr3:uid="{0853176E-59F4-4601-85AC-BA2821CFEFE6}" uniqueName="8" name="RSSI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E2DDAA-689C-4862-959A-7612F2C454C0}" name="Append6" displayName="Append6" ref="AB2:AI114" tableType="queryTable" totalsRowShown="0">
  <autoFilter ref="AB2:AI114" xr:uid="{9B3101C0-EEFD-497B-9689-E28852AF1C8D}"/>
  <tableColumns count="8">
    <tableColumn id="9" xr3:uid="{88C007AE-00C1-4A7B-B43B-44F05DF7F79B}" uniqueName="9" name="SCAN" queryTableFieldId="1"/>
    <tableColumn id="2" xr3:uid="{D740B9BB-C9CE-4D4E-8A91-54E3FC1F0307}" uniqueName="2" name="ADDRESS" queryTableFieldId="2" dataDxfId="209"/>
    <tableColumn id="3" xr3:uid="{FF189117-BD9E-4E03-81F5-0CE1D103F2A7}" uniqueName="3" name="TIMESTAMP" queryTableFieldId="3" dataDxfId="208"/>
    <tableColumn id="4" xr3:uid="{2BB80D35-905C-48BD-B46A-5A4ACE148D97}" uniqueName="4" name="UUID" queryTableFieldId="4" dataDxfId="207"/>
    <tableColumn id="5" xr3:uid="{2941F41A-C9A8-4349-8F92-3D8E44C0421C}" uniqueName="5" name="MAJOR" queryTableFieldId="5"/>
    <tableColumn id="6" xr3:uid="{8F423FCA-6727-4E1A-B2F2-5FA9D8A178AB}" uniqueName="6" name="MINOR" queryTableFieldId="6"/>
    <tableColumn id="7" xr3:uid="{4B6A4551-AF16-4E17-A7B9-5883E8E4FF6F}" uniqueName="7" name="TX POWER" queryTableFieldId="7"/>
    <tableColumn id="8" xr3:uid="{68293F0F-27D8-41D8-94FA-B08CFCE27276}" uniqueName="8" name="RSSI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F829919-19F4-46A5-8305-538016E84F6B}" name="Append7" displayName="Append7" ref="AK2:AR124" tableType="queryTable" totalsRowShown="0">
  <autoFilter ref="AK2:AR124" xr:uid="{4056533E-1DE3-477D-B494-BC5A649F1A7A}"/>
  <tableColumns count="8">
    <tableColumn id="9" xr3:uid="{1328E9CD-931C-4933-8004-B85C6DE21692}" uniqueName="9" name="SCAN" queryTableFieldId="1"/>
    <tableColumn id="2" xr3:uid="{60E2737A-7D74-442A-8B8C-1130863B79B2}" uniqueName="2" name="ADDRESS" queryTableFieldId="2" dataDxfId="206"/>
    <tableColumn id="3" xr3:uid="{1027A63A-5C9D-4C08-864F-44470AA3A941}" uniqueName="3" name="TIMESTAMP" queryTableFieldId="3" dataDxfId="205"/>
    <tableColumn id="4" xr3:uid="{0601081F-F7DA-47A6-81D6-D24C1742CE3B}" uniqueName="4" name="UUID" queryTableFieldId="4" dataDxfId="204"/>
    <tableColumn id="5" xr3:uid="{C25077E9-D846-4D0F-AD4A-9593FC38099A}" uniqueName="5" name="MAJOR" queryTableFieldId="5"/>
    <tableColumn id="6" xr3:uid="{B8CFAF93-ACC6-441A-9E92-E106E9EE8362}" uniqueName="6" name="MINOR" queryTableFieldId="6"/>
    <tableColumn id="7" xr3:uid="{4E6B2CF1-883C-4BF8-A843-7C4C55F4F610}" uniqueName="7" name="TX POWER" queryTableFieldId="7"/>
    <tableColumn id="8" xr3:uid="{C1CBF256-BAF6-4124-86A9-02E652060787}" uniqueName="8" name="RSSI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974D1D7-862F-4B41-8BC4-14924C6EC11D}" name="_3m_noOb__2" displayName="_3m_noOb__2" ref="BU2:CB42" tableType="queryTable" totalsRowShown="0">
  <autoFilter ref="BU2:CB42" xr:uid="{91480712-065C-490B-9CC9-3BB21E6799C6}"/>
  <tableColumns count="8">
    <tableColumn id="9" xr3:uid="{BE349315-4FE1-44F2-9054-C39361419D5A}" uniqueName="9" name="SCAN" queryTableFieldId="1"/>
    <tableColumn id="2" xr3:uid="{0C8288C7-8C38-4998-AAB4-B6DFB0AC5990}" uniqueName="2" name="ADDRESS" queryTableFieldId="2" dataDxfId="203"/>
    <tableColumn id="3" xr3:uid="{3817EBE4-E58D-4E29-BECE-5B1D56F79223}" uniqueName="3" name="TIMESTAMP" queryTableFieldId="3" dataDxfId="202"/>
    <tableColumn id="4" xr3:uid="{A757230B-E9EF-41CB-B2EC-552BAA64C171}" uniqueName="4" name="UUID" queryTableFieldId="4" dataDxfId="201"/>
    <tableColumn id="5" xr3:uid="{1F939C42-5FC0-420E-9044-B22570EA095E}" uniqueName="5" name="MAJOR" queryTableFieldId="5"/>
    <tableColumn id="6" xr3:uid="{B4A650E4-C472-42B8-AB5A-1CFB51F3710D}" uniqueName="6" name="MINOR" queryTableFieldId="6"/>
    <tableColumn id="7" xr3:uid="{27C31349-9302-419E-A111-5D0E05AA0BB4}" uniqueName="7" name="TX POWER" queryTableFieldId="7"/>
    <tableColumn id="8" xr3:uid="{EA57CBC4-9B08-4D7C-A991-4ABFD804E6C7}" uniqueName="8" name="RSSI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6F4B2FB-C78B-490E-A1A8-3B5A395D19CF}" name="_5m_noOb" displayName="_5m_noOb" ref="CM2:CT41" tableType="queryTable" totalsRowShown="0">
  <autoFilter ref="CM2:CT41" xr:uid="{009DAA67-38B4-4B8C-823C-8B0D07F759FE}"/>
  <tableColumns count="8">
    <tableColumn id="9" xr3:uid="{C11049EB-86C4-4F5F-BD93-D6F386BE3EDC}" uniqueName="9" name="SCAN" queryTableFieldId="1"/>
    <tableColumn id="2" xr3:uid="{0D0BBCDF-3658-4B31-BBE9-3D575FB0D40D}" uniqueName="2" name="ADDRESS" queryTableFieldId="2" dataDxfId="200"/>
    <tableColumn id="3" xr3:uid="{569B891E-719B-4348-ABE8-4B5E04880463}" uniqueName="3" name="TIMESTAMP" queryTableFieldId="3" dataDxfId="199"/>
    <tableColumn id="4" xr3:uid="{64C94995-1A5D-4D0B-A6E7-C625A11E3EEE}" uniqueName="4" name="UUID" queryTableFieldId="4" dataDxfId="198"/>
    <tableColumn id="5" xr3:uid="{4F55E90C-9B41-4175-8EB8-3FFC877688C4}" uniqueName="5" name="MAJOR" queryTableFieldId="5"/>
    <tableColumn id="6" xr3:uid="{7049B71C-2153-47C0-A2A9-195952CB3332}" uniqueName="6" name="MINOR" queryTableFieldId="6"/>
    <tableColumn id="7" xr3:uid="{153D7DF3-A8BB-4DDA-BEED-858FCCAC5E81}" uniqueName="7" name="TX POWER" queryTableFieldId="7"/>
    <tableColumn id="8" xr3:uid="{B0A7AB5A-9B24-4C61-A27D-A56DFA2A6715}" uniqueName="8" name="RSSI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Relationship Id="rId6" Type="http://schemas.openxmlformats.org/officeDocument/2006/relationships/table" Target="../tables/table51.xml"/><Relationship Id="rId5" Type="http://schemas.openxmlformats.org/officeDocument/2006/relationships/table" Target="../tables/table50.xml"/><Relationship Id="rId4" Type="http://schemas.openxmlformats.org/officeDocument/2006/relationships/table" Target="../tables/table4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BCD4-9BEB-4FB6-9734-0BFA963C8F43}">
  <dimension ref="A1"/>
  <sheetViews>
    <sheetView tabSelected="1" topLeftCell="B1" workbookViewId="0">
      <selection activeCell="V13" sqref="V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728-0081-4919-920F-338A8813BDA5}">
  <dimension ref="A1:C775"/>
  <sheetViews>
    <sheetView workbookViewId="0">
      <selection activeCell="Q13" sqref="Q13"/>
    </sheetView>
  </sheetViews>
  <sheetFormatPr defaultRowHeight="15" x14ac:dyDescent="0.25"/>
  <cols>
    <col min="1" max="1" width="16.140625" customWidth="1"/>
  </cols>
  <sheetData>
    <row r="1" spans="1:3" ht="60" x14ac:dyDescent="0.25">
      <c r="A1" s="2" t="s">
        <v>175</v>
      </c>
      <c r="B1" t="s">
        <v>82</v>
      </c>
      <c r="C1" t="s">
        <v>7</v>
      </c>
    </row>
    <row r="2" spans="1:3" x14ac:dyDescent="0.25">
      <c r="A2">
        <v>0</v>
      </c>
      <c r="B2">
        <v>1</v>
      </c>
      <c r="C2" s="21">
        <v>-58</v>
      </c>
    </row>
    <row r="3" spans="1:3" x14ac:dyDescent="0.25">
      <c r="A3">
        <v>0</v>
      </c>
      <c r="B3">
        <v>1</v>
      </c>
      <c r="C3" s="22">
        <v>-59</v>
      </c>
    </row>
    <row r="4" spans="1:3" x14ac:dyDescent="0.25">
      <c r="A4">
        <v>0</v>
      </c>
      <c r="B4">
        <v>1</v>
      </c>
      <c r="C4" s="23">
        <v>-65</v>
      </c>
    </row>
    <row r="5" spans="1:3" x14ac:dyDescent="0.25">
      <c r="A5">
        <v>0</v>
      </c>
      <c r="B5">
        <v>1</v>
      </c>
      <c r="C5" s="14">
        <v>-52</v>
      </c>
    </row>
    <row r="6" spans="1:3" x14ac:dyDescent="0.25">
      <c r="A6">
        <v>0</v>
      </c>
      <c r="B6">
        <v>1</v>
      </c>
      <c r="C6" s="23">
        <v>-47</v>
      </c>
    </row>
    <row r="7" spans="1:3" x14ac:dyDescent="0.25">
      <c r="A7">
        <v>0</v>
      </c>
      <c r="B7">
        <v>1</v>
      </c>
      <c r="C7" s="14">
        <v>-43</v>
      </c>
    </row>
    <row r="8" spans="1:3" x14ac:dyDescent="0.25">
      <c r="A8">
        <v>0</v>
      </c>
      <c r="B8">
        <v>1</v>
      </c>
      <c r="C8" s="23">
        <v>-39</v>
      </c>
    </row>
    <row r="9" spans="1:3" x14ac:dyDescent="0.25">
      <c r="A9">
        <v>0</v>
      </c>
      <c r="B9">
        <v>1</v>
      </c>
      <c r="C9" s="14">
        <v>-44</v>
      </c>
    </row>
    <row r="10" spans="1:3" x14ac:dyDescent="0.25">
      <c r="A10">
        <v>0</v>
      </c>
      <c r="B10">
        <v>1</v>
      </c>
      <c r="C10" s="23">
        <v>-41</v>
      </c>
    </row>
    <row r="11" spans="1:3" x14ac:dyDescent="0.25">
      <c r="A11">
        <v>0</v>
      </c>
      <c r="B11">
        <v>1</v>
      </c>
      <c r="C11" s="14">
        <v>-32</v>
      </c>
    </row>
    <row r="12" spans="1:3" x14ac:dyDescent="0.25">
      <c r="A12">
        <v>0</v>
      </c>
      <c r="B12">
        <v>1</v>
      </c>
      <c r="C12" s="23">
        <v>-32</v>
      </c>
    </row>
    <row r="13" spans="1:3" x14ac:dyDescent="0.25">
      <c r="A13">
        <v>0</v>
      </c>
      <c r="B13">
        <v>1</v>
      </c>
      <c r="C13" s="14">
        <v>-37</v>
      </c>
    </row>
    <row r="14" spans="1:3" x14ac:dyDescent="0.25">
      <c r="A14">
        <v>0</v>
      </c>
      <c r="B14">
        <v>1</v>
      </c>
      <c r="C14" s="23">
        <v>-40</v>
      </c>
    </row>
    <row r="15" spans="1:3" x14ac:dyDescent="0.25">
      <c r="A15">
        <v>0</v>
      </c>
      <c r="B15">
        <v>1</v>
      </c>
      <c r="C15" s="14">
        <v>-39</v>
      </c>
    </row>
    <row r="16" spans="1:3" x14ac:dyDescent="0.25">
      <c r="A16">
        <v>0</v>
      </c>
      <c r="B16">
        <v>1</v>
      </c>
      <c r="C16" s="23">
        <v>-41</v>
      </c>
    </row>
    <row r="17" spans="1:3" x14ac:dyDescent="0.25">
      <c r="A17">
        <v>0</v>
      </c>
      <c r="B17">
        <v>1</v>
      </c>
      <c r="C17" s="14">
        <v>-40</v>
      </c>
    </row>
    <row r="18" spans="1:3" x14ac:dyDescent="0.25">
      <c r="A18">
        <v>0</v>
      </c>
      <c r="B18">
        <v>1</v>
      </c>
      <c r="C18" s="23">
        <v>-34</v>
      </c>
    </row>
    <row r="19" spans="1:3" x14ac:dyDescent="0.25">
      <c r="A19">
        <v>0</v>
      </c>
      <c r="B19">
        <v>1</v>
      </c>
      <c r="C19" s="14">
        <v>-35</v>
      </c>
    </row>
    <row r="20" spans="1:3" x14ac:dyDescent="0.25">
      <c r="A20">
        <v>0</v>
      </c>
      <c r="B20">
        <v>1</v>
      </c>
      <c r="C20" s="23">
        <v>-41</v>
      </c>
    </row>
    <row r="21" spans="1:3" x14ac:dyDescent="0.25">
      <c r="A21">
        <v>0</v>
      </c>
      <c r="B21">
        <v>1</v>
      </c>
      <c r="C21" s="14">
        <v>-41</v>
      </c>
    </row>
    <row r="22" spans="1:3" x14ac:dyDescent="0.25">
      <c r="A22">
        <v>0</v>
      </c>
      <c r="B22">
        <v>1</v>
      </c>
      <c r="C22" s="23">
        <v>-41</v>
      </c>
    </row>
    <row r="23" spans="1:3" x14ac:dyDescent="0.25">
      <c r="A23">
        <v>0</v>
      </c>
      <c r="B23">
        <v>1</v>
      </c>
      <c r="C23" s="14">
        <v>-34</v>
      </c>
    </row>
    <row r="24" spans="1:3" x14ac:dyDescent="0.25">
      <c r="A24">
        <v>0</v>
      </c>
      <c r="B24">
        <v>1</v>
      </c>
      <c r="C24" s="23">
        <v>-38</v>
      </c>
    </row>
    <row r="25" spans="1:3" x14ac:dyDescent="0.25">
      <c r="A25">
        <v>0</v>
      </c>
      <c r="B25">
        <v>1</v>
      </c>
      <c r="C25" s="14">
        <v>-40</v>
      </c>
    </row>
    <row r="26" spans="1:3" x14ac:dyDescent="0.25">
      <c r="A26">
        <v>0</v>
      </c>
      <c r="B26">
        <v>1</v>
      </c>
      <c r="C26" s="19">
        <v>-39</v>
      </c>
    </row>
    <row r="27" spans="1:3" x14ac:dyDescent="0.25">
      <c r="A27">
        <v>0</v>
      </c>
      <c r="B27">
        <v>1</v>
      </c>
      <c r="C27" s="20">
        <v>-41</v>
      </c>
    </row>
    <row r="28" spans="1:3" x14ac:dyDescent="0.25">
      <c r="A28">
        <v>0</v>
      </c>
      <c r="B28">
        <v>1</v>
      </c>
      <c r="C28" s="19">
        <v>-41</v>
      </c>
    </row>
    <row r="29" spans="1:3" x14ac:dyDescent="0.25">
      <c r="A29">
        <v>0</v>
      </c>
      <c r="B29">
        <v>1</v>
      </c>
      <c r="C29" s="20">
        <v>-40</v>
      </c>
    </row>
    <row r="30" spans="1:3" x14ac:dyDescent="0.25">
      <c r="A30">
        <v>0</v>
      </c>
      <c r="B30">
        <v>1</v>
      </c>
      <c r="C30" s="19">
        <v>-35</v>
      </c>
    </row>
    <row r="31" spans="1:3" x14ac:dyDescent="0.25">
      <c r="A31">
        <v>0</v>
      </c>
      <c r="B31">
        <v>1</v>
      </c>
      <c r="C31" s="20">
        <v>-46</v>
      </c>
    </row>
    <row r="32" spans="1:3" x14ac:dyDescent="0.25">
      <c r="A32">
        <v>0</v>
      </c>
      <c r="B32">
        <v>1</v>
      </c>
      <c r="C32" s="19">
        <v>-41</v>
      </c>
    </row>
    <row r="33" spans="1:3" x14ac:dyDescent="0.25">
      <c r="A33">
        <v>0</v>
      </c>
      <c r="B33">
        <v>1</v>
      </c>
      <c r="C33" s="20">
        <v>-33</v>
      </c>
    </row>
    <row r="34" spans="1:3" x14ac:dyDescent="0.25">
      <c r="A34">
        <v>0</v>
      </c>
      <c r="B34">
        <v>1</v>
      </c>
      <c r="C34" s="19">
        <v>-35</v>
      </c>
    </row>
    <row r="35" spans="1:3" x14ac:dyDescent="0.25">
      <c r="A35">
        <v>0</v>
      </c>
      <c r="B35">
        <v>1</v>
      </c>
      <c r="C35" s="20">
        <v>-37</v>
      </c>
    </row>
    <row r="36" spans="1:3" x14ac:dyDescent="0.25">
      <c r="A36">
        <v>0</v>
      </c>
      <c r="B36">
        <v>1</v>
      </c>
      <c r="C36" s="19">
        <v>-39</v>
      </c>
    </row>
    <row r="37" spans="1:3" x14ac:dyDescent="0.25">
      <c r="A37">
        <v>0</v>
      </c>
      <c r="B37">
        <v>1</v>
      </c>
      <c r="C37" s="20">
        <v>-32</v>
      </c>
    </row>
    <row r="38" spans="1:3" x14ac:dyDescent="0.25">
      <c r="A38">
        <v>0</v>
      </c>
      <c r="B38">
        <v>1</v>
      </c>
      <c r="C38" s="19">
        <v>-34</v>
      </c>
    </row>
    <row r="39" spans="1:3" x14ac:dyDescent="0.25">
      <c r="A39">
        <v>0</v>
      </c>
      <c r="B39">
        <v>2</v>
      </c>
      <c r="C39" s="21">
        <v>-59</v>
      </c>
    </row>
    <row r="40" spans="1:3" x14ac:dyDescent="0.25">
      <c r="A40">
        <v>0</v>
      </c>
      <c r="B40">
        <v>2</v>
      </c>
      <c r="C40" s="22">
        <v>-64</v>
      </c>
    </row>
    <row r="41" spans="1:3" x14ac:dyDescent="0.25">
      <c r="A41">
        <v>0</v>
      </c>
      <c r="B41">
        <v>2</v>
      </c>
      <c r="C41" s="23">
        <v>-62</v>
      </c>
    </row>
    <row r="42" spans="1:3" x14ac:dyDescent="0.25">
      <c r="A42">
        <v>0</v>
      </c>
      <c r="B42">
        <v>2</v>
      </c>
      <c r="C42" s="14">
        <v>-70</v>
      </c>
    </row>
    <row r="43" spans="1:3" x14ac:dyDescent="0.25">
      <c r="A43">
        <v>0</v>
      </c>
      <c r="B43">
        <v>2</v>
      </c>
      <c r="C43" s="23">
        <v>-48</v>
      </c>
    </row>
    <row r="44" spans="1:3" x14ac:dyDescent="0.25">
      <c r="A44">
        <v>0</v>
      </c>
      <c r="B44">
        <v>2</v>
      </c>
      <c r="C44" s="14">
        <v>-53</v>
      </c>
    </row>
    <row r="45" spans="1:3" x14ac:dyDescent="0.25">
      <c r="A45">
        <v>0</v>
      </c>
      <c r="B45">
        <v>2</v>
      </c>
      <c r="C45" s="23">
        <v>-50</v>
      </c>
    </row>
    <row r="46" spans="1:3" x14ac:dyDescent="0.25">
      <c r="A46">
        <v>0</v>
      </c>
      <c r="B46">
        <v>2</v>
      </c>
      <c r="C46" s="14">
        <v>-53</v>
      </c>
    </row>
    <row r="47" spans="1:3" x14ac:dyDescent="0.25">
      <c r="A47">
        <v>0</v>
      </c>
      <c r="B47">
        <v>2</v>
      </c>
      <c r="C47" s="23">
        <v>-55</v>
      </c>
    </row>
    <row r="48" spans="1:3" x14ac:dyDescent="0.25">
      <c r="A48">
        <v>0</v>
      </c>
      <c r="B48">
        <v>2</v>
      </c>
      <c r="C48" s="14">
        <v>-54</v>
      </c>
    </row>
    <row r="49" spans="1:3" x14ac:dyDescent="0.25">
      <c r="A49">
        <v>0</v>
      </c>
      <c r="B49">
        <v>2</v>
      </c>
      <c r="C49" s="23">
        <v>-45</v>
      </c>
    </row>
    <row r="50" spans="1:3" x14ac:dyDescent="0.25">
      <c r="A50">
        <v>0</v>
      </c>
      <c r="B50">
        <v>2</v>
      </c>
      <c r="C50" s="14">
        <v>-56</v>
      </c>
    </row>
    <row r="51" spans="1:3" x14ac:dyDescent="0.25">
      <c r="A51">
        <v>0</v>
      </c>
      <c r="B51">
        <v>2</v>
      </c>
      <c r="C51" s="23">
        <v>-67</v>
      </c>
    </row>
    <row r="52" spans="1:3" x14ac:dyDescent="0.25">
      <c r="A52">
        <v>0</v>
      </c>
      <c r="B52">
        <v>2</v>
      </c>
      <c r="C52" s="14">
        <v>-53</v>
      </c>
    </row>
    <row r="53" spans="1:3" x14ac:dyDescent="0.25">
      <c r="A53">
        <v>0</v>
      </c>
      <c r="B53">
        <v>2</v>
      </c>
      <c r="C53" s="23">
        <v>-52</v>
      </c>
    </row>
    <row r="54" spans="1:3" x14ac:dyDescent="0.25">
      <c r="A54">
        <v>0</v>
      </c>
      <c r="B54">
        <v>2</v>
      </c>
      <c r="C54" s="14">
        <v>-50</v>
      </c>
    </row>
    <row r="55" spans="1:3" x14ac:dyDescent="0.25">
      <c r="A55">
        <v>0</v>
      </c>
      <c r="B55">
        <v>2</v>
      </c>
      <c r="C55" s="23">
        <v>-53</v>
      </c>
    </row>
    <row r="56" spans="1:3" x14ac:dyDescent="0.25">
      <c r="A56">
        <v>0</v>
      </c>
      <c r="B56">
        <v>2</v>
      </c>
      <c r="C56" s="14">
        <v>-50</v>
      </c>
    </row>
    <row r="57" spans="1:3" x14ac:dyDescent="0.25">
      <c r="A57">
        <v>0</v>
      </c>
      <c r="B57">
        <v>2</v>
      </c>
      <c r="C57" s="23">
        <v>-54</v>
      </c>
    </row>
    <row r="58" spans="1:3" x14ac:dyDescent="0.25">
      <c r="A58">
        <v>0</v>
      </c>
      <c r="B58">
        <v>2</v>
      </c>
      <c r="C58" s="14">
        <v>-53</v>
      </c>
    </row>
    <row r="59" spans="1:3" x14ac:dyDescent="0.25">
      <c r="A59">
        <v>0</v>
      </c>
      <c r="B59">
        <v>2</v>
      </c>
      <c r="C59" s="23">
        <v>-51</v>
      </c>
    </row>
    <row r="60" spans="1:3" x14ac:dyDescent="0.25">
      <c r="A60">
        <v>0</v>
      </c>
      <c r="B60">
        <v>2</v>
      </c>
      <c r="C60" s="14">
        <v>-54</v>
      </c>
    </row>
    <row r="61" spans="1:3" x14ac:dyDescent="0.25">
      <c r="A61">
        <v>0</v>
      </c>
      <c r="B61">
        <v>2</v>
      </c>
      <c r="C61" s="23">
        <v>-52</v>
      </c>
    </row>
    <row r="62" spans="1:3" x14ac:dyDescent="0.25">
      <c r="A62">
        <v>0</v>
      </c>
      <c r="B62">
        <v>2</v>
      </c>
      <c r="C62" s="14">
        <v>-58</v>
      </c>
    </row>
    <row r="63" spans="1:3" x14ac:dyDescent="0.25">
      <c r="A63">
        <v>0</v>
      </c>
      <c r="B63">
        <v>2</v>
      </c>
      <c r="C63" s="19">
        <v>-50</v>
      </c>
    </row>
    <row r="64" spans="1:3" x14ac:dyDescent="0.25">
      <c r="A64">
        <v>0</v>
      </c>
      <c r="B64">
        <v>2</v>
      </c>
      <c r="C64" s="20">
        <v>-60</v>
      </c>
    </row>
    <row r="65" spans="1:3" x14ac:dyDescent="0.25">
      <c r="A65">
        <v>0</v>
      </c>
      <c r="B65">
        <v>2</v>
      </c>
      <c r="C65" s="19">
        <v>-51</v>
      </c>
    </row>
    <row r="66" spans="1:3" x14ac:dyDescent="0.25">
      <c r="A66">
        <v>0</v>
      </c>
      <c r="B66">
        <v>2</v>
      </c>
      <c r="C66" s="20">
        <v>-58</v>
      </c>
    </row>
    <row r="67" spans="1:3" x14ac:dyDescent="0.25">
      <c r="A67">
        <v>0</v>
      </c>
      <c r="B67">
        <v>2</v>
      </c>
      <c r="C67" s="19">
        <v>-57</v>
      </c>
    </row>
    <row r="68" spans="1:3" x14ac:dyDescent="0.25">
      <c r="A68">
        <v>0</v>
      </c>
      <c r="B68">
        <v>2</v>
      </c>
      <c r="C68" s="20">
        <v>-58</v>
      </c>
    </row>
    <row r="69" spans="1:3" x14ac:dyDescent="0.25">
      <c r="A69">
        <v>0</v>
      </c>
      <c r="B69">
        <v>2</v>
      </c>
      <c r="C69" s="19">
        <v>-46</v>
      </c>
    </row>
    <row r="70" spans="1:3" x14ac:dyDescent="0.25">
      <c r="A70">
        <v>0</v>
      </c>
      <c r="B70">
        <v>2</v>
      </c>
      <c r="C70" s="20">
        <v>-54</v>
      </c>
    </row>
    <row r="71" spans="1:3" x14ac:dyDescent="0.25">
      <c r="A71">
        <v>0</v>
      </c>
      <c r="B71">
        <v>2</v>
      </c>
      <c r="C71" s="19">
        <v>-62</v>
      </c>
    </row>
    <row r="72" spans="1:3" x14ac:dyDescent="0.25">
      <c r="A72">
        <v>0</v>
      </c>
      <c r="B72">
        <v>2</v>
      </c>
      <c r="C72" s="20">
        <v>-62</v>
      </c>
    </row>
    <row r="73" spans="1:3" x14ac:dyDescent="0.25">
      <c r="A73">
        <v>0</v>
      </c>
      <c r="B73">
        <v>2</v>
      </c>
      <c r="C73" s="19">
        <v>-62</v>
      </c>
    </row>
    <row r="74" spans="1:3" x14ac:dyDescent="0.25">
      <c r="A74">
        <v>0</v>
      </c>
      <c r="B74">
        <v>2</v>
      </c>
      <c r="C74" s="20">
        <v>-52</v>
      </c>
    </row>
    <row r="75" spans="1:3" x14ac:dyDescent="0.25">
      <c r="A75">
        <v>0</v>
      </c>
      <c r="B75">
        <v>2</v>
      </c>
      <c r="C75" s="19">
        <v>-52</v>
      </c>
    </row>
    <row r="76" spans="1:3" x14ac:dyDescent="0.25">
      <c r="A76">
        <v>0</v>
      </c>
      <c r="B76">
        <v>2</v>
      </c>
      <c r="C76" s="20">
        <v>-63</v>
      </c>
    </row>
    <row r="77" spans="1:3" x14ac:dyDescent="0.25">
      <c r="A77">
        <v>0</v>
      </c>
      <c r="B77">
        <v>3</v>
      </c>
      <c r="C77">
        <v>-64</v>
      </c>
    </row>
    <row r="78" spans="1:3" x14ac:dyDescent="0.25">
      <c r="A78">
        <v>0</v>
      </c>
      <c r="B78">
        <v>3</v>
      </c>
      <c r="C78">
        <v>-79</v>
      </c>
    </row>
    <row r="79" spans="1:3" x14ac:dyDescent="0.25">
      <c r="A79">
        <v>0</v>
      </c>
      <c r="B79">
        <v>3</v>
      </c>
      <c r="C79">
        <v>-58</v>
      </c>
    </row>
    <row r="80" spans="1:3" x14ac:dyDescent="0.25">
      <c r="A80">
        <v>0</v>
      </c>
      <c r="B80">
        <v>3</v>
      </c>
      <c r="C80">
        <v>-54</v>
      </c>
    </row>
    <row r="81" spans="1:3" x14ac:dyDescent="0.25">
      <c r="A81">
        <v>0</v>
      </c>
      <c r="B81">
        <v>3</v>
      </c>
      <c r="C81">
        <v>-55</v>
      </c>
    </row>
    <row r="82" spans="1:3" x14ac:dyDescent="0.25">
      <c r="A82">
        <v>0</v>
      </c>
      <c r="B82">
        <v>3</v>
      </c>
      <c r="C82">
        <v>-57</v>
      </c>
    </row>
    <row r="83" spans="1:3" x14ac:dyDescent="0.25">
      <c r="A83">
        <v>0</v>
      </c>
      <c r="B83">
        <v>3</v>
      </c>
      <c r="C83">
        <v>-55</v>
      </c>
    </row>
    <row r="84" spans="1:3" x14ac:dyDescent="0.25">
      <c r="A84">
        <v>0</v>
      </c>
      <c r="B84">
        <v>3</v>
      </c>
      <c r="C84">
        <v>-53</v>
      </c>
    </row>
    <row r="85" spans="1:3" x14ac:dyDescent="0.25">
      <c r="A85">
        <v>0</v>
      </c>
      <c r="B85">
        <v>3</v>
      </c>
      <c r="C85">
        <v>-54</v>
      </c>
    </row>
    <row r="86" spans="1:3" x14ac:dyDescent="0.25">
      <c r="A86">
        <v>0</v>
      </c>
      <c r="B86">
        <v>3</v>
      </c>
      <c r="C86">
        <v>-54</v>
      </c>
    </row>
    <row r="87" spans="1:3" x14ac:dyDescent="0.25">
      <c r="A87">
        <v>0</v>
      </c>
      <c r="B87">
        <v>3</v>
      </c>
      <c r="C87">
        <v>-54</v>
      </c>
    </row>
    <row r="88" spans="1:3" x14ac:dyDescent="0.25">
      <c r="A88">
        <v>0</v>
      </c>
      <c r="B88">
        <v>3</v>
      </c>
      <c r="C88">
        <v>-55</v>
      </c>
    </row>
    <row r="89" spans="1:3" x14ac:dyDescent="0.25">
      <c r="A89">
        <v>0</v>
      </c>
      <c r="B89">
        <v>3</v>
      </c>
      <c r="C89">
        <v>-54</v>
      </c>
    </row>
    <row r="90" spans="1:3" x14ac:dyDescent="0.25">
      <c r="A90">
        <v>0</v>
      </c>
      <c r="B90">
        <v>3</v>
      </c>
      <c r="C90">
        <v>-56</v>
      </c>
    </row>
    <row r="91" spans="1:3" x14ac:dyDescent="0.25">
      <c r="A91">
        <v>0</v>
      </c>
      <c r="B91">
        <v>3</v>
      </c>
      <c r="C91">
        <v>-59</v>
      </c>
    </row>
    <row r="92" spans="1:3" x14ac:dyDescent="0.25">
      <c r="A92">
        <v>0</v>
      </c>
      <c r="B92">
        <v>3</v>
      </c>
      <c r="C92">
        <v>-55</v>
      </c>
    </row>
    <row r="93" spans="1:3" x14ac:dyDescent="0.25">
      <c r="A93">
        <v>0</v>
      </c>
      <c r="B93">
        <v>3</v>
      </c>
      <c r="C93">
        <v>-59</v>
      </c>
    </row>
    <row r="94" spans="1:3" x14ac:dyDescent="0.25">
      <c r="A94">
        <v>0</v>
      </c>
      <c r="B94">
        <v>3</v>
      </c>
      <c r="C94">
        <v>-55</v>
      </c>
    </row>
    <row r="95" spans="1:3" x14ac:dyDescent="0.25">
      <c r="A95">
        <v>0</v>
      </c>
      <c r="B95">
        <v>3</v>
      </c>
      <c r="C95">
        <v>-56</v>
      </c>
    </row>
    <row r="96" spans="1:3" x14ac:dyDescent="0.25">
      <c r="A96">
        <v>0</v>
      </c>
      <c r="B96">
        <v>3</v>
      </c>
      <c r="C96">
        <v>-57</v>
      </c>
    </row>
    <row r="97" spans="1:3" x14ac:dyDescent="0.25">
      <c r="A97">
        <v>0</v>
      </c>
      <c r="B97">
        <v>3</v>
      </c>
      <c r="C97">
        <v>-58</v>
      </c>
    </row>
    <row r="98" spans="1:3" x14ac:dyDescent="0.25">
      <c r="A98">
        <v>0</v>
      </c>
      <c r="B98">
        <v>3</v>
      </c>
      <c r="C98">
        <v>-53</v>
      </c>
    </row>
    <row r="99" spans="1:3" x14ac:dyDescent="0.25">
      <c r="A99">
        <v>0</v>
      </c>
      <c r="B99">
        <v>3</v>
      </c>
      <c r="C99">
        <v>-59</v>
      </c>
    </row>
    <row r="100" spans="1:3" x14ac:dyDescent="0.25">
      <c r="A100">
        <v>0</v>
      </c>
      <c r="B100">
        <v>3</v>
      </c>
      <c r="C100">
        <v>-52</v>
      </c>
    </row>
    <row r="101" spans="1:3" x14ac:dyDescent="0.25">
      <c r="A101">
        <v>0</v>
      </c>
      <c r="B101">
        <v>3</v>
      </c>
      <c r="C101">
        <v>-56</v>
      </c>
    </row>
    <row r="102" spans="1:3" x14ac:dyDescent="0.25">
      <c r="A102">
        <v>0</v>
      </c>
      <c r="B102">
        <v>3</v>
      </c>
      <c r="C102">
        <v>-54</v>
      </c>
    </row>
    <row r="103" spans="1:3" x14ac:dyDescent="0.25">
      <c r="A103">
        <v>0</v>
      </c>
      <c r="B103">
        <v>3</v>
      </c>
      <c r="C103">
        <v>-54</v>
      </c>
    </row>
    <row r="104" spans="1:3" x14ac:dyDescent="0.25">
      <c r="A104">
        <v>0</v>
      </c>
      <c r="B104">
        <v>3</v>
      </c>
      <c r="C104">
        <v>-54</v>
      </c>
    </row>
    <row r="105" spans="1:3" x14ac:dyDescent="0.25">
      <c r="A105">
        <v>0</v>
      </c>
      <c r="B105">
        <v>3</v>
      </c>
      <c r="C105">
        <v>-54</v>
      </c>
    </row>
    <row r="106" spans="1:3" x14ac:dyDescent="0.25">
      <c r="A106">
        <v>0</v>
      </c>
      <c r="B106">
        <v>3</v>
      </c>
      <c r="C106">
        <v>-52</v>
      </c>
    </row>
    <row r="107" spans="1:3" x14ac:dyDescent="0.25">
      <c r="A107">
        <v>0</v>
      </c>
      <c r="B107">
        <v>3</v>
      </c>
      <c r="C107">
        <v>-52</v>
      </c>
    </row>
    <row r="108" spans="1:3" x14ac:dyDescent="0.25">
      <c r="A108">
        <v>0</v>
      </c>
      <c r="B108">
        <v>3</v>
      </c>
      <c r="C108">
        <v>-54</v>
      </c>
    </row>
    <row r="109" spans="1:3" x14ac:dyDescent="0.25">
      <c r="A109">
        <v>0</v>
      </c>
      <c r="B109">
        <v>3</v>
      </c>
      <c r="C109">
        <v>-53</v>
      </c>
    </row>
    <row r="110" spans="1:3" x14ac:dyDescent="0.25">
      <c r="A110">
        <v>0</v>
      </c>
      <c r="B110">
        <v>3</v>
      </c>
      <c r="C110">
        <v>-53</v>
      </c>
    </row>
    <row r="111" spans="1:3" x14ac:dyDescent="0.25">
      <c r="A111">
        <v>0</v>
      </c>
      <c r="B111">
        <v>3</v>
      </c>
      <c r="C111">
        <v>-55</v>
      </c>
    </row>
    <row r="112" spans="1:3" x14ac:dyDescent="0.25">
      <c r="A112">
        <v>0</v>
      </c>
      <c r="B112">
        <v>3</v>
      </c>
      <c r="C112">
        <v>-56</v>
      </c>
    </row>
    <row r="113" spans="1:3" x14ac:dyDescent="0.25">
      <c r="A113">
        <v>0</v>
      </c>
      <c r="B113">
        <v>3</v>
      </c>
      <c r="C113">
        <v>-54</v>
      </c>
    </row>
    <row r="114" spans="1:3" x14ac:dyDescent="0.25">
      <c r="A114">
        <v>0</v>
      </c>
      <c r="B114">
        <v>3</v>
      </c>
      <c r="C114">
        <v>-52</v>
      </c>
    </row>
    <row r="115" spans="1:3" x14ac:dyDescent="0.25">
      <c r="A115">
        <v>0</v>
      </c>
      <c r="B115">
        <v>3</v>
      </c>
      <c r="C115">
        <v>-54</v>
      </c>
    </row>
    <row r="116" spans="1:3" x14ac:dyDescent="0.25">
      <c r="A116">
        <v>0</v>
      </c>
      <c r="B116">
        <v>3</v>
      </c>
      <c r="C116">
        <v>-53</v>
      </c>
    </row>
    <row r="117" spans="1:3" x14ac:dyDescent="0.25">
      <c r="A117">
        <v>0</v>
      </c>
      <c r="B117">
        <v>4</v>
      </c>
      <c r="C117">
        <v>-59</v>
      </c>
    </row>
    <row r="118" spans="1:3" x14ac:dyDescent="0.25">
      <c r="A118">
        <v>0</v>
      </c>
      <c r="B118">
        <v>4</v>
      </c>
      <c r="C118">
        <v>-61</v>
      </c>
    </row>
    <row r="119" spans="1:3" x14ac:dyDescent="0.25">
      <c r="A119">
        <v>0</v>
      </c>
      <c r="B119">
        <v>4</v>
      </c>
      <c r="C119">
        <v>-55</v>
      </c>
    </row>
    <row r="120" spans="1:3" x14ac:dyDescent="0.25">
      <c r="A120">
        <v>0</v>
      </c>
      <c r="B120">
        <v>4</v>
      </c>
      <c r="C120">
        <v>-57</v>
      </c>
    </row>
    <row r="121" spans="1:3" x14ac:dyDescent="0.25">
      <c r="A121">
        <v>0</v>
      </c>
      <c r="B121">
        <v>4</v>
      </c>
      <c r="C121">
        <v>-56</v>
      </c>
    </row>
    <row r="122" spans="1:3" x14ac:dyDescent="0.25">
      <c r="A122">
        <v>0</v>
      </c>
      <c r="B122">
        <v>4</v>
      </c>
      <c r="C122">
        <v>-59</v>
      </c>
    </row>
    <row r="123" spans="1:3" x14ac:dyDescent="0.25">
      <c r="A123">
        <v>0</v>
      </c>
      <c r="B123">
        <v>4</v>
      </c>
      <c r="C123">
        <v>-56</v>
      </c>
    </row>
    <row r="124" spans="1:3" x14ac:dyDescent="0.25">
      <c r="A124">
        <v>0</v>
      </c>
      <c r="B124">
        <v>4</v>
      </c>
      <c r="C124">
        <v>-53</v>
      </c>
    </row>
    <row r="125" spans="1:3" x14ac:dyDescent="0.25">
      <c r="A125">
        <v>0</v>
      </c>
      <c r="B125">
        <v>4</v>
      </c>
      <c r="C125">
        <v>-57</v>
      </c>
    </row>
    <row r="126" spans="1:3" x14ac:dyDescent="0.25">
      <c r="A126">
        <v>0</v>
      </c>
      <c r="B126">
        <v>4</v>
      </c>
      <c r="C126">
        <v>-61</v>
      </c>
    </row>
    <row r="127" spans="1:3" x14ac:dyDescent="0.25">
      <c r="A127">
        <v>0</v>
      </c>
      <c r="B127">
        <v>4</v>
      </c>
      <c r="C127">
        <v>-63</v>
      </c>
    </row>
    <row r="128" spans="1:3" x14ac:dyDescent="0.25">
      <c r="A128">
        <v>0</v>
      </c>
      <c r="B128">
        <v>4</v>
      </c>
      <c r="C128">
        <v>-59</v>
      </c>
    </row>
    <row r="129" spans="1:3" x14ac:dyDescent="0.25">
      <c r="A129">
        <v>0</v>
      </c>
      <c r="B129">
        <v>4</v>
      </c>
      <c r="C129">
        <v>-64</v>
      </c>
    </row>
    <row r="130" spans="1:3" x14ac:dyDescent="0.25">
      <c r="A130">
        <v>0</v>
      </c>
      <c r="B130">
        <v>4</v>
      </c>
      <c r="C130">
        <v>-62</v>
      </c>
    </row>
    <row r="131" spans="1:3" x14ac:dyDescent="0.25">
      <c r="A131">
        <v>0</v>
      </c>
      <c r="B131">
        <v>4</v>
      </c>
      <c r="C131">
        <v>-66</v>
      </c>
    </row>
    <row r="132" spans="1:3" x14ac:dyDescent="0.25">
      <c r="A132">
        <v>0</v>
      </c>
      <c r="B132">
        <v>4</v>
      </c>
      <c r="C132">
        <v>-60</v>
      </c>
    </row>
    <row r="133" spans="1:3" x14ac:dyDescent="0.25">
      <c r="A133">
        <v>0</v>
      </c>
      <c r="B133">
        <v>4</v>
      </c>
      <c r="C133">
        <v>-68</v>
      </c>
    </row>
    <row r="134" spans="1:3" x14ac:dyDescent="0.25">
      <c r="A134">
        <v>0</v>
      </c>
      <c r="B134">
        <v>4</v>
      </c>
      <c r="C134">
        <v>-63</v>
      </c>
    </row>
    <row r="135" spans="1:3" x14ac:dyDescent="0.25">
      <c r="A135">
        <v>0</v>
      </c>
      <c r="B135">
        <v>4</v>
      </c>
      <c r="C135">
        <v>-62</v>
      </c>
    </row>
    <row r="136" spans="1:3" x14ac:dyDescent="0.25">
      <c r="A136">
        <v>0</v>
      </c>
      <c r="B136">
        <v>4</v>
      </c>
      <c r="C136">
        <v>-74</v>
      </c>
    </row>
    <row r="137" spans="1:3" x14ac:dyDescent="0.25">
      <c r="A137">
        <v>0</v>
      </c>
      <c r="B137">
        <v>4</v>
      </c>
      <c r="C137">
        <v>-61</v>
      </c>
    </row>
    <row r="138" spans="1:3" x14ac:dyDescent="0.25">
      <c r="A138">
        <v>0</v>
      </c>
      <c r="B138">
        <v>4</v>
      </c>
      <c r="C138">
        <v>-74</v>
      </c>
    </row>
    <row r="139" spans="1:3" x14ac:dyDescent="0.25">
      <c r="A139">
        <v>0</v>
      </c>
      <c r="B139">
        <v>4</v>
      </c>
      <c r="C139">
        <v>-55</v>
      </c>
    </row>
    <row r="140" spans="1:3" x14ac:dyDescent="0.25">
      <c r="A140">
        <v>0</v>
      </c>
      <c r="B140">
        <v>4</v>
      </c>
      <c r="C140">
        <v>-62</v>
      </c>
    </row>
    <row r="141" spans="1:3" x14ac:dyDescent="0.25">
      <c r="A141">
        <v>0</v>
      </c>
      <c r="B141">
        <v>4</v>
      </c>
      <c r="C141">
        <v>-57</v>
      </c>
    </row>
    <row r="142" spans="1:3" x14ac:dyDescent="0.25">
      <c r="A142">
        <v>0</v>
      </c>
      <c r="B142">
        <v>4</v>
      </c>
      <c r="C142">
        <v>-71</v>
      </c>
    </row>
    <row r="143" spans="1:3" x14ac:dyDescent="0.25">
      <c r="A143">
        <v>0</v>
      </c>
      <c r="B143">
        <v>4</v>
      </c>
      <c r="C143">
        <v>-64</v>
      </c>
    </row>
    <row r="144" spans="1:3" x14ac:dyDescent="0.25">
      <c r="A144">
        <v>0</v>
      </c>
      <c r="B144">
        <v>4</v>
      </c>
      <c r="C144">
        <v>-55</v>
      </c>
    </row>
    <row r="145" spans="1:3" x14ac:dyDescent="0.25">
      <c r="A145">
        <v>0</v>
      </c>
      <c r="B145">
        <v>4</v>
      </c>
      <c r="C145">
        <v>-71</v>
      </c>
    </row>
    <row r="146" spans="1:3" x14ac:dyDescent="0.25">
      <c r="A146">
        <v>0</v>
      </c>
      <c r="B146">
        <v>4</v>
      </c>
      <c r="C146">
        <v>-71</v>
      </c>
    </row>
    <row r="147" spans="1:3" x14ac:dyDescent="0.25">
      <c r="A147">
        <v>0</v>
      </c>
      <c r="B147">
        <v>4</v>
      </c>
      <c r="C147">
        <v>-63</v>
      </c>
    </row>
    <row r="148" spans="1:3" x14ac:dyDescent="0.25">
      <c r="A148">
        <v>0</v>
      </c>
      <c r="B148">
        <v>4</v>
      </c>
      <c r="C148">
        <v>-61</v>
      </c>
    </row>
    <row r="149" spans="1:3" x14ac:dyDescent="0.25">
      <c r="A149">
        <v>0</v>
      </c>
      <c r="B149">
        <v>4</v>
      </c>
      <c r="C149">
        <v>-60</v>
      </c>
    </row>
    <row r="150" spans="1:3" x14ac:dyDescent="0.25">
      <c r="A150">
        <v>0</v>
      </c>
      <c r="B150">
        <v>4</v>
      </c>
      <c r="C150">
        <v>-66</v>
      </c>
    </row>
    <row r="151" spans="1:3" x14ac:dyDescent="0.25">
      <c r="A151">
        <v>0</v>
      </c>
      <c r="B151">
        <v>4</v>
      </c>
      <c r="C151">
        <v>-59</v>
      </c>
    </row>
    <row r="152" spans="1:3" x14ac:dyDescent="0.25">
      <c r="A152">
        <v>0</v>
      </c>
      <c r="B152">
        <v>4</v>
      </c>
      <c r="C152">
        <v>-62</v>
      </c>
    </row>
    <row r="153" spans="1:3" x14ac:dyDescent="0.25">
      <c r="A153">
        <v>0</v>
      </c>
      <c r="B153">
        <v>4</v>
      </c>
      <c r="C153">
        <v>-63</v>
      </c>
    </row>
    <row r="154" spans="1:3" x14ac:dyDescent="0.25">
      <c r="A154">
        <v>0</v>
      </c>
      <c r="B154">
        <v>4</v>
      </c>
      <c r="C154">
        <v>-70</v>
      </c>
    </row>
    <row r="155" spans="1:3" x14ac:dyDescent="0.25">
      <c r="A155">
        <v>0</v>
      </c>
      <c r="B155">
        <v>5</v>
      </c>
      <c r="C155">
        <v>-68</v>
      </c>
    </row>
    <row r="156" spans="1:3" x14ac:dyDescent="0.25">
      <c r="A156">
        <v>0</v>
      </c>
      <c r="B156">
        <v>5</v>
      </c>
      <c r="C156">
        <v>-70</v>
      </c>
    </row>
    <row r="157" spans="1:3" x14ac:dyDescent="0.25">
      <c r="A157">
        <v>0</v>
      </c>
      <c r="B157">
        <v>5</v>
      </c>
      <c r="C157">
        <v>-67</v>
      </c>
    </row>
    <row r="158" spans="1:3" x14ac:dyDescent="0.25">
      <c r="A158">
        <v>0</v>
      </c>
      <c r="B158">
        <v>5</v>
      </c>
      <c r="C158">
        <v>-66</v>
      </c>
    </row>
    <row r="159" spans="1:3" x14ac:dyDescent="0.25">
      <c r="A159">
        <v>0</v>
      </c>
      <c r="B159">
        <v>5</v>
      </c>
      <c r="C159">
        <v>-57</v>
      </c>
    </row>
    <row r="160" spans="1:3" x14ac:dyDescent="0.25">
      <c r="A160">
        <v>0</v>
      </c>
      <c r="B160">
        <v>5</v>
      </c>
      <c r="C160">
        <v>-67</v>
      </c>
    </row>
    <row r="161" spans="1:3" x14ac:dyDescent="0.25">
      <c r="A161">
        <v>0</v>
      </c>
      <c r="B161">
        <v>5</v>
      </c>
      <c r="C161">
        <v>-69</v>
      </c>
    </row>
    <row r="162" spans="1:3" x14ac:dyDescent="0.25">
      <c r="A162">
        <v>0</v>
      </c>
      <c r="B162">
        <v>5</v>
      </c>
      <c r="C162">
        <v>-58</v>
      </c>
    </row>
    <row r="163" spans="1:3" x14ac:dyDescent="0.25">
      <c r="A163">
        <v>0</v>
      </c>
      <c r="B163">
        <v>5</v>
      </c>
      <c r="C163">
        <v>-60</v>
      </c>
    </row>
    <row r="164" spans="1:3" x14ac:dyDescent="0.25">
      <c r="A164">
        <v>0</v>
      </c>
      <c r="B164">
        <v>5</v>
      </c>
      <c r="C164">
        <v>-72</v>
      </c>
    </row>
    <row r="165" spans="1:3" x14ac:dyDescent="0.25">
      <c r="A165">
        <v>0</v>
      </c>
      <c r="B165">
        <v>5</v>
      </c>
      <c r="C165">
        <v>-64</v>
      </c>
    </row>
    <row r="166" spans="1:3" x14ac:dyDescent="0.25">
      <c r="A166">
        <v>0</v>
      </c>
      <c r="B166">
        <v>5</v>
      </c>
      <c r="C166">
        <v>-64</v>
      </c>
    </row>
    <row r="167" spans="1:3" x14ac:dyDescent="0.25">
      <c r="A167">
        <v>0</v>
      </c>
      <c r="B167">
        <v>5</v>
      </c>
      <c r="C167">
        <v>-67</v>
      </c>
    </row>
    <row r="168" spans="1:3" x14ac:dyDescent="0.25">
      <c r="A168">
        <v>0</v>
      </c>
      <c r="B168">
        <v>5</v>
      </c>
      <c r="C168">
        <v>-62</v>
      </c>
    </row>
    <row r="169" spans="1:3" x14ac:dyDescent="0.25">
      <c r="A169">
        <v>0</v>
      </c>
      <c r="B169">
        <v>5</v>
      </c>
      <c r="C169">
        <v>-71</v>
      </c>
    </row>
    <row r="170" spans="1:3" x14ac:dyDescent="0.25">
      <c r="A170">
        <v>0</v>
      </c>
      <c r="B170">
        <v>5</v>
      </c>
      <c r="C170">
        <v>-58</v>
      </c>
    </row>
    <row r="171" spans="1:3" x14ac:dyDescent="0.25">
      <c r="A171">
        <v>0</v>
      </c>
      <c r="B171">
        <v>5</v>
      </c>
      <c r="C171">
        <v>-59</v>
      </c>
    </row>
    <row r="172" spans="1:3" x14ac:dyDescent="0.25">
      <c r="A172">
        <v>0</v>
      </c>
      <c r="B172">
        <v>5</v>
      </c>
      <c r="C172">
        <v>-67</v>
      </c>
    </row>
    <row r="173" spans="1:3" x14ac:dyDescent="0.25">
      <c r="A173">
        <v>0</v>
      </c>
      <c r="B173">
        <v>5</v>
      </c>
      <c r="C173">
        <v>-59</v>
      </c>
    </row>
    <row r="174" spans="1:3" x14ac:dyDescent="0.25">
      <c r="A174">
        <v>0</v>
      </c>
      <c r="B174">
        <v>5</v>
      </c>
      <c r="C174">
        <v>-63</v>
      </c>
    </row>
    <row r="175" spans="1:3" x14ac:dyDescent="0.25">
      <c r="A175">
        <v>0</v>
      </c>
      <c r="B175">
        <v>5</v>
      </c>
      <c r="C175">
        <v>-59</v>
      </c>
    </row>
    <row r="176" spans="1:3" x14ac:dyDescent="0.25">
      <c r="A176">
        <v>0</v>
      </c>
      <c r="B176">
        <v>5</v>
      </c>
      <c r="C176">
        <v>-60</v>
      </c>
    </row>
    <row r="177" spans="1:3" x14ac:dyDescent="0.25">
      <c r="A177">
        <v>0</v>
      </c>
      <c r="B177">
        <v>5</v>
      </c>
      <c r="C177">
        <v>-69</v>
      </c>
    </row>
    <row r="178" spans="1:3" x14ac:dyDescent="0.25">
      <c r="A178">
        <v>0</v>
      </c>
      <c r="B178">
        <v>5</v>
      </c>
      <c r="C178">
        <v>-77</v>
      </c>
    </row>
    <row r="179" spans="1:3" x14ac:dyDescent="0.25">
      <c r="A179">
        <v>0</v>
      </c>
      <c r="B179">
        <v>5</v>
      </c>
      <c r="C179">
        <v>-70</v>
      </c>
    </row>
    <row r="180" spans="1:3" x14ac:dyDescent="0.25">
      <c r="A180">
        <v>0</v>
      </c>
      <c r="B180">
        <v>5</v>
      </c>
      <c r="C180">
        <v>-75</v>
      </c>
    </row>
    <row r="181" spans="1:3" x14ac:dyDescent="0.25">
      <c r="A181">
        <v>0</v>
      </c>
      <c r="B181">
        <v>5</v>
      </c>
      <c r="C181">
        <v>-73</v>
      </c>
    </row>
    <row r="182" spans="1:3" x14ac:dyDescent="0.25">
      <c r="A182">
        <v>0</v>
      </c>
      <c r="B182">
        <v>5</v>
      </c>
      <c r="C182">
        <v>-56</v>
      </c>
    </row>
    <row r="183" spans="1:3" x14ac:dyDescent="0.25">
      <c r="A183">
        <v>0</v>
      </c>
      <c r="B183">
        <v>5</v>
      </c>
      <c r="C183">
        <v>-69</v>
      </c>
    </row>
    <row r="184" spans="1:3" x14ac:dyDescent="0.25">
      <c r="A184">
        <v>0</v>
      </c>
      <c r="B184">
        <v>5</v>
      </c>
      <c r="C184">
        <v>-87</v>
      </c>
    </row>
    <row r="185" spans="1:3" x14ac:dyDescent="0.25">
      <c r="A185">
        <v>0</v>
      </c>
      <c r="B185">
        <v>5</v>
      </c>
      <c r="C185">
        <v>-67</v>
      </c>
    </row>
    <row r="186" spans="1:3" x14ac:dyDescent="0.25">
      <c r="A186">
        <v>0</v>
      </c>
      <c r="B186">
        <v>5</v>
      </c>
      <c r="C186">
        <v>-58</v>
      </c>
    </row>
    <row r="187" spans="1:3" x14ac:dyDescent="0.25">
      <c r="A187">
        <v>0</v>
      </c>
      <c r="B187">
        <v>5</v>
      </c>
      <c r="C187">
        <v>-65</v>
      </c>
    </row>
    <row r="188" spans="1:3" x14ac:dyDescent="0.25">
      <c r="A188">
        <v>0</v>
      </c>
      <c r="B188">
        <v>5</v>
      </c>
      <c r="C188">
        <v>-61</v>
      </c>
    </row>
    <row r="189" spans="1:3" x14ac:dyDescent="0.25">
      <c r="A189">
        <v>0</v>
      </c>
      <c r="B189">
        <v>5</v>
      </c>
      <c r="C189">
        <v>-62</v>
      </c>
    </row>
    <row r="190" spans="1:3" x14ac:dyDescent="0.25">
      <c r="A190">
        <v>0</v>
      </c>
      <c r="B190">
        <v>5</v>
      </c>
      <c r="C190">
        <v>-57</v>
      </c>
    </row>
    <row r="191" spans="1:3" x14ac:dyDescent="0.25">
      <c r="A191">
        <v>0</v>
      </c>
      <c r="B191">
        <v>5</v>
      </c>
      <c r="C191">
        <v>-67</v>
      </c>
    </row>
    <row r="192" spans="1:3" x14ac:dyDescent="0.25">
      <c r="A192">
        <v>0</v>
      </c>
      <c r="B192">
        <v>5</v>
      </c>
      <c r="C192">
        <v>-66</v>
      </c>
    </row>
    <row r="193" spans="1:3" x14ac:dyDescent="0.25">
      <c r="A193">
        <v>0</v>
      </c>
      <c r="B193">
        <v>5</v>
      </c>
      <c r="C193">
        <v>-68</v>
      </c>
    </row>
    <row r="194" spans="1:3" x14ac:dyDescent="0.25">
      <c r="A194">
        <v>0</v>
      </c>
      <c r="B194">
        <v>5</v>
      </c>
      <c r="C194">
        <v>-67</v>
      </c>
    </row>
    <row r="195" spans="1:3" x14ac:dyDescent="0.25">
      <c r="A195">
        <v>0</v>
      </c>
      <c r="B195">
        <v>6</v>
      </c>
      <c r="C195">
        <v>-62</v>
      </c>
    </row>
    <row r="196" spans="1:3" x14ac:dyDescent="0.25">
      <c r="A196">
        <v>0</v>
      </c>
      <c r="B196">
        <v>6</v>
      </c>
      <c r="C196">
        <v>-66</v>
      </c>
    </row>
    <row r="197" spans="1:3" x14ac:dyDescent="0.25">
      <c r="A197">
        <v>0</v>
      </c>
      <c r="B197">
        <v>6</v>
      </c>
      <c r="C197">
        <v>-68</v>
      </c>
    </row>
    <row r="198" spans="1:3" x14ac:dyDescent="0.25">
      <c r="A198">
        <v>0</v>
      </c>
      <c r="B198">
        <v>6</v>
      </c>
      <c r="C198">
        <v>-60</v>
      </c>
    </row>
    <row r="199" spans="1:3" x14ac:dyDescent="0.25">
      <c r="A199">
        <v>0</v>
      </c>
      <c r="B199">
        <v>6</v>
      </c>
      <c r="C199">
        <v>-65</v>
      </c>
    </row>
    <row r="200" spans="1:3" x14ac:dyDescent="0.25">
      <c r="A200">
        <v>0</v>
      </c>
      <c r="B200">
        <v>6</v>
      </c>
      <c r="C200">
        <v>-71</v>
      </c>
    </row>
    <row r="201" spans="1:3" x14ac:dyDescent="0.25">
      <c r="A201">
        <v>0</v>
      </c>
      <c r="B201">
        <v>6</v>
      </c>
      <c r="C201">
        <v>-57</v>
      </c>
    </row>
    <row r="202" spans="1:3" x14ac:dyDescent="0.25">
      <c r="A202">
        <v>0</v>
      </c>
      <c r="B202">
        <v>6</v>
      </c>
      <c r="C202">
        <v>-57</v>
      </c>
    </row>
    <row r="203" spans="1:3" x14ac:dyDescent="0.25">
      <c r="A203">
        <v>0</v>
      </c>
      <c r="B203">
        <v>6</v>
      </c>
      <c r="C203">
        <v>-56</v>
      </c>
    </row>
    <row r="204" spans="1:3" x14ac:dyDescent="0.25">
      <c r="A204">
        <v>0</v>
      </c>
      <c r="B204">
        <v>6</v>
      </c>
      <c r="C204">
        <v>-55</v>
      </c>
    </row>
    <row r="205" spans="1:3" x14ac:dyDescent="0.25">
      <c r="A205">
        <v>0</v>
      </c>
      <c r="B205">
        <v>6</v>
      </c>
      <c r="C205">
        <v>-56</v>
      </c>
    </row>
    <row r="206" spans="1:3" x14ac:dyDescent="0.25">
      <c r="A206">
        <v>0</v>
      </c>
      <c r="B206">
        <v>6</v>
      </c>
      <c r="C206">
        <v>-55</v>
      </c>
    </row>
    <row r="207" spans="1:3" x14ac:dyDescent="0.25">
      <c r="A207">
        <v>0</v>
      </c>
      <c r="B207">
        <v>6</v>
      </c>
      <c r="C207">
        <v>-55</v>
      </c>
    </row>
    <row r="208" spans="1:3" x14ac:dyDescent="0.25">
      <c r="A208">
        <v>0</v>
      </c>
      <c r="B208">
        <v>6</v>
      </c>
      <c r="C208">
        <v>-59</v>
      </c>
    </row>
    <row r="209" spans="1:3" x14ac:dyDescent="0.25">
      <c r="A209">
        <v>0</v>
      </c>
      <c r="B209">
        <v>6</v>
      </c>
      <c r="C209">
        <v>-60</v>
      </c>
    </row>
    <row r="210" spans="1:3" x14ac:dyDescent="0.25">
      <c r="A210">
        <v>0</v>
      </c>
      <c r="B210">
        <v>6</v>
      </c>
      <c r="C210">
        <v>-55</v>
      </c>
    </row>
    <row r="211" spans="1:3" x14ac:dyDescent="0.25">
      <c r="A211">
        <v>0</v>
      </c>
      <c r="B211">
        <v>6</v>
      </c>
      <c r="C211">
        <v>-59</v>
      </c>
    </row>
    <row r="212" spans="1:3" x14ac:dyDescent="0.25">
      <c r="A212">
        <v>0</v>
      </c>
      <c r="B212">
        <v>6</v>
      </c>
      <c r="C212">
        <v>-55</v>
      </c>
    </row>
    <row r="213" spans="1:3" x14ac:dyDescent="0.25">
      <c r="A213">
        <v>0</v>
      </c>
      <c r="B213">
        <v>6</v>
      </c>
      <c r="C213">
        <v>-58</v>
      </c>
    </row>
    <row r="214" spans="1:3" x14ac:dyDescent="0.25">
      <c r="A214">
        <v>0</v>
      </c>
      <c r="B214">
        <v>6</v>
      </c>
      <c r="C214">
        <v>-57</v>
      </c>
    </row>
    <row r="215" spans="1:3" x14ac:dyDescent="0.25">
      <c r="A215">
        <v>0</v>
      </c>
      <c r="B215">
        <v>6</v>
      </c>
      <c r="C215">
        <v>-57</v>
      </c>
    </row>
    <row r="216" spans="1:3" x14ac:dyDescent="0.25">
      <c r="A216">
        <v>0</v>
      </c>
      <c r="B216">
        <v>6</v>
      </c>
      <c r="C216">
        <v>-59</v>
      </c>
    </row>
    <row r="217" spans="1:3" x14ac:dyDescent="0.25">
      <c r="A217">
        <v>0</v>
      </c>
      <c r="B217">
        <v>6</v>
      </c>
      <c r="C217">
        <v>-60</v>
      </c>
    </row>
    <row r="218" spans="1:3" x14ac:dyDescent="0.25">
      <c r="A218">
        <v>0</v>
      </c>
      <c r="B218">
        <v>6</v>
      </c>
      <c r="C218">
        <v>-62</v>
      </c>
    </row>
    <row r="219" spans="1:3" x14ac:dyDescent="0.25">
      <c r="A219">
        <v>0</v>
      </c>
      <c r="B219">
        <v>6</v>
      </c>
      <c r="C219">
        <v>-65</v>
      </c>
    </row>
    <row r="220" spans="1:3" x14ac:dyDescent="0.25">
      <c r="A220">
        <v>0</v>
      </c>
      <c r="B220">
        <v>6</v>
      </c>
      <c r="C220">
        <v>-60</v>
      </c>
    </row>
    <row r="221" spans="1:3" x14ac:dyDescent="0.25">
      <c r="A221">
        <v>0</v>
      </c>
      <c r="B221">
        <v>6</v>
      </c>
      <c r="C221">
        <v>-64</v>
      </c>
    </row>
    <row r="222" spans="1:3" x14ac:dyDescent="0.25">
      <c r="A222">
        <v>0</v>
      </c>
      <c r="B222">
        <v>6</v>
      </c>
      <c r="C222">
        <v>-58</v>
      </c>
    </row>
    <row r="223" spans="1:3" x14ac:dyDescent="0.25">
      <c r="A223">
        <v>0</v>
      </c>
      <c r="B223">
        <v>6</v>
      </c>
      <c r="C223">
        <v>-66</v>
      </c>
    </row>
    <row r="224" spans="1:3" x14ac:dyDescent="0.25">
      <c r="A224">
        <v>0</v>
      </c>
      <c r="B224">
        <v>6</v>
      </c>
      <c r="C224">
        <v>-56</v>
      </c>
    </row>
    <row r="225" spans="1:3" x14ac:dyDescent="0.25">
      <c r="A225">
        <v>0</v>
      </c>
      <c r="B225">
        <v>6</v>
      </c>
      <c r="C225">
        <v>-55</v>
      </c>
    </row>
    <row r="226" spans="1:3" x14ac:dyDescent="0.25">
      <c r="A226">
        <v>0</v>
      </c>
      <c r="B226">
        <v>6</v>
      </c>
      <c r="C226">
        <v>-55</v>
      </c>
    </row>
    <row r="227" spans="1:3" x14ac:dyDescent="0.25">
      <c r="A227">
        <v>0</v>
      </c>
      <c r="B227">
        <v>6</v>
      </c>
      <c r="C227">
        <v>-55</v>
      </c>
    </row>
    <row r="228" spans="1:3" x14ac:dyDescent="0.25">
      <c r="A228">
        <v>0</v>
      </c>
      <c r="B228">
        <v>6</v>
      </c>
      <c r="C228">
        <v>-63</v>
      </c>
    </row>
    <row r="229" spans="1:3" x14ac:dyDescent="0.25">
      <c r="A229">
        <v>0</v>
      </c>
      <c r="B229">
        <v>6</v>
      </c>
      <c r="C229">
        <v>-57</v>
      </c>
    </row>
    <row r="230" spans="1:3" x14ac:dyDescent="0.25">
      <c r="A230">
        <v>0</v>
      </c>
      <c r="B230">
        <v>6</v>
      </c>
      <c r="C230">
        <v>-57</v>
      </c>
    </row>
    <row r="231" spans="1:3" x14ac:dyDescent="0.25">
      <c r="A231">
        <v>0</v>
      </c>
      <c r="B231">
        <v>6</v>
      </c>
      <c r="C231">
        <v>-63</v>
      </c>
    </row>
    <row r="232" spans="1:3" x14ac:dyDescent="0.25">
      <c r="A232">
        <v>0</v>
      </c>
      <c r="B232">
        <v>6</v>
      </c>
      <c r="C232">
        <v>-58</v>
      </c>
    </row>
    <row r="233" spans="1:3" x14ac:dyDescent="0.25">
      <c r="A233">
        <v>0</v>
      </c>
      <c r="B233">
        <v>6</v>
      </c>
      <c r="C233">
        <v>-60</v>
      </c>
    </row>
    <row r="234" spans="1:3" x14ac:dyDescent="0.25">
      <c r="A234">
        <v>0</v>
      </c>
      <c r="B234">
        <v>6</v>
      </c>
      <c r="C234">
        <v>-64</v>
      </c>
    </row>
    <row r="235" spans="1:3" x14ac:dyDescent="0.25">
      <c r="A235">
        <v>90</v>
      </c>
      <c r="B235">
        <v>1</v>
      </c>
      <c r="C235">
        <v>-70</v>
      </c>
    </row>
    <row r="236" spans="1:3" x14ac:dyDescent="0.25">
      <c r="A236">
        <v>90</v>
      </c>
      <c r="B236">
        <v>1</v>
      </c>
      <c r="C236">
        <v>-77</v>
      </c>
    </row>
    <row r="237" spans="1:3" x14ac:dyDescent="0.25">
      <c r="A237">
        <v>90</v>
      </c>
      <c r="B237">
        <v>1</v>
      </c>
      <c r="C237">
        <v>-66</v>
      </c>
    </row>
    <row r="238" spans="1:3" x14ac:dyDescent="0.25">
      <c r="A238">
        <v>90</v>
      </c>
      <c r="B238">
        <v>1</v>
      </c>
      <c r="C238">
        <v>-67</v>
      </c>
    </row>
    <row r="239" spans="1:3" x14ac:dyDescent="0.25">
      <c r="A239">
        <v>90</v>
      </c>
      <c r="B239">
        <v>1</v>
      </c>
      <c r="C239">
        <v>-87</v>
      </c>
    </row>
    <row r="240" spans="1:3" x14ac:dyDescent="0.25">
      <c r="A240">
        <v>90</v>
      </c>
      <c r="B240">
        <v>1</v>
      </c>
      <c r="C240">
        <v>-76</v>
      </c>
    </row>
    <row r="241" spans="1:3" x14ac:dyDescent="0.25">
      <c r="A241">
        <v>90</v>
      </c>
      <c r="B241">
        <v>1</v>
      </c>
      <c r="C241">
        <v>-69</v>
      </c>
    </row>
    <row r="242" spans="1:3" x14ac:dyDescent="0.25">
      <c r="A242">
        <v>90</v>
      </c>
      <c r="B242">
        <v>1</v>
      </c>
      <c r="C242">
        <v>-68</v>
      </c>
    </row>
    <row r="243" spans="1:3" x14ac:dyDescent="0.25">
      <c r="A243">
        <v>90</v>
      </c>
      <c r="B243">
        <v>1</v>
      </c>
      <c r="C243">
        <v>-66</v>
      </c>
    </row>
    <row r="244" spans="1:3" x14ac:dyDescent="0.25">
      <c r="A244">
        <v>90</v>
      </c>
      <c r="B244">
        <v>1</v>
      </c>
      <c r="C244">
        <v>-63</v>
      </c>
    </row>
    <row r="245" spans="1:3" x14ac:dyDescent="0.25">
      <c r="A245">
        <v>90</v>
      </c>
      <c r="B245">
        <v>1</v>
      </c>
      <c r="C245">
        <v>-81</v>
      </c>
    </row>
    <row r="246" spans="1:3" x14ac:dyDescent="0.25">
      <c r="A246">
        <v>90</v>
      </c>
      <c r="B246">
        <v>1</v>
      </c>
      <c r="C246">
        <v>-73</v>
      </c>
    </row>
    <row r="247" spans="1:3" x14ac:dyDescent="0.25">
      <c r="A247">
        <v>90</v>
      </c>
      <c r="B247">
        <v>1</v>
      </c>
      <c r="C247">
        <v>-71</v>
      </c>
    </row>
    <row r="248" spans="1:3" x14ac:dyDescent="0.25">
      <c r="A248">
        <v>90</v>
      </c>
      <c r="B248">
        <v>1</v>
      </c>
      <c r="C248">
        <v>-71</v>
      </c>
    </row>
    <row r="249" spans="1:3" x14ac:dyDescent="0.25">
      <c r="A249">
        <v>90</v>
      </c>
      <c r="B249">
        <v>1</v>
      </c>
      <c r="C249">
        <v>-80</v>
      </c>
    </row>
    <row r="250" spans="1:3" x14ac:dyDescent="0.25">
      <c r="A250">
        <v>90</v>
      </c>
      <c r="B250">
        <v>1</v>
      </c>
      <c r="C250">
        <v>-73</v>
      </c>
    </row>
    <row r="251" spans="1:3" x14ac:dyDescent="0.25">
      <c r="A251">
        <v>90</v>
      </c>
      <c r="B251">
        <v>1</v>
      </c>
      <c r="C251">
        <v>-73</v>
      </c>
    </row>
    <row r="252" spans="1:3" x14ac:dyDescent="0.25">
      <c r="A252">
        <v>90</v>
      </c>
      <c r="B252">
        <v>1</v>
      </c>
      <c r="C252">
        <v>-70</v>
      </c>
    </row>
    <row r="253" spans="1:3" x14ac:dyDescent="0.25">
      <c r="A253">
        <v>90</v>
      </c>
      <c r="B253">
        <v>1</v>
      </c>
      <c r="C253">
        <v>-69</v>
      </c>
    </row>
    <row r="254" spans="1:3" x14ac:dyDescent="0.25">
      <c r="A254">
        <v>90</v>
      </c>
      <c r="B254">
        <v>1</v>
      </c>
      <c r="C254">
        <v>-77</v>
      </c>
    </row>
    <row r="255" spans="1:3" x14ac:dyDescent="0.25">
      <c r="A255">
        <v>90</v>
      </c>
      <c r="B255">
        <v>1</v>
      </c>
      <c r="C255">
        <v>-80</v>
      </c>
    </row>
    <row r="256" spans="1:3" x14ac:dyDescent="0.25">
      <c r="A256">
        <v>90</v>
      </c>
      <c r="B256">
        <v>1</v>
      </c>
      <c r="C256">
        <v>-78</v>
      </c>
    </row>
    <row r="257" spans="1:3" x14ac:dyDescent="0.25">
      <c r="A257">
        <v>90</v>
      </c>
      <c r="B257">
        <v>1</v>
      </c>
      <c r="C257">
        <v>-76</v>
      </c>
    </row>
    <row r="258" spans="1:3" x14ac:dyDescent="0.25">
      <c r="A258">
        <v>90</v>
      </c>
      <c r="B258">
        <v>1</v>
      </c>
      <c r="C258">
        <v>-74</v>
      </c>
    </row>
    <row r="259" spans="1:3" x14ac:dyDescent="0.25">
      <c r="A259">
        <v>90</v>
      </c>
      <c r="B259">
        <v>1</v>
      </c>
      <c r="C259">
        <v>-72</v>
      </c>
    </row>
    <row r="260" spans="1:3" x14ac:dyDescent="0.25">
      <c r="A260">
        <v>90</v>
      </c>
      <c r="B260">
        <v>1</v>
      </c>
      <c r="C260">
        <v>-71</v>
      </c>
    </row>
    <row r="261" spans="1:3" x14ac:dyDescent="0.25">
      <c r="A261">
        <v>90</v>
      </c>
      <c r="B261">
        <v>1</v>
      </c>
      <c r="C261">
        <v>-76</v>
      </c>
    </row>
    <row r="262" spans="1:3" x14ac:dyDescent="0.25">
      <c r="A262">
        <v>90</v>
      </c>
      <c r="B262">
        <v>1</v>
      </c>
      <c r="C262">
        <v>-69</v>
      </c>
    </row>
    <row r="263" spans="1:3" x14ac:dyDescent="0.25">
      <c r="A263">
        <v>90</v>
      </c>
      <c r="B263">
        <v>1</v>
      </c>
      <c r="C263">
        <v>-73</v>
      </c>
    </row>
    <row r="264" spans="1:3" x14ac:dyDescent="0.25">
      <c r="A264">
        <v>90</v>
      </c>
      <c r="B264">
        <v>1</v>
      </c>
      <c r="C264">
        <v>-75</v>
      </c>
    </row>
    <row r="265" spans="1:3" x14ac:dyDescent="0.25">
      <c r="A265">
        <v>90</v>
      </c>
      <c r="B265">
        <v>1</v>
      </c>
      <c r="C265">
        <v>-73</v>
      </c>
    </row>
    <row r="266" spans="1:3" x14ac:dyDescent="0.25">
      <c r="A266">
        <v>90</v>
      </c>
      <c r="B266">
        <v>1</v>
      </c>
      <c r="C266">
        <v>-79</v>
      </c>
    </row>
    <row r="267" spans="1:3" x14ac:dyDescent="0.25">
      <c r="A267">
        <v>90</v>
      </c>
      <c r="B267">
        <v>1</v>
      </c>
      <c r="C267">
        <v>-88</v>
      </c>
    </row>
    <row r="268" spans="1:3" x14ac:dyDescent="0.25">
      <c r="A268">
        <v>90</v>
      </c>
      <c r="B268">
        <v>1</v>
      </c>
      <c r="C268">
        <v>-71</v>
      </c>
    </row>
    <row r="269" spans="1:3" x14ac:dyDescent="0.25">
      <c r="A269">
        <v>90</v>
      </c>
      <c r="B269">
        <v>1</v>
      </c>
      <c r="C269">
        <v>-68</v>
      </c>
    </row>
    <row r="270" spans="1:3" x14ac:dyDescent="0.25">
      <c r="A270">
        <v>90</v>
      </c>
      <c r="B270">
        <v>1</v>
      </c>
      <c r="C270">
        <v>-68</v>
      </c>
    </row>
    <row r="271" spans="1:3" x14ac:dyDescent="0.25">
      <c r="A271">
        <v>90</v>
      </c>
      <c r="B271">
        <v>1</v>
      </c>
      <c r="C271">
        <v>-77</v>
      </c>
    </row>
    <row r="272" spans="1:3" x14ac:dyDescent="0.25">
      <c r="A272">
        <v>90</v>
      </c>
      <c r="B272">
        <v>1</v>
      </c>
      <c r="C272">
        <v>-72</v>
      </c>
    </row>
    <row r="273" spans="1:3" x14ac:dyDescent="0.25">
      <c r="A273">
        <v>90</v>
      </c>
      <c r="B273">
        <v>1</v>
      </c>
      <c r="C273">
        <v>-80</v>
      </c>
    </row>
    <row r="274" spans="1:3" x14ac:dyDescent="0.25">
      <c r="A274">
        <v>90</v>
      </c>
      <c r="B274">
        <v>2</v>
      </c>
      <c r="C274">
        <v>-62</v>
      </c>
    </row>
    <row r="275" spans="1:3" x14ac:dyDescent="0.25">
      <c r="A275">
        <v>90</v>
      </c>
      <c r="B275">
        <v>2</v>
      </c>
      <c r="C275">
        <v>-73</v>
      </c>
    </row>
    <row r="276" spans="1:3" x14ac:dyDescent="0.25">
      <c r="A276">
        <v>90</v>
      </c>
      <c r="B276">
        <v>2</v>
      </c>
      <c r="C276">
        <v>-62</v>
      </c>
    </row>
    <row r="277" spans="1:3" x14ac:dyDescent="0.25">
      <c r="A277">
        <v>90</v>
      </c>
      <c r="B277">
        <v>2</v>
      </c>
      <c r="C277">
        <v>-67</v>
      </c>
    </row>
    <row r="278" spans="1:3" x14ac:dyDescent="0.25">
      <c r="A278">
        <v>90</v>
      </c>
      <c r="B278">
        <v>2</v>
      </c>
      <c r="C278">
        <v>-64</v>
      </c>
    </row>
    <row r="279" spans="1:3" x14ac:dyDescent="0.25">
      <c r="A279">
        <v>90</v>
      </c>
      <c r="B279">
        <v>2</v>
      </c>
      <c r="C279">
        <v>-64</v>
      </c>
    </row>
    <row r="280" spans="1:3" x14ac:dyDescent="0.25">
      <c r="A280">
        <v>90</v>
      </c>
      <c r="B280">
        <v>2</v>
      </c>
      <c r="C280">
        <v>-58</v>
      </c>
    </row>
    <row r="281" spans="1:3" x14ac:dyDescent="0.25">
      <c r="A281">
        <v>90</v>
      </c>
      <c r="B281">
        <v>2</v>
      </c>
      <c r="C281">
        <v>-62</v>
      </c>
    </row>
    <row r="282" spans="1:3" x14ac:dyDescent="0.25">
      <c r="A282">
        <v>90</v>
      </c>
      <c r="B282">
        <v>2</v>
      </c>
      <c r="C282">
        <v>-70</v>
      </c>
    </row>
    <row r="283" spans="1:3" x14ac:dyDescent="0.25">
      <c r="A283">
        <v>90</v>
      </c>
      <c r="B283">
        <v>2</v>
      </c>
      <c r="C283">
        <v>-62</v>
      </c>
    </row>
    <row r="284" spans="1:3" x14ac:dyDescent="0.25">
      <c r="A284">
        <v>90</v>
      </c>
      <c r="B284">
        <v>2</v>
      </c>
      <c r="C284">
        <v>-64</v>
      </c>
    </row>
    <row r="285" spans="1:3" x14ac:dyDescent="0.25">
      <c r="A285">
        <v>90</v>
      </c>
      <c r="B285">
        <v>2</v>
      </c>
      <c r="C285">
        <v>-67</v>
      </c>
    </row>
    <row r="286" spans="1:3" x14ac:dyDescent="0.25">
      <c r="A286">
        <v>90</v>
      </c>
      <c r="B286">
        <v>2</v>
      </c>
      <c r="C286">
        <v>-77</v>
      </c>
    </row>
    <row r="287" spans="1:3" x14ac:dyDescent="0.25">
      <c r="A287">
        <v>90</v>
      </c>
      <c r="B287">
        <v>2</v>
      </c>
      <c r="C287">
        <v>-64</v>
      </c>
    </row>
    <row r="288" spans="1:3" x14ac:dyDescent="0.25">
      <c r="A288">
        <v>90</v>
      </c>
      <c r="B288">
        <v>2</v>
      </c>
      <c r="C288">
        <v>-67</v>
      </c>
    </row>
    <row r="289" spans="1:3" x14ac:dyDescent="0.25">
      <c r="A289">
        <v>90</v>
      </c>
      <c r="B289">
        <v>2</v>
      </c>
      <c r="C289">
        <v>-65</v>
      </c>
    </row>
    <row r="290" spans="1:3" x14ac:dyDescent="0.25">
      <c r="A290">
        <v>90</v>
      </c>
      <c r="B290">
        <v>2</v>
      </c>
      <c r="C290">
        <v>-66</v>
      </c>
    </row>
    <row r="291" spans="1:3" x14ac:dyDescent="0.25">
      <c r="A291">
        <v>90</v>
      </c>
      <c r="B291">
        <v>2</v>
      </c>
      <c r="C291">
        <v>-64</v>
      </c>
    </row>
    <row r="292" spans="1:3" x14ac:dyDescent="0.25">
      <c r="A292">
        <v>90</v>
      </c>
      <c r="B292">
        <v>2</v>
      </c>
      <c r="C292">
        <v>-65</v>
      </c>
    </row>
    <row r="293" spans="1:3" x14ac:dyDescent="0.25">
      <c r="A293">
        <v>90</v>
      </c>
      <c r="B293">
        <v>2</v>
      </c>
      <c r="C293">
        <v>-65</v>
      </c>
    </row>
    <row r="294" spans="1:3" x14ac:dyDescent="0.25">
      <c r="A294">
        <v>90</v>
      </c>
      <c r="B294">
        <v>2</v>
      </c>
      <c r="C294">
        <v>-64</v>
      </c>
    </row>
    <row r="295" spans="1:3" x14ac:dyDescent="0.25">
      <c r="A295">
        <v>90</v>
      </c>
      <c r="B295">
        <v>2</v>
      </c>
      <c r="C295">
        <v>-68</v>
      </c>
    </row>
    <row r="296" spans="1:3" x14ac:dyDescent="0.25">
      <c r="A296">
        <v>90</v>
      </c>
      <c r="B296">
        <v>2</v>
      </c>
      <c r="C296">
        <v>-68</v>
      </c>
    </row>
    <row r="297" spans="1:3" x14ac:dyDescent="0.25">
      <c r="A297">
        <v>90</v>
      </c>
      <c r="B297">
        <v>2</v>
      </c>
      <c r="C297">
        <v>-64</v>
      </c>
    </row>
    <row r="298" spans="1:3" x14ac:dyDescent="0.25">
      <c r="A298">
        <v>90</v>
      </c>
      <c r="B298">
        <v>2</v>
      </c>
      <c r="C298">
        <v>-66</v>
      </c>
    </row>
    <row r="299" spans="1:3" x14ac:dyDescent="0.25">
      <c r="A299">
        <v>90</v>
      </c>
      <c r="B299">
        <v>2</v>
      </c>
      <c r="C299">
        <v>-71</v>
      </c>
    </row>
    <row r="300" spans="1:3" x14ac:dyDescent="0.25">
      <c r="A300">
        <v>90</v>
      </c>
      <c r="B300">
        <v>2</v>
      </c>
      <c r="C300">
        <v>-71</v>
      </c>
    </row>
    <row r="301" spans="1:3" x14ac:dyDescent="0.25">
      <c r="A301">
        <v>90</v>
      </c>
      <c r="B301">
        <v>2</v>
      </c>
      <c r="C301">
        <v>-64</v>
      </c>
    </row>
    <row r="302" spans="1:3" x14ac:dyDescent="0.25">
      <c r="A302">
        <v>90</v>
      </c>
      <c r="B302">
        <v>2</v>
      </c>
      <c r="C302">
        <v>-63</v>
      </c>
    </row>
    <row r="303" spans="1:3" x14ac:dyDescent="0.25">
      <c r="A303">
        <v>90</v>
      </c>
      <c r="B303">
        <v>2</v>
      </c>
      <c r="C303">
        <v>-72</v>
      </c>
    </row>
    <row r="304" spans="1:3" x14ac:dyDescent="0.25">
      <c r="A304">
        <v>90</v>
      </c>
      <c r="B304">
        <v>2</v>
      </c>
      <c r="C304">
        <v>-67</v>
      </c>
    </row>
    <row r="305" spans="1:3" x14ac:dyDescent="0.25">
      <c r="A305">
        <v>90</v>
      </c>
      <c r="B305">
        <v>2</v>
      </c>
      <c r="C305">
        <v>-65</v>
      </c>
    </row>
    <row r="306" spans="1:3" x14ac:dyDescent="0.25">
      <c r="A306">
        <v>90</v>
      </c>
      <c r="B306">
        <v>2</v>
      </c>
      <c r="C306">
        <v>-65</v>
      </c>
    </row>
    <row r="307" spans="1:3" x14ac:dyDescent="0.25">
      <c r="A307">
        <v>90</v>
      </c>
      <c r="B307">
        <v>2</v>
      </c>
      <c r="C307">
        <v>-67</v>
      </c>
    </row>
    <row r="308" spans="1:3" x14ac:dyDescent="0.25">
      <c r="A308">
        <v>90</v>
      </c>
      <c r="B308">
        <v>2</v>
      </c>
      <c r="C308">
        <v>-64</v>
      </c>
    </row>
    <row r="309" spans="1:3" x14ac:dyDescent="0.25">
      <c r="A309">
        <v>90</v>
      </c>
      <c r="B309">
        <v>2</v>
      </c>
      <c r="C309">
        <v>-65</v>
      </c>
    </row>
    <row r="310" spans="1:3" x14ac:dyDescent="0.25">
      <c r="A310">
        <v>90</v>
      </c>
      <c r="B310">
        <v>2</v>
      </c>
      <c r="C310">
        <v>-67</v>
      </c>
    </row>
    <row r="311" spans="1:3" x14ac:dyDescent="0.25">
      <c r="A311">
        <v>90</v>
      </c>
      <c r="B311">
        <v>2</v>
      </c>
      <c r="C311">
        <v>-65</v>
      </c>
    </row>
    <row r="312" spans="1:3" x14ac:dyDescent="0.25">
      <c r="A312">
        <v>90</v>
      </c>
      <c r="B312">
        <v>2</v>
      </c>
      <c r="C312">
        <v>-67</v>
      </c>
    </row>
    <row r="313" spans="1:3" x14ac:dyDescent="0.25">
      <c r="A313">
        <v>90</v>
      </c>
      <c r="B313">
        <v>2</v>
      </c>
      <c r="C313">
        <v>-63</v>
      </c>
    </row>
    <row r="314" spans="1:3" x14ac:dyDescent="0.25">
      <c r="A314">
        <v>90</v>
      </c>
      <c r="B314">
        <v>2</v>
      </c>
      <c r="C314">
        <v>-64</v>
      </c>
    </row>
    <row r="315" spans="1:3" x14ac:dyDescent="0.25">
      <c r="A315">
        <v>90</v>
      </c>
      <c r="B315">
        <v>2</v>
      </c>
      <c r="C315">
        <v>-70</v>
      </c>
    </row>
    <row r="316" spans="1:3" x14ac:dyDescent="0.25">
      <c r="A316">
        <v>90</v>
      </c>
      <c r="B316">
        <v>3</v>
      </c>
      <c r="C316">
        <v>-77</v>
      </c>
    </row>
    <row r="317" spans="1:3" x14ac:dyDescent="0.25">
      <c r="A317">
        <v>90</v>
      </c>
      <c r="B317">
        <v>3</v>
      </c>
      <c r="C317">
        <v>-77</v>
      </c>
    </row>
    <row r="318" spans="1:3" x14ac:dyDescent="0.25">
      <c r="A318">
        <v>90</v>
      </c>
      <c r="B318">
        <v>3</v>
      </c>
      <c r="C318">
        <v>-78</v>
      </c>
    </row>
    <row r="319" spans="1:3" x14ac:dyDescent="0.25">
      <c r="A319">
        <v>90</v>
      </c>
      <c r="B319">
        <v>3</v>
      </c>
      <c r="C319">
        <v>-91</v>
      </c>
    </row>
    <row r="320" spans="1:3" x14ac:dyDescent="0.25">
      <c r="A320">
        <v>90</v>
      </c>
      <c r="B320">
        <v>3</v>
      </c>
      <c r="C320">
        <v>-76</v>
      </c>
    </row>
    <row r="321" spans="1:3" x14ac:dyDescent="0.25">
      <c r="A321">
        <v>90</v>
      </c>
      <c r="B321">
        <v>3</v>
      </c>
      <c r="C321">
        <v>-73</v>
      </c>
    </row>
    <row r="322" spans="1:3" x14ac:dyDescent="0.25">
      <c r="A322">
        <v>90</v>
      </c>
      <c r="B322">
        <v>3</v>
      </c>
      <c r="C322">
        <v>-71</v>
      </c>
    </row>
    <row r="323" spans="1:3" x14ac:dyDescent="0.25">
      <c r="A323">
        <v>90</v>
      </c>
      <c r="B323">
        <v>3</v>
      </c>
      <c r="C323">
        <v>-70</v>
      </c>
    </row>
    <row r="324" spans="1:3" x14ac:dyDescent="0.25">
      <c r="A324">
        <v>90</v>
      </c>
      <c r="B324">
        <v>3</v>
      </c>
      <c r="C324">
        <v>-70</v>
      </c>
    </row>
    <row r="325" spans="1:3" x14ac:dyDescent="0.25">
      <c r="A325">
        <v>90</v>
      </c>
      <c r="B325">
        <v>3</v>
      </c>
      <c r="C325">
        <v>-71</v>
      </c>
    </row>
    <row r="326" spans="1:3" x14ac:dyDescent="0.25">
      <c r="A326">
        <v>90</v>
      </c>
      <c r="B326">
        <v>3</v>
      </c>
      <c r="C326">
        <v>-70</v>
      </c>
    </row>
    <row r="327" spans="1:3" x14ac:dyDescent="0.25">
      <c r="A327">
        <v>90</v>
      </c>
      <c r="B327">
        <v>3</v>
      </c>
      <c r="C327">
        <v>-71</v>
      </c>
    </row>
    <row r="328" spans="1:3" x14ac:dyDescent="0.25">
      <c r="A328">
        <v>90</v>
      </c>
      <c r="B328">
        <v>3</v>
      </c>
      <c r="C328">
        <v>-70</v>
      </c>
    </row>
    <row r="329" spans="1:3" x14ac:dyDescent="0.25">
      <c r="A329">
        <v>90</v>
      </c>
      <c r="B329">
        <v>3</v>
      </c>
      <c r="C329">
        <v>-73</v>
      </c>
    </row>
    <row r="330" spans="1:3" x14ac:dyDescent="0.25">
      <c r="A330">
        <v>90</v>
      </c>
      <c r="B330">
        <v>3</v>
      </c>
      <c r="C330">
        <v>-67</v>
      </c>
    </row>
    <row r="331" spans="1:3" x14ac:dyDescent="0.25">
      <c r="A331">
        <v>90</v>
      </c>
      <c r="B331">
        <v>3</v>
      </c>
      <c r="C331">
        <v>-70</v>
      </c>
    </row>
    <row r="332" spans="1:3" x14ac:dyDescent="0.25">
      <c r="A332">
        <v>90</v>
      </c>
      <c r="B332">
        <v>3</v>
      </c>
      <c r="C332">
        <v>-71</v>
      </c>
    </row>
    <row r="333" spans="1:3" x14ac:dyDescent="0.25">
      <c r="A333">
        <v>90</v>
      </c>
      <c r="B333">
        <v>3</v>
      </c>
      <c r="C333">
        <v>-71</v>
      </c>
    </row>
    <row r="334" spans="1:3" x14ac:dyDescent="0.25">
      <c r="A334">
        <v>90</v>
      </c>
      <c r="B334">
        <v>3</v>
      </c>
      <c r="C334">
        <v>-72</v>
      </c>
    </row>
    <row r="335" spans="1:3" x14ac:dyDescent="0.25">
      <c r="A335">
        <v>90</v>
      </c>
      <c r="B335">
        <v>3</v>
      </c>
      <c r="C335">
        <v>-70</v>
      </c>
    </row>
    <row r="336" spans="1:3" x14ac:dyDescent="0.25">
      <c r="A336">
        <v>90</v>
      </c>
      <c r="B336">
        <v>3</v>
      </c>
      <c r="C336">
        <v>-70</v>
      </c>
    </row>
    <row r="337" spans="1:3" x14ac:dyDescent="0.25">
      <c r="A337">
        <v>90</v>
      </c>
      <c r="B337">
        <v>3</v>
      </c>
      <c r="C337">
        <v>-69</v>
      </c>
    </row>
    <row r="338" spans="1:3" x14ac:dyDescent="0.25">
      <c r="A338">
        <v>90</v>
      </c>
      <c r="B338">
        <v>3</v>
      </c>
      <c r="C338">
        <v>-67</v>
      </c>
    </row>
    <row r="339" spans="1:3" x14ac:dyDescent="0.25">
      <c r="A339">
        <v>90</v>
      </c>
      <c r="B339">
        <v>3</v>
      </c>
      <c r="C339">
        <v>-68</v>
      </c>
    </row>
    <row r="340" spans="1:3" x14ac:dyDescent="0.25">
      <c r="A340">
        <v>90</v>
      </c>
      <c r="B340">
        <v>3</v>
      </c>
      <c r="C340">
        <v>-70</v>
      </c>
    </row>
    <row r="341" spans="1:3" x14ac:dyDescent="0.25">
      <c r="A341">
        <v>90</v>
      </c>
      <c r="B341">
        <v>3</v>
      </c>
      <c r="C341">
        <v>-71</v>
      </c>
    </row>
    <row r="342" spans="1:3" x14ac:dyDescent="0.25">
      <c r="A342">
        <v>90</v>
      </c>
      <c r="B342">
        <v>3</v>
      </c>
      <c r="C342">
        <v>-81</v>
      </c>
    </row>
    <row r="343" spans="1:3" x14ac:dyDescent="0.25">
      <c r="A343">
        <v>90</v>
      </c>
      <c r="B343">
        <v>3</v>
      </c>
      <c r="C343">
        <v>-70</v>
      </c>
    </row>
    <row r="344" spans="1:3" x14ac:dyDescent="0.25">
      <c r="A344">
        <v>90</v>
      </c>
      <c r="B344">
        <v>3</v>
      </c>
      <c r="C344">
        <v>-71</v>
      </c>
    </row>
    <row r="345" spans="1:3" x14ac:dyDescent="0.25">
      <c r="A345">
        <v>90</v>
      </c>
      <c r="B345">
        <v>3</v>
      </c>
      <c r="C345">
        <v>-75</v>
      </c>
    </row>
    <row r="346" spans="1:3" x14ac:dyDescent="0.25">
      <c r="A346">
        <v>90</v>
      </c>
      <c r="B346">
        <v>3</v>
      </c>
      <c r="C346">
        <v>-76</v>
      </c>
    </row>
    <row r="347" spans="1:3" x14ac:dyDescent="0.25">
      <c r="A347">
        <v>90</v>
      </c>
      <c r="B347">
        <v>3</v>
      </c>
      <c r="C347">
        <v>-74</v>
      </c>
    </row>
    <row r="348" spans="1:3" x14ac:dyDescent="0.25">
      <c r="A348">
        <v>90</v>
      </c>
      <c r="B348">
        <v>3</v>
      </c>
      <c r="C348">
        <v>-78</v>
      </c>
    </row>
    <row r="349" spans="1:3" x14ac:dyDescent="0.25">
      <c r="A349">
        <v>90</v>
      </c>
      <c r="B349">
        <v>3</v>
      </c>
      <c r="C349">
        <v>-70</v>
      </c>
    </row>
    <row r="350" spans="1:3" x14ac:dyDescent="0.25">
      <c r="A350">
        <v>90</v>
      </c>
      <c r="B350">
        <v>3</v>
      </c>
      <c r="C350">
        <v>-70</v>
      </c>
    </row>
    <row r="351" spans="1:3" x14ac:dyDescent="0.25">
      <c r="A351">
        <v>90</v>
      </c>
      <c r="B351">
        <v>3</v>
      </c>
      <c r="C351">
        <v>-71</v>
      </c>
    </row>
    <row r="352" spans="1:3" x14ac:dyDescent="0.25">
      <c r="A352">
        <v>90</v>
      </c>
      <c r="B352">
        <v>3</v>
      </c>
      <c r="C352">
        <v>-70</v>
      </c>
    </row>
    <row r="353" spans="1:3" x14ac:dyDescent="0.25">
      <c r="A353">
        <v>90</v>
      </c>
      <c r="B353">
        <v>3</v>
      </c>
      <c r="C353">
        <v>-72</v>
      </c>
    </row>
    <row r="354" spans="1:3" x14ac:dyDescent="0.25">
      <c r="A354">
        <v>90</v>
      </c>
      <c r="B354">
        <v>3</v>
      </c>
      <c r="C354">
        <v>-73</v>
      </c>
    </row>
    <row r="355" spans="1:3" x14ac:dyDescent="0.25">
      <c r="A355">
        <v>90</v>
      </c>
      <c r="B355">
        <v>3</v>
      </c>
      <c r="C355">
        <v>-78</v>
      </c>
    </row>
    <row r="356" spans="1:3" x14ac:dyDescent="0.25">
      <c r="A356">
        <v>90</v>
      </c>
      <c r="B356">
        <v>3</v>
      </c>
      <c r="C356">
        <v>-68</v>
      </c>
    </row>
    <row r="357" spans="1:3" x14ac:dyDescent="0.25">
      <c r="A357">
        <v>90</v>
      </c>
      <c r="B357">
        <v>3</v>
      </c>
      <c r="C357">
        <v>-69</v>
      </c>
    </row>
    <row r="358" spans="1:3" x14ac:dyDescent="0.25">
      <c r="A358">
        <v>90</v>
      </c>
      <c r="B358">
        <v>3</v>
      </c>
      <c r="C358">
        <v>-71</v>
      </c>
    </row>
    <row r="359" spans="1:3" x14ac:dyDescent="0.25">
      <c r="A359">
        <v>90</v>
      </c>
      <c r="B359">
        <v>4</v>
      </c>
      <c r="C359">
        <v>-92</v>
      </c>
    </row>
    <row r="360" spans="1:3" x14ac:dyDescent="0.25">
      <c r="A360">
        <v>90</v>
      </c>
      <c r="B360">
        <v>4</v>
      </c>
      <c r="C360">
        <v>-79</v>
      </c>
    </row>
    <row r="361" spans="1:3" x14ac:dyDescent="0.25">
      <c r="A361">
        <v>90</v>
      </c>
      <c r="B361">
        <v>4</v>
      </c>
      <c r="C361">
        <v>-86</v>
      </c>
    </row>
    <row r="362" spans="1:3" x14ac:dyDescent="0.25">
      <c r="A362">
        <v>90</v>
      </c>
      <c r="B362">
        <v>4</v>
      </c>
      <c r="C362">
        <v>-76</v>
      </c>
    </row>
    <row r="363" spans="1:3" x14ac:dyDescent="0.25">
      <c r="A363">
        <v>90</v>
      </c>
      <c r="B363">
        <v>4</v>
      </c>
      <c r="C363">
        <v>-77</v>
      </c>
    </row>
    <row r="364" spans="1:3" x14ac:dyDescent="0.25">
      <c r="A364">
        <v>90</v>
      </c>
      <c r="B364">
        <v>4</v>
      </c>
      <c r="C364">
        <v>-72</v>
      </c>
    </row>
    <row r="365" spans="1:3" x14ac:dyDescent="0.25">
      <c r="A365">
        <v>90</v>
      </c>
      <c r="B365">
        <v>4</v>
      </c>
      <c r="C365">
        <v>-72</v>
      </c>
    </row>
    <row r="366" spans="1:3" x14ac:dyDescent="0.25">
      <c r="A366">
        <v>90</v>
      </c>
      <c r="B366">
        <v>4</v>
      </c>
      <c r="C366">
        <v>-74</v>
      </c>
    </row>
    <row r="367" spans="1:3" x14ac:dyDescent="0.25">
      <c r="A367">
        <v>90</v>
      </c>
      <c r="B367">
        <v>4</v>
      </c>
      <c r="C367">
        <v>-72</v>
      </c>
    </row>
    <row r="368" spans="1:3" x14ac:dyDescent="0.25">
      <c r="A368">
        <v>90</v>
      </c>
      <c r="B368">
        <v>4</v>
      </c>
      <c r="C368">
        <v>-69</v>
      </c>
    </row>
    <row r="369" spans="1:3" x14ac:dyDescent="0.25">
      <c r="A369">
        <v>90</v>
      </c>
      <c r="B369">
        <v>4</v>
      </c>
      <c r="C369">
        <v>-73</v>
      </c>
    </row>
    <row r="370" spans="1:3" x14ac:dyDescent="0.25">
      <c r="A370">
        <v>90</v>
      </c>
      <c r="B370">
        <v>4</v>
      </c>
      <c r="C370">
        <v>-72</v>
      </c>
    </row>
    <row r="371" spans="1:3" x14ac:dyDescent="0.25">
      <c r="A371">
        <v>90</v>
      </c>
      <c r="B371">
        <v>4</v>
      </c>
      <c r="C371">
        <v>-78</v>
      </c>
    </row>
    <row r="372" spans="1:3" x14ac:dyDescent="0.25">
      <c r="A372">
        <v>90</v>
      </c>
      <c r="B372">
        <v>4</v>
      </c>
      <c r="C372">
        <v>-86</v>
      </c>
    </row>
    <row r="373" spans="1:3" x14ac:dyDescent="0.25">
      <c r="A373">
        <v>90</v>
      </c>
      <c r="B373">
        <v>4</v>
      </c>
      <c r="C373">
        <v>-71</v>
      </c>
    </row>
    <row r="374" spans="1:3" x14ac:dyDescent="0.25">
      <c r="A374">
        <v>90</v>
      </c>
      <c r="B374">
        <v>4</v>
      </c>
      <c r="C374">
        <v>-74</v>
      </c>
    </row>
    <row r="375" spans="1:3" x14ac:dyDescent="0.25">
      <c r="A375">
        <v>90</v>
      </c>
      <c r="B375">
        <v>4</v>
      </c>
      <c r="C375">
        <v>-77</v>
      </c>
    </row>
    <row r="376" spans="1:3" x14ac:dyDescent="0.25">
      <c r="A376">
        <v>90</v>
      </c>
      <c r="B376">
        <v>4</v>
      </c>
      <c r="C376">
        <v>-71</v>
      </c>
    </row>
    <row r="377" spans="1:3" x14ac:dyDescent="0.25">
      <c r="A377">
        <v>90</v>
      </c>
      <c r="B377">
        <v>4</v>
      </c>
      <c r="C377">
        <v>-76</v>
      </c>
    </row>
    <row r="378" spans="1:3" x14ac:dyDescent="0.25">
      <c r="A378">
        <v>90</v>
      </c>
      <c r="B378">
        <v>4</v>
      </c>
      <c r="C378">
        <v>-73</v>
      </c>
    </row>
    <row r="379" spans="1:3" x14ac:dyDescent="0.25">
      <c r="A379">
        <v>90</v>
      </c>
      <c r="B379">
        <v>4</v>
      </c>
      <c r="C379">
        <v>-72</v>
      </c>
    </row>
    <row r="380" spans="1:3" x14ac:dyDescent="0.25">
      <c r="A380">
        <v>90</v>
      </c>
      <c r="B380">
        <v>4</v>
      </c>
      <c r="C380">
        <v>-71</v>
      </c>
    </row>
    <row r="381" spans="1:3" x14ac:dyDescent="0.25">
      <c r="A381">
        <v>90</v>
      </c>
      <c r="B381">
        <v>4</v>
      </c>
      <c r="C381">
        <v>-69</v>
      </c>
    </row>
    <row r="382" spans="1:3" x14ac:dyDescent="0.25">
      <c r="A382">
        <v>90</v>
      </c>
      <c r="B382">
        <v>4</v>
      </c>
      <c r="C382">
        <v>-80</v>
      </c>
    </row>
    <row r="383" spans="1:3" x14ac:dyDescent="0.25">
      <c r="A383">
        <v>90</v>
      </c>
      <c r="B383">
        <v>4</v>
      </c>
      <c r="C383">
        <v>-72</v>
      </c>
    </row>
    <row r="384" spans="1:3" x14ac:dyDescent="0.25">
      <c r="A384">
        <v>90</v>
      </c>
      <c r="B384">
        <v>4</v>
      </c>
      <c r="C384">
        <v>-75</v>
      </c>
    </row>
    <row r="385" spans="1:3" x14ac:dyDescent="0.25">
      <c r="A385">
        <v>90</v>
      </c>
      <c r="B385">
        <v>4</v>
      </c>
      <c r="C385">
        <v>-76</v>
      </c>
    </row>
    <row r="386" spans="1:3" x14ac:dyDescent="0.25">
      <c r="A386">
        <v>90</v>
      </c>
      <c r="B386">
        <v>4</v>
      </c>
      <c r="C386">
        <v>-77</v>
      </c>
    </row>
    <row r="387" spans="1:3" x14ac:dyDescent="0.25">
      <c r="A387">
        <v>90</v>
      </c>
      <c r="B387">
        <v>4</v>
      </c>
      <c r="C387">
        <v>-72</v>
      </c>
    </row>
    <row r="388" spans="1:3" x14ac:dyDescent="0.25">
      <c r="A388">
        <v>90</v>
      </c>
      <c r="B388">
        <v>4</v>
      </c>
      <c r="C388">
        <v>-79</v>
      </c>
    </row>
    <row r="389" spans="1:3" x14ac:dyDescent="0.25">
      <c r="A389">
        <v>90</v>
      </c>
      <c r="B389">
        <v>4</v>
      </c>
      <c r="C389">
        <v>-72</v>
      </c>
    </row>
    <row r="390" spans="1:3" x14ac:dyDescent="0.25">
      <c r="A390">
        <v>90</v>
      </c>
      <c r="B390">
        <v>4</v>
      </c>
      <c r="C390">
        <v>-71</v>
      </c>
    </row>
    <row r="391" spans="1:3" x14ac:dyDescent="0.25">
      <c r="A391">
        <v>90</v>
      </c>
      <c r="B391">
        <v>4</v>
      </c>
      <c r="C391">
        <v>-75</v>
      </c>
    </row>
    <row r="392" spans="1:3" x14ac:dyDescent="0.25">
      <c r="A392">
        <v>90</v>
      </c>
      <c r="B392">
        <v>4</v>
      </c>
      <c r="C392">
        <v>-80</v>
      </c>
    </row>
    <row r="393" spans="1:3" x14ac:dyDescent="0.25">
      <c r="A393">
        <v>90</v>
      </c>
      <c r="B393">
        <v>4</v>
      </c>
      <c r="C393">
        <v>-80</v>
      </c>
    </row>
    <row r="394" spans="1:3" x14ac:dyDescent="0.25">
      <c r="A394">
        <v>90</v>
      </c>
      <c r="B394">
        <v>4</v>
      </c>
      <c r="C394">
        <v>-77</v>
      </c>
    </row>
    <row r="395" spans="1:3" x14ac:dyDescent="0.25">
      <c r="A395">
        <v>90</v>
      </c>
      <c r="B395">
        <v>4</v>
      </c>
      <c r="C395">
        <v>-74</v>
      </c>
    </row>
    <row r="396" spans="1:3" x14ac:dyDescent="0.25">
      <c r="A396">
        <v>90</v>
      </c>
      <c r="B396">
        <v>4</v>
      </c>
      <c r="C396">
        <v>-82</v>
      </c>
    </row>
    <row r="397" spans="1:3" x14ac:dyDescent="0.25">
      <c r="A397">
        <v>90</v>
      </c>
      <c r="B397">
        <v>4</v>
      </c>
      <c r="C397">
        <v>-76</v>
      </c>
    </row>
    <row r="398" spans="1:3" x14ac:dyDescent="0.25">
      <c r="A398">
        <v>90</v>
      </c>
      <c r="B398">
        <v>4</v>
      </c>
      <c r="C398">
        <v>-74</v>
      </c>
    </row>
    <row r="399" spans="1:3" x14ac:dyDescent="0.25">
      <c r="A399">
        <v>90</v>
      </c>
      <c r="B399">
        <v>4</v>
      </c>
      <c r="C399">
        <v>-71</v>
      </c>
    </row>
    <row r="400" spans="1:3" x14ac:dyDescent="0.25">
      <c r="A400">
        <v>90</v>
      </c>
      <c r="B400">
        <v>4</v>
      </c>
      <c r="C400">
        <v>-76</v>
      </c>
    </row>
    <row r="401" spans="1:3" x14ac:dyDescent="0.25">
      <c r="A401">
        <v>90</v>
      </c>
      <c r="B401">
        <v>4</v>
      </c>
      <c r="C401">
        <v>-80</v>
      </c>
    </row>
    <row r="402" spans="1:3" x14ac:dyDescent="0.25">
      <c r="A402">
        <v>90</v>
      </c>
      <c r="B402">
        <v>5</v>
      </c>
      <c r="C402">
        <v>-68</v>
      </c>
    </row>
    <row r="403" spans="1:3" x14ac:dyDescent="0.25">
      <c r="A403">
        <v>90</v>
      </c>
      <c r="B403">
        <v>5</v>
      </c>
      <c r="C403">
        <v>-73</v>
      </c>
    </row>
    <row r="404" spans="1:3" x14ac:dyDescent="0.25">
      <c r="A404">
        <v>90</v>
      </c>
      <c r="B404">
        <v>5</v>
      </c>
      <c r="C404">
        <v>-68</v>
      </c>
    </row>
    <row r="405" spans="1:3" x14ac:dyDescent="0.25">
      <c r="A405">
        <v>90</v>
      </c>
      <c r="B405">
        <v>5</v>
      </c>
      <c r="C405">
        <v>-75</v>
      </c>
    </row>
    <row r="406" spans="1:3" x14ac:dyDescent="0.25">
      <c r="A406">
        <v>90</v>
      </c>
      <c r="B406">
        <v>5</v>
      </c>
      <c r="C406">
        <v>-85</v>
      </c>
    </row>
    <row r="407" spans="1:3" x14ac:dyDescent="0.25">
      <c r="A407">
        <v>90</v>
      </c>
      <c r="B407">
        <v>5</v>
      </c>
      <c r="C407">
        <v>-77</v>
      </c>
    </row>
    <row r="408" spans="1:3" x14ac:dyDescent="0.25">
      <c r="A408">
        <v>90</v>
      </c>
      <c r="B408">
        <v>5</v>
      </c>
      <c r="C408">
        <v>-76</v>
      </c>
    </row>
    <row r="409" spans="1:3" x14ac:dyDescent="0.25">
      <c r="A409">
        <v>90</v>
      </c>
      <c r="B409">
        <v>5</v>
      </c>
      <c r="C409">
        <v>-71</v>
      </c>
    </row>
    <row r="410" spans="1:3" x14ac:dyDescent="0.25">
      <c r="A410">
        <v>90</v>
      </c>
      <c r="B410">
        <v>5</v>
      </c>
      <c r="C410">
        <v>-67</v>
      </c>
    </row>
    <row r="411" spans="1:3" x14ac:dyDescent="0.25">
      <c r="A411">
        <v>90</v>
      </c>
      <c r="B411">
        <v>5</v>
      </c>
      <c r="C411">
        <v>-79</v>
      </c>
    </row>
    <row r="412" spans="1:3" x14ac:dyDescent="0.25">
      <c r="A412">
        <v>90</v>
      </c>
      <c r="B412">
        <v>5</v>
      </c>
      <c r="C412">
        <v>-79</v>
      </c>
    </row>
    <row r="413" spans="1:3" x14ac:dyDescent="0.25">
      <c r="A413">
        <v>90</v>
      </c>
      <c r="B413">
        <v>5</v>
      </c>
      <c r="C413">
        <v>-74</v>
      </c>
    </row>
    <row r="414" spans="1:3" x14ac:dyDescent="0.25">
      <c r="A414">
        <v>90</v>
      </c>
      <c r="B414">
        <v>5</v>
      </c>
      <c r="C414">
        <v>-71</v>
      </c>
    </row>
    <row r="415" spans="1:3" x14ac:dyDescent="0.25">
      <c r="A415">
        <v>90</v>
      </c>
      <c r="B415">
        <v>5</v>
      </c>
      <c r="C415">
        <v>-77</v>
      </c>
    </row>
    <row r="416" spans="1:3" x14ac:dyDescent="0.25">
      <c r="A416">
        <v>90</v>
      </c>
      <c r="B416">
        <v>5</v>
      </c>
      <c r="C416">
        <v>-71</v>
      </c>
    </row>
    <row r="417" spans="1:3" x14ac:dyDescent="0.25">
      <c r="A417">
        <v>90</v>
      </c>
      <c r="B417">
        <v>5</v>
      </c>
      <c r="C417">
        <v>-73</v>
      </c>
    </row>
    <row r="418" spans="1:3" x14ac:dyDescent="0.25">
      <c r="A418">
        <v>90</v>
      </c>
      <c r="B418">
        <v>5</v>
      </c>
      <c r="C418">
        <v>-68</v>
      </c>
    </row>
    <row r="419" spans="1:3" x14ac:dyDescent="0.25">
      <c r="A419">
        <v>90</v>
      </c>
      <c r="B419">
        <v>5</v>
      </c>
      <c r="C419">
        <v>-79</v>
      </c>
    </row>
    <row r="420" spans="1:3" x14ac:dyDescent="0.25">
      <c r="A420">
        <v>90</v>
      </c>
      <c r="B420">
        <v>5</v>
      </c>
      <c r="C420">
        <v>-76</v>
      </c>
    </row>
    <row r="421" spans="1:3" x14ac:dyDescent="0.25">
      <c r="A421">
        <v>90</v>
      </c>
      <c r="B421">
        <v>5</v>
      </c>
      <c r="C421">
        <v>-74</v>
      </c>
    </row>
    <row r="422" spans="1:3" x14ac:dyDescent="0.25">
      <c r="A422">
        <v>90</v>
      </c>
      <c r="B422">
        <v>5</v>
      </c>
      <c r="C422">
        <v>-74</v>
      </c>
    </row>
    <row r="423" spans="1:3" x14ac:dyDescent="0.25">
      <c r="A423">
        <v>90</v>
      </c>
      <c r="B423">
        <v>5</v>
      </c>
      <c r="C423">
        <v>-86</v>
      </c>
    </row>
    <row r="424" spans="1:3" x14ac:dyDescent="0.25">
      <c r="A424">
        <v>90</v>
      </c>
      <c r="B424">
        <v>5</v>
      </c>
      <c r="C424">
        <v>-91</v>
      </c>
    </row>
    <row r="425" spans="1:3" x14ac:dyDescent="0.25">
      <c r="A425">
        <v>90</v>
      </c>
      <c r="B425">
        <v>5</v>
      </c>
      <c r="C425">
        <v>-82</v>
      </c>
    </row>
    <row r="426" spans="1:3" x14ac:dyDescent="0.25">
      <c r="A426">
        <v>90</v>
      </c>
      <c r="B426">
        <v>5</v>
      </c>
      <c r="C426">
        <v>-78</v>
      </c>
    </row>
    <row r="427" spans="1:3" x14ac:dyDescent="0.25">
      <c r="A427">
        <v>90</v>
      </c>
      <c r="B427">
        <v>5</v>
      </c>
      <c r="C427">
        <v>-85</v>
      </c>
    </row>
    <row r="428" spans="1:3" x14ac:dyDescent="0.25">
      <c r="A428">
        <v>90</v>
      </c>
      <c r="B428">
        <v>5</v>
      </c>
      <c r="C428">
        <v>-73</v>
      </c>
    </row>
    <row r="429" spans="1:3" x14ac:dyDescent="0.25">
      <c r="A429">
        <v>90</v>
      </c>
      <c r="B429">
        <v>5</v>
      </c>
      <c r="C429">
        <v>-81</v>
      </c>
    </row>
    <row r="430" spans="1:3" x14ac:dyDescent="0.25">
      <c r="A430">
        <v>90</v>
      </c>
      <c r="B430">
        <v>5</v>
      </c>
      <c r="C430">
        <v>-75</v>
      </c>
    </row>
    <row r="431" spans="1:3" x14ac:dyDescent="0.25">
      <c r="A431">
        <v>90</v>
      </c>
      <c r="B431">
        <v>5</v>
      </c>
      <c r="C431">
        <v>-85</v>
      </c>
    </row>
    <row r="432" spans="1:3" x14ac:dyDescent="0.25">
      <c r="A432">
        <v>90</v>
      </c>
      <c r="B432">
        <v>5</v>
      </c>
      <c r="C432">
        <v>-86</v>
      </c>
    </row>
    <row r="433" spans="1:3" x14ac:dyDescent="0.25">
      <c r="A433">
        <v>90</v>
      </c>
      <c r="B433">
        <v>5</v>
      </c>
      <c r="C433">
        <v>-79</v>
      </c>
    </row>
    <row r="434" spans="1:3" x14ac:dyDescent="0.25">
      <c r="A434">
        <v>90</v>
      </c>
      <c r="B434">
        <v>5</v>
      </c>
      <c r="C434">
        <v>-81</v>
      </c>
    </row>
    <row r="435" spans="1:3" x14ac:dyDescent="0.25">
      <c r="A435">
        <v>90</v>
      </c>
      <c r="B435">
        <v>5</v>
      </c>
      <c r="C435">
        <v>-84</v>
      </c>
    </row>
    <row r="436" spans="1:3" x14ac:dyDescent="0.25">
      <c r="A436">
        <v>90</v>
      </c>
      <c r="B436">
        <v>5</v>
      </c>
      <c r="C436">
        <v>-79</v>
      </c>
    </row>
    <row r="437" spans="1:3" x14ac:dyDescent="0.25">
      <c r="A437">
        <v>90</v>
      </c>
      <c r="B437">
        <v>5</v>
      </c>
      <c r="C437">
        <v>-80</v>
      </c>
    </row>
    <row r="438" spans="1:3" x14ac:dyDescent="0.25">
      <c r="A438">
        <v>90</v>
      </c>
      <c r="B438">
        <v>5</v>
      </c>
      <c r="C438">
        <v>-77</v>
      </c>
    </row>
    <row r="439" spans="1:3" x14ac:dyDescent="0.25">
      <c r="A439">
        <v>90</v>
      </c>
      <c r="B439">
        <v>5</v>
      </c>
      <c r="C439">
        <v>-81</v>
      </c>
    </row>
    <row r="440" spans="1:3" x14ac:dyDescent="0.25">
      <c r="A440">
        <v>90</v>
      </c>
      <c r="B440">
        <v>5</v>
      </c>
      <c r="C440">
        <v>-71</v>
      </c>
    </row>
    <row r="441" spans="1:3" x14ac:dyDescent="0.25">
      <c r="A441">
        <v>90</v>
      </c>
      <c r="B441">
        <v>5</v>
      </c>
      <c r="C441">
        <v>-72</v>
      </c>
    </row>
    <row r="442" spans="1:3" x14ac:dyDescent="0.25">
      <c r="A442">
        <v>90</v>
      </c>
      <c r="B442">
        <v>5</v>
      </c>
      <c r="C442">
        <v>-76</v>
      </c>
    </row>
    <row r="443" spans="1:3" x14ac:dyDescent="0.25">
      <c r="A443">
        <v>90</v>
      </c>
      <c r="B443">
        <v>5</v>
      </c>
      <c r="C443">
        <v>-79</v>
      </c>
    </row>
    <row r="444" spans="1:3" x14ac:dyDescent="0.25">
      <c r="A444">
        <v>90</v>
      </c>
      <c r="B444">
        <v>5</v>
      </c>
      <c r="C444">
        <v>-75</v>
      </c>
    </row>
    <row r="445" spans="1:3" x14ac:dyDescent="0.25">
      <c r="A445">
        <v>90</v>
      </c>
      <c r="B445">
        <v>5</v>
      </c>
      <c r="C445">
        <v>-88</v>
      </c>
    </row>
    <row r="446" spans="1:3" x14ac:dyDescent="0.25">
      <c r="A446">
        <v>90</v>
      </c>
      <c r="B446">
        <v>5</v>
      </c>
      <c r="C446">
        <v>-83</v>
      </c>
    </row>
    <row r="447" spans="1:3" x14ac:dyDescent="0.25">
      <c r="A447">
        <v>90</v>
      </c>
      <c r="B447">
        <v>6</v>
      </c>
      <c r="C447">
        <v>-75</v>
      </c>
    </row>
    <row r="448" spans="1:3" x14ac:dyDescent="0.25">
      <c r="A448">
        <v>90</v>
      </c>
      <c r="B448">
        <v>6</v>
      </c>
      <c r="C448">
        <v>-87</v>
      </c>
    </row>
    <row r="449" spans="1:3" x14ac:dyDescent="0.25">
      <c r="A449">
        <v>90</v>
      </c>
      <c r="B449">
        <v>6</v>
      </c>
      <c r="C449">
        <v>-87</v>
      </c>
    </row>
    <row r="450" spans="1:3" x14ac:dyDescent="0.25">
      <c r="A450">
        <v>90</v>
      </c>
      <c r="B450">
        <v>6</v>
      </c>
      <c r="C450">
        <v>-86</v>
      </c>
    </row>
    <row r="451" spans="1:3" x14ac:dyDescent="0.25">
      <c r="A451">
        <v>90</v>
      </c>
      <c r="B451">
        <v>6</v>
      </c>
      <c r="C451">
        <v>-83</v>
      </c>
    </row>
    <row r="452" spans="1:3" x14ac:dyDescent="0.25">
      <c r="A452">
        <v>90</v>
      </c>
      <c r="B452">
        <v>6</v>
      </c>
      <c r="C452">
        <v>-90</v>
      </c>
    </row>
    <row r="453" spans="1:3" x14ac:dyDescent="0.25">
      <c r="A453">
        <v>90</v>
      </c>
      <c r="B453">
        <v>6</v>
      </c>
      <c r="C453">
        <v>-80</v>
      </c>
    </row>
    <row r="454" spans="1:3" x14ac:dyDescent="0.25">
      <c r="A454">
        <v>90</v>
      </c>
      <c r="B454">
        <v>6</v>
      </c>
      <c r="C454">
        <v>-79</v>
      </c>
    </row>
    <row r="455" spans="1:3" x14ac:dyDescent="0.25">
      <c r="A455">
        <v>90</v>
      </c>
      <c r="B455">
        <v>6</v>
      </c>
      <c r="C455">
        <v>-81</v>
      </c>
    </row>
    <row r="456" spans="1:3" x14ac:dyDescent="0.25">
      <c r="A456">
        <v>90</v>
      </c>
      <c r="B456">
        <v>6</v>
      </c>
      <c r="C456">
        <v>-79</v>
      </c>
    </row>
    <row r="457" spans="1:3" x14ac:dyDescent="0.25">
      <c r="A457">
        <v>90</v>
      </c>
      <c r="B457">
        <v>6</v>
      </c>
      <c r="C457">
        <v>-80</v>
      </c>
    </row>
    <row r="458" spans="1:3" x14ac:dyDescent="0.25">
      <c r="A458">
        <v>90</v>
      </c>
      <c r="B458">
        <v>6</v>
      </c>
      <c r="C458">
        <v>-82</v>
      </c>
    </row>
    <row r="459" spans="1:3" x14ac:dyDescent="0.25">
      <c r="A459">
        <v>90</v>
      </c>
      <c r="B459">
        <v>6</v>
      </c>
      <c r="C459">
        <v>-81</v>
      </c>
    </row>
    <row r="460" spans="1:3" x14ac:dyDescent="0.25">
      <c r="A460">
        <v>90</v>
      </c>
      <c r="B460">
        <v>6</v>
      </c>
      <c r="C460">
        <v>-79</v>
      </c>
    </row>
    <row r="461" spans="1:3" x14ac:dyDescent="0.25">
      <c r="A461">
        <v>90</v>
      </c>
      <c r="B461">
        <v>6</v>
      </c>
      <c r="C461">
        <v>-79</v>
      </c>
    </row>
    <row r="462" spans="1:3" x14ac:dyDescent="0.25">
      <c r="A462">
        <v>90</v>
      </c>
      <c r="B462">
        <v>6</v>
      </c>
      <c r="C462">
        <v>-78</v>
      </c>
    </row>
    <row r="463" spans="1:3" x14ac:dyDescent="0.25">
      <c r="A463">
        <v>90</v>
      </c>
      <c r="B463">
        <v>6</v>
      </c>
      <c r="C463">
        <v>-81</v>
      </c>
    </row>
    <row r="464" spans="1:3" x14ac:dyDescent="0.25">
      <c r="A464">
        <v>90</v>
      </c>
      <c r="B464">
        <v>6</v>
      </c>
      <c r="C464">
        <v>-76</v>
      </c>
    </row>
    <row r="465" spans="1:3" x14ac:dyDescent="0.25">
      <c r="A465">
        <v>90</v>
      </c>
      <c r="B465">
        <v>6</v>
      </c>
      <c r="C465">
        <v>-88</v>
      </c>
    </row>
    <row r="466" spans="1:3" x14ac:dyDescent="0.25">
      <c r="A466">
        <v>90</v>
      </c>
      <c r="B466">
        <v>6</v>
      </c>
      <c r="C466">
        <v>-87</v>
      </c>
    </row>
    <row r="467" spans="1:3" x14ac:dyDescent="0.25">
      <c r="A467">
        <v>90</v>
      </c>
      <c r="B467">
        <v>6</v>
      </c>
      <c r="C467">
        <v>-81</v>
      </c>
    </row>
    <row r="468" spans="1:3" x14ac:dyDescent="0.25">
      <c r="A468">
        <v>90</v>
      </c>
      <c r="B468">
        <v>6</v>
      </c>
      <c r="C468">
        <v>-77</v>
      </c>
    </row>
    <row r="469" spans="1:3" x14ac:dyDescent="0.25">
      <c r="A469">
        <v>90</v>
      </c>
      <c r="B469">
        <v>6</v>
      </c>
      <c r="C469">
        <v>-79</v>
      </c>
    </row>
    <row r="470" spans="1:3" x14ac:dyDescent="0.25">
      <c r="A470">
        <v>90</v>
      </c>
      <c r="B470">
        <v>6</v>
      </c>
      <c r="C470">
        <v>-79</v>
      </c>
    </row>
    <row r="471" spans="1:3" x14ac:dyDescent="0.25">
      <c r="A471">
        <v>90</v>
      </c>
      <c r="B471">
        <v>6</v>
      </c>
      <c r="C471">
        <v>-75</v>
      </c>
    </row>
    <row r="472" spans="1:3" x14ac:dyDescent="0.25">
      <c r="A472">
        <v>90</v>
      </c>
      <c r="B472">
        <v>6</v>
      </c>
      <c r="C472">
        <v>-80</v>
      </c>
    </row>
    <row r="473" spans="1:3" x14ac:dyDescent="0.25">
      <c r="A473">
        <v>90</v>
      </c>
      <c r="B473">
        <v>6</v>
      </c>
      <c r="C473">
        <v>-74</v>
      </c>
    </row>
    <row r="474" spans="1:3" x14ac:dyDescent="0.25">
      <c r="A474">
        <v>90</v>
      </c>
      <c r="B474">
        <v>6</v>
      </c>
      <c r="C474">
        <v>-78</v>
      </c>
    </row>
    <row r="475" spans="1:3" x14ac:dyDescent="0.25">
      <c r="A475">
        <v>90</v>
      </c>
      <c r="B475">
        <v>6</v>
      </c>
      <c r="C475">
        <v>-75</v>
      </c>
    </row>
    <row r="476" spans="1:3" x14ac:dyDescent="0.25">
      <c r="A476">
        <v>90</v>
      </c>
      <c r="B476">
        <v>6</v>
      </c>
      <c r="C476">
        <v>-78</v>
      </c>
    </row>
    <row r="477" spans="1:3" x14ac:dyDescent="0.25">
      <c r="A477">
        <v>90</v>
      </c>
      <c r="B477">
        <v>6</v>
      </c>
      <c r="C477">
        <v>-76</v>
      </c>
    </row>
    <row r="478" spans="1:3" x14ac:dyDescent="0.25">
      <c r="A478">
        <v>90</v>
      </c>
      <c r="B478">
        <v>6</v>
      </c>
      <c r="C478">
        <v>-76</v>
      </c>
    </row>
    <row r="479" spans="1:3" x14ac:dyDescent="0.25">
      <c r="A479">
        <v>90</v>
      </c>
      <c r="B479">
        <v>6</v>
      </c>
      <c r="C479">
        <v>-79</v>
      </c>
    </row>
    <row r="480" spans="1:3" x14ac:dyDescent="0.25">
      <c r="A480">
        <v>90</v>
      </c>
      <c r="B480">
        <v>6</v>
      </c>
      <c r="C480">
        <v>-83</v>
      </c>
    </row>
    <row r="481" spans="1:3" x14ac:dyDescent="0.25">
      <c r="A481">
        <v>90</v>
      </c>
      <c r="B481">
        <v>6</v>
      </c>
      <c r="C481">
        <v>-78</v>
      </c>
    </row>
    <row r="482" spans="1:3" x14ac:dyDescent="0.25">
      <c r="A482">
        <v>90</v>
      </c>
      <c r="B482">
        <v>6</v>
      </c>
      <c r="C482">
        <v>-82</v>
      </c>
    </row>
    <row r="483" spans="1:3" x14ac:dyDescent="0.25">
      <c r="A483">
        <v>90</v>
      </c>
      <c r="B483">
        <v>6</v>
      </c>
      <c r="C483">
        <v>-78</v>
      </c>
    </row>
    <row r="484" spans="1:3" x14ac:dyDescent="0.25">
      <c r="A484">
        <v>90</v>
      </c>
      <c r="B484">
        <v>6</v>
      </c>
      <c r="C484">
        <v>-84</v>
      </c>
    </row>
    <row r="485" spans="1:3" x14ac:dyDescent="0.25">
      <c r="A485">
        <v>90</v>
      </c>
      <c r="B485">
        <v>6</v>
      </c>
      <c r="C485">
        <v>-78</v>
      </c>
    </row>
    <row r="486" spans="1:3" x14ac:dyDescent="0.25">
      <c r="A486">
        <v>90</v>
      </c>
      <c r="B486">
        <v>6</v>
      </c>
      <c r="C486">
        <v>-81</v>
      </c>
    </row>
    <row r="487" spans="1:3" x14ac:dyDescent="0.25">
      <c r="A487">
        <v>90</v>
      </c>
      <c r="B487">
        <v>6</v>
      </c>
      <c r="C487">
        <v>-76</v>
      </c>
    </row>
    <row r="488" spans="1:3" x14ac:dyDescent="0.25">
      <c r="A488">
        <v>90</v>
      </c>
      <c r="B488">
        <v>6</v>
      </c>
      <c r="C488">
        <v>-77</v>
      </c>
    </row>
    <row r="489" spans="1:3" x14ac:dyDescent="0.25">
      <c r="A489">
        <v>90</v>
      </c>
      <c r="B489">
        <v>6</v>
      </c>
      <c r="C489">
        <v>-76</v>
      </c>
    </row>
    <row r="490" spans="1:3" x14ac:dyDescent="0.25">
      <c r="A490">
        <v>90</v>
      </c>
      <c r="B490">
        <v>6</v>
      </c>
      <c r="C490">
        <v>-78</v>
      </c>
    </row>
    <row r="491" spans="1:3" x14ac:dyDescent="0.25">
      <c r="A491">
        <v>90</v>
      </c>
      <c r="B491">
        <v>6</v>
      </c>
      <c r="C491">
        <v>-75</v>
      </c>
    </row>
    <row r="492" spans="1:3" x14ac:dyDescent="0.25">
      <c r="A492">
        <v>90</v>
      </c>
      <c r="B492">
        <v>6</v>
      </c>
      <c r="C492">
        <v>-76</v>
      </c>
    </row>
    <row r="493" spans="1:3" x14ac:dyDescent="0.25">
      <c r="A493">
        <v>90</v>
      </c>
      <c r="B493">
        <v>6</v>
      </c>
      <c r="C493">
        <v>-72</v>
      </c>
    </row>
    <row r="494" spans="1:3" x14ac:dyDescent="0.25">
      <c r="A494">
        <v>90</v>
      </c>
      <c r="B494">
        <v>6</v>
      </c>
      <c r="C494">
        <v>-78</v>
      </c>
    </row>
    <row r="495" spans="1:3" x14ac:dyDescent="0.25">
      <c r="A495">
        <v>90</v>
      </c>
      <c r="B495">
        <v>6</v>
      </c>
      <c r="C495">
        <v>-77</v>
      </c>
    </row>
    <row r="496" spans="1:3" x14ac:dyDescent="0.25">
      <c r="A496">
        <v>90</v>
      </c>
      <c r="B496">
        <v>6</v>
      </c>
      <c r="C496">
        <v>-74</v>
      </c>
    </row>
    <row r="497" spans="1:3" x14ac:dyDescent="0.25">
      <c r="A497">
        <v>90</v>
      </c>
      <c r="B497">
        <v>6</v>
      </c>
      <c r="C497">
        <v>-77</v>
      </c>
    </row>
    <row r="498" spans="1:3" x14ac:dyDescent="0.25">
      <c r="A498">
        <v>-90</v>
      </c>
      <c r="B498">
        <v>1</v>
      </c>
      <c r="C498">
        <v>-46</v>
      </c>
    </row>
    <row r="499" spans="1:3" x14ac:dyDescent="0.25">
      <c r="A499">
        <v>-90</v>
      </c>
      <c r="B499">
        <v>1</v>
      </c>
      <c r="C499">
        <v>-46</v>
      </c>
    </row>
    <row r="500" spans="1:3" x14ac:dyDescent="0.25">
      <c r="A500">
        <v>-90</v>
      </c>
      <c r="B500">
        <v>1</v>
      </c>
      <c r="C500">
        <v>-34</v>
      </c>
    </row>
    <row r="501" spans="1:3" x14ac:dyDescent="0.25">
      <c r="A501">
        <v>-90</v>
      </c>
      <c r="B501">
        <v>1</v>
      </c>
      <c r="C501">
        <v>-36</v>
      </c>
    </row>
    <row r="502" spans="1:3" x14ac:dyDescent="0.25">
      <c r="A502">
        <v>-90</v>
      </c>
      <c r="B502">
        <v>1</v>
      </c>
      <c r="C502">
        <v>-47</v>
      </c>
    </row>
    <row r="503" spans="1:3" x14ac:dyDescent="0.25">
      <c r="A503">
        <v>-90</v>
      </c>
      <c r="B503">
        <v>1</v>
      </c>
      <c r="C503">
        <v>-47</v>
      </c>
    </row>
    <row r="504" spans="1:3" x14ac:dyDescent="0.25">
      <c r="A504">
        <v>-90</v>
      </c>
      <c r="B504">
        <v>1</v>
      </c>
      <c r="C504">
        <v>-43</v>
      </c>
    </row>
    <row r="505" spans="1:3" x14ac:dyDescent="0.25">
      <c r="A505">
        <v>-90</v>
      </c>
      <c r="B505">
        <v>1</v>
      </c>
      <c r="C505">
        <v>-45</v>
      </c>
    </row>
    <row r="506" spans="1:3" x14ac:dyDescent="0.25">
      <c r="A506">
        <v>-90</v>
      </c>
      <c r="B506">
        <v>1</v>
      </c>
      <c r="C506">
        <v>-43</v>
      </c>
    </row>
    <row r="507" spans="1:3" x14ac:dyDescent="0.25">
      <c r="A507">
        <v>-90</v>
      </c>
      <c r="B507">
        <v>1</v>
      </c>
      <c r="C507">
        <v>-45</v>
      </c>
    </row>
    <row r="508" spans="1:3" x14ac:dyDescent="0.25">
      <c r="A508">
        <v>-90</v>
      </c>
      <c r="B508">
        <v>1</v>
      </c>
      <c r="C508">
        <v>-43</v>
      </c>
    </row>
    <row r="509" spans="1:3" x14ac:dyDescent="0.25">
      <c r="A509">
        <v>-90</v>
      </c>
      <c r="B509">
        <v>1</v>
      </c>
      <c r="C509">
        <v>-43</v>
      </c>
    </row>
    <row r="510" spans="1:3" x14ac:dyDescent="0.25">
      <c r="A510">
        <v>-90</v>
      </c>
      <c r="B510">
        <v>1</v>
      </c>
      <c r="C510">
        <v>-38</v>
      </c>
    </row>
    <row r="511" spans="1:3" x14ac:dyDescent="0.25">
      <c r="A511">
        <v>-90</v>
      </c>
      <c r="B511">
        <v>1</v>
      </c>
      <c r="C511">
        <v>-44</v>
      </c>
    </row>
    <row r="512" spans="1:3" x14ac:dyDescent="0.25">
      <c r="A512">
        <v>-90</v>
      </c>
      <c r="B512">
        <v>1</v>
      </c>
      <c r="C512">
        <v>-45</v>
      </c>
    </row>
    <row r="513" spans="1:3" x14ac:dyDescent="0.25">
      <c r="A513">
        <v>-90</v>
      </c>
      <c r="B513">
        <v>1</v>
      </c>
      <c r="C513">
        <v>-48</v>
      </c>
    </row>
    <row r="514" spans="1:3" x14ac:dyDescent="0.25">
      <c r="A514">
        <v>-90</v>
      </c>
      <c r="B514">
        <v>1</v>
      </c>
      <c r="C514">
        <v>-44</v>
      </c>
    </row>
    <row r="515" spans="1:3" x14ac:dyDescent="0.25">
      <c r="A515">
        <v>-90</v>
      </c>
      <c r="B515">
        <v>1</v>
      </c>
      <c r="C515">
        <v>-48</v>
      </c>
    </row>
    <row r="516" spans="1:3" x14ac:dyDescent="0.25">
      <c r="A516">
        <v>-90</v>
      </c>
      <c r="B516">
        <v>1</v>
      </c>
      <c r="C516">
        <v>-51</v>
      </c>
    </row>
    <row r="517" spans="1:3" x14ac:dyDescent="0.25">
      <c r="A517">
        <v>-90</v>
      </c>
      <c r="B517">
        <v>1</v>
      </c>
      <c r="C517">
        <v>-47</v>
      </c>
    </row>
    <row r="518" spans="1:3" x14ac:dyDescent="0.25">
      <c r="A518">
        <v>-90</v>
      </c>
      <c r="B518">
        <v>1</v>
      </c>
      <c r="C518">
        <v>-45</v>
      </c>
    </row>
    <row r="519" spans="1:3" x14ac:dyDescent="0.25">
      <c r="A519">
        <v>-90</v>
      </c>
      <c r="B519">
        <v>1</v>
      </c>
      <c r="C519">
        <v>-47</v>
      </c>
    </row>
    <row r="520" spans="1:3" x14ac:dyDescent="0.25">
      <c r="A520">
        <v>-90</v>
      </c>
      <c r="B520">
        <v>1</v>
      </c>
      <c r="C520">
        <v>-49</v>
      </c>
    </row>
    <row r="521" spans="1:3" x14ac:dyDescent="0.25">
      <c r="A521">
        <v>-90</v>
      </c>
      <c r="B521">
        <v>1</v>
      </c>
      <c r="C521">
        <v>-52</v>
      </c>
    </row>
    <row r="522" spans="1:3" x14ac:dyDescent="0.25">
      <c r="A522">
        <v>-90</v>
      </c>
      <c r="B522">
        <v>1</v>
      </c>
      <c r="C522">
        <v>-49</v>
      </c>
    </row>
    <row r="523" spans="1:3" x14ac:dyDescent="0.25">
      <c r="A523">
        <v>-90</v>
      </c>
      <c r="B523">
        <v>1</v>
      </c>
      <c r="C523">
        <v>-54</v>
      </c>
    </row>
    <row r="524" spans="1:3" x14ac:dyDescent="0.25">
      <c r="A524">
        <v>-90</v>
      </c>
      <c r="B524">
        <v>1</v>
      </c>
      <c r="C524">
        <v>-50</v>
      </c>
    </row>
    <row r="525" spans="1:3" x14ac:dyDescent="0.25">
      <c r="A525">
        <v>-90</v>
      </c>
      <c r="B525">
        <v>1</v>
      </c>
      <c r="C525">
        <v>-52</v>
      </c>
    </row>
    <row r="526" spans="1:3" x14ac:dyDescent="0.25">
      <c r="A526">
        <v>-90</v>
      </c>
      <c r="B526">
        <v>1</v>
      </c>
      <c r="C526">
        <v>-47</v>
      </c>
    </row>
    <row r="527" spans="1:3" x14ac:dyDescent="0.25">
      <c r="A527">
        <v>-90</v>
      </c>
      <c r="B527">
        <v>1</v>
      </c>
      <c r="C527">
        <v>-56</v>
      </c>
    </row>
    <row r="528" spans="1:3" x14ac:dyDescent="0.25">
      <c r="A528">
        <v>-90</v>
      </c>
      <c r="B528">
        <v>1</v>
      </c>
      <c r="C528">
        <v>-54</v>
      </c>
    </row>
    <row r="529" spans="1:3" x14ac:dyDescent="0.25">
      <c r="A529">
        <v>-90</v>
      </c>
      <c r="B529">
        <v>1</v>
      </c>
      <c r="C529">
        <v>-56</v>
      </c>
    </row>
    <row r="530" spans="1:3" x14ac:dyDescent="0.25">
      <c r="A530">
        <v>-90</v>
      </c>
      <c r="B530">
        <v>1</v>
      </c>
      <c r="C530">
        <v>-52</v>
      </c>
    </row>
    <row r="531" spans="1:3" x14ac:dyDescent="0.25">
      <c r="A531">
        <v>-90</v>
      </c>
      <c r="B531">
        <v>1</v>
      </c>
      <c r="C531">
        <v>-57</v>
      </c>
    </row>
    <row r="532" spans="1:3" x14ac:dyDescent="0.25">
      <c r="A532">
        <v>-90</v>
      </c>
      <c r="B532">
        <v>1</v>
      </c>
      <c r="C532">
        <v>-51</v>
      </c>
    </row>
    <row r="533" spans="1:3" x14ac:dyDescent="0.25">
      <c r="A533">
        <v>-90</v>
      </c>
      <c r="B533">
        <v>1</v>
      </c>
      <c r="C533">
        <v>-55</v>
      </c>
    </row>
    <row r="534" spans="1:3" x14ac:dyDescent="0.25">
      <c r="A534">
        <v>-90</v>
      </c>
      <c r="B534">
        <v>1</v>
      </c>
      <c r="C534">
        <v>-51</v>
      </c>
    </row>
    <row r="535" spans="1:3" x14ac:dyDescent="0.25">
      <c r="A535">
        <v>-90</v>
      </c>
      <c r="B535">
        <v>1</v>
      </c>
      <c r="C535">
        <v>-54</v>
      </c>
    </row>
    <row r="536" spans="1:3" x14ac:dyDescent="0.25">
      <c r="A536">
        <v>-90</v>
      </c>
      <c r="B536">
        <v>1</v>
      </c>
      <c r="C536">
        <v>-51</v>
      </c>
    </row>
    <row r="537" spans="1:3" x14ac:dyDescent="0.25">
      <c r="A537">
        <v>-90</v>
      </c>
      <c r="B537">
        <v>1</v>
      </c>
      <c r="C537">
        <v>-54</v>
      </c>
    </row>
    <row r="538" spans="1:3" x14ac:dyDescent="0.25">
      <c r="A538">
        <v>-90</v>
      </c>
      <c r="B538">
        <v>1</v>
      </c>
      <c r="C538">
        <v>-50</v>
      </c>
    </row>
    <row r="539" spans="1:3" x14ac:dyDescent="0.25">
      <c r="A539">
        <v>-90</v>
      </c>
      <c r="B539">
        <v>1</v>
      </c>
      <c r="C539">
        <v>-50</v>
      </c>
    </row>
    <row r="540" spans="1:3" x14ac:dyDescent="0.25">
      <c r="A540">
        <v>-90</v>
      </c>
      <c r="B540">
        <v>1</v>
      </c>
      <c r="C540">
        <v>-56</v>
      </c>
    </row>
    <row r="541" spans="1:3" x14ac:dyDescent="0.25">
      <c r="A541">
        <v>-90</v>
      </c>
      <c r="B541">
        <v>1</v>
      </c>
      <c r="C541">
        <v>-50</v>
      </c>
    </row>
    <row r="542" spans="1:3" x14ac:dyDescent="0.25">
      <c r="A542">
        <v>-90</v>
      </c>
      <c r="B542">
        <v>1</v>
      </c>
      <c r="C542">
        <v>-53</v>
      </c>
    </row>
    <row r="543" spans="1:3" x14ac:dyDescent="0.25">
      <c r="A543">
        <v>-90</v>
      </c>
      <c r="B543">
        <v>1</v>
      </c>
      <c r="C543">
        <v>-56</v>
      </c>
    </row>
    <row r="544" spans="1:3" x14ac:dyDescent="0.25">
      <c r="A544">
        <v>-90</v>
      </c>
      <c r="B544">
        <v>1</v>
      </c>
      <c r="C544">
        <v>-53</v>
      </c>
    </row>
    <row r="545" spans="1:3" x14ac:dyDescent="0.25">
      <c r="A545">
        <v>-90</v>
      </c>
      <c r="B545">
        <v>1</v>
      </c>
      <c r="C545">
        <v>-54</v>
      </c>
    </row>
    <row r="546" spans="1:3" x14ac:dyDescent="0.25">
      <c r="A546">
        <v>-90</v>
      </c>
      <c r="B546">
        <v>1</v>
      </c>
      <c r="C546">
        <v>-50</v>
      </c>
    </row>
    <row r="547" spans="1:3" x14ac:dyDescent="0.25">
      <c r="A547">
        <v>-90</v>
      </c>
      <c r="B547">
        <v>2</v>
      </c>
      <c r="C547">
        <v>-69</v>
      </c>
    </row>
    <row r="548" spans="1:3" x14ac:dyDescent="0.25">
      <c r="A548">
        <v>-90</v>
      </c>
      <c r="B548">
        <v>2</v>
      </c>
      <c r="C548">
        <v>-64</v>
      </c>
    </row>
    <row r="549" spans="1:3" x14ac:dyDescent="0.25">
      <c r="A549">
        <v>-90</v>
      </c>
      <c r="B549">
        <v>2</v>
      </c>
      <c r="C549">
        <v>-64</v>
      </c>
    </row>
    <row r="550" spans="1:3" x14ac:dyDescent="0.25">
      <c r="A550">
        <v>-90</v>
      </c>
      <c r="B550">
        <v>2</v>
      </c>
      <c r="C550">
        <v>-51</v>
      </c>
    </row>
    <row r="551" spans="1:3" x14ac:dyDescent="0.25">
      <c r="A551">
        <v>-90</v>
      </c>
      <c r="B551">
        <v>2</v>
      </c>
      <c r="C551">
        <v>-48</v>
      </c>
    </row>
    <row r="552" spans="1:3" x14ac:dyDescent="0.25">
      <c r="A552">
        <v>-90</v>
      </c>
      <c r="B552">
        <v>2</v>
      </c>
      <c r="C552">
        <v>-60</v>
      </c>
    </row>
    <row r="553" spans="1:3" x14ac:dyDescent="0.25">
      <c r="A553">
        <v>-90</v>
      </c>
      <c r="B553">
        <v>2</v>
      </c>
      <c r="C553">
        <v>-55</v>
      </c>
    </row>
    <row r="554" spans="1:3" x14ac:dyDescent="0.25">
      <c r="A554">
        <v>-90</v>
      </c>
      <c r="B554">
        <v>2</v>
      </c>
      <c r="C554">
        <v>-57</v>
      </c>
    </row>
    <row r="555" spans="1:3" x14ac:dyDescent="0.25">
      <c r="A555">
        <v>-90</v>
      </c>
      <c r="B555">
        <v>2</v>
      </c>
      <c r="C555">
        <v>-54</v>
      </c>
    </row>
    <row r="556" spans="1:3" x14ac:dyDescent="0.25">
      <c r="A556">
        <v>-90</v>
      </c>
      <c r="B556">
        <v>2</v>
      </c>
      <c r="C556">
        <v>-54</v>
      </c>
    </row>
    <row r="557" spans="1:3" x14ac:dyDescent="0.25">
      <c r="A557">
        <v>-90</v>
      </c>
      <c r="B557">
        <v>2</v>
      </c>
      <c r="C557">
        <v>-53</v>
      </c>
    </row>
    <row r="558" spans="1:3" x14ac:dyDescent="0.25">
      <c r="A558">
        <v>-90</v>
      </c>
      <c r="B558">
        <v>2</v>
      </c>
      <c r="C558">
        <v>-53</v>
      </c>
    </row>
    <row r="559" spans="1:3" x14ac:dyDescent="0.25">
      <c r="A559">
        <v>-90</v>
      </c>
      <c r="B559">
        <v>2</v>
      </c>
      <c r="C559">
        <v>-55</v>
      </c>
    </row>
    <row r="560" spans="1:3" x14ac:dyDescent="0.25">
      <c r="A560">
        <v>-90</v>
      </c>
      <c r="B560">
        <v>2</v>
      </c>
      <c r="C560">
        <v>-54</v>
      </c>
    </row>
    <row r="561" spans="1:3" x14ac:dyDescent="0.25">
      <c r="A561">
        <v>-90</v>
      </c>
      <c r="B561">
        <v>2</v>
      </c>
      <c r="C561">
        <v>-54</v>
      </c>
    </row>
    <row r="562" spans="1:3" x14ac:dyDescent="0.25">
      <c r="A562">
        <v>-90</v>
      </c>
      <c r="B562">
        <v>2</v>
      </c>
      <c r="C562">
        <v>-54</v>
      </c>
    </row>
    <row r="563" spans="1:3" x14ac:dyDescent="0.25">
      <c r="A563">
        <v>-90</v>
      </c>
      <c r="B563">
        <v>2</v>
      </c>
      <c r="C563">
        <v>-54</v>
      </c>
    </row>
    <row r="564" spans="1:3" x14ac:dyDescent="0.25">
      <c r="A564">
        <v>-90</v>
      </c>
      <c r="B564">
        <v>2</v>
      </c>
      <c r="C564">
        <v>-51</v>
      </c>
    </row>
    <row r="565" spans="1:3" x14ac:dyDescent="0.25">
      <c r="A565">
        <v>-90</v>
      </c>
      <c r="B565">
        <v>2</v>
      </c>
      <c r="C565">
        <v>-62</v>
      </c>
    </row>
    <row r="566" spans="1:3" x14ac:dyDescent="0.25">
      <c r="A566">
        <v>-90</v>
      </c>
      <c r="B566">
        <v>2</v>
      </c>
      <c r="C566">
        <v>-54</v>
      </c>
    </row>
    <row r="567" spans="1:3" x14ac:dyDescent="0.25">
      <c r="A567">
        <v>-90</v>
      </c>
      <c r="B567">
        <v>2</v>
      </c>
      <c r="C567">
        <v>-56</v>
      </c>
    </row>
    <row r="568" spans="1:3" x14ac:dyDescent="0.25">
      <c r="A568">
        <v>-90</v>
      </c>
      <c r="B568">
        <v>2</v>
      </c>
      <c r="C568">
        <v>-58</v>
      </c>
    </row>
    <row r="569" spans="1:3" x14ac:dyDescent="0.25">
      <c r="A569">
        <v>-90</v>
      </c>
      <c r="B569">
        <v>2</v>
      </c>
      <c r="C569">
        <v>-53</v>
      </c>
    </row>
    <row r="570" spans="1:3" x14ac:dyDescent="0.25">
      <c r="A570">
        <v>-90</v>
      </c>
      <c r="B570">
        <v>2</v>
      </c>
      <c r="C570">
        <v>-53</v>
      </c>
    </row>
    <row r="571" spans="1:3" x14ac:dyDescent="0.25">
      <c r="A571">
        <v>-90</v>
      </c>
      <c r="B571">
        <v>2</v>
      </c>
      <c r="C571">
        <v>-55</v>
      </c>
    </row>
    <row r="572" spans="1:3" x14ac:dyDescent="0.25">
      <c r="A572">
        <v>-90</v>
      </c>
      <c r="B572">
        <v>2</v>
      </c>
      <c r="C572">
        <v>-59</v>
      </c>
    </row>
    <row r="573" spans="1:3" x14ac:dyDescent="0.25">
      <c r="A573">
        <v>-90</v>
      </c>
      <c r="B573">
        <v>2</v>
      </c>
      <c r="C573">
        <v>-59</v>
      </c>
    </row>
    <row r="574" spans="1:3" x14ac:dyDescent="0.25">
      <c r="A574">
        <v>-90</v>
      </c>
      <c r="B574">
        <v>2</v>
      </c>
      <c r="C574">
        <v>-57</v>
      </c>
    </row>
    <row r="575" spans="1:3" x14ac:dyDescent="0.25">
      <c r="A575">
        <v>-90</v>
      </c>
      <c r="B575">
        <v>2</v>
      </c>
      <c r="C575">
        <v>-61</v>
      </c>
    </row>
    <row r="576" spans="1:3" x14ac:dyDescent="0.25">
      <c r="A576">
        <v>-90</v>
      </c>
      <c r="B576">
        <v>2</v>
      </c>
      <c r="C576">
        <v>-55</v>
      </c>
    </row>
    <row r="577" spans="1:3" x14ac:dyDescent="0.25">
      <c r="A577">
        <v>-90</v>
      </c>
      <c r="B577">
        <v>2</v>
      </c>
      <c r="C577">
        <v>-60</v>
      </c>
    </row>
    <row r="578" spans="1:3" x14ac:dyDescent="0.25">
      <c r="A578">
        <v>-90</v>
      </c>
      <c r="B578">
        <v>2</v>
      </c>
      <c r="C578">
        <v>-55</v>
      </c>
    </row>
    <row r="579" spans="1:3" x14ac:dyDescent="0.25">
      <c r="A579">
        <v>-90</v>
      </c>
      <c r="B579">
        <v>2</v>
      </c>
      <c r="C579">
        <v>-57</v>
      </c>
    </row>
    <row r="580" spans="1:3" x14ac:dyDescent="0.25">
      <c r="A580">
        <v>-90</v>
      </c>
      <c r="B580">
        <v>2</v>
      </c>
      <c r="C580">
        <v>-55</v>
      </c>
    </row>
    <row r="581" spans="1:3" x14ac:dyDescent="0.25">
      <c r="A581">
        <v>-90</v>
      </c>
      <c r="B581">
        <v>2</v>
      </c>
      <c r="C581">
        <v>-54</v>
      </c>
    </row>
    <row r="582" spans="1:3" x14ac:dyDescent="0.25">
      <c r="A582">
        <v>-90</v>
      </c>
      <c r="B582">
        <v>2</v>
      </c>
      <c r="C582">
        <v>-58</v>
      </c>
    </row>
    <row r="583" spans="1:3" x14ac:dyDescent="0.25">
      <c r="A583">
        <v>-90</v>
      </c>
      <c r="B583">
        <v>2</v>
      </c>
      <c r="C583">
        <v>-57</v>
      </c>
    </row>
    <row r="584" spans="1:3" x14ac:dyDescent="0.25">
      <c r="A584">
        <v>-90</v>
      </c>
      <c r="B584">
        <v>2</v>
      </c>
      <c r="C584">
        <v>-57</v>
      </c>
    </row>
    <row r="585" spans="1:3" x14ac:dyDescent="0.25">
      <c r="A585">
        <v>-90</v>
      </c>
      <c r="B585">
        <v>2</v>
      </c>
      <c r="C585">
        <v>-58</v>
      </c>
    </row>
    <row r="586" spans="1:3" x14ac:dyDescent="0.25">
      <c r="A586">
        <v>-90</v>
      </c>
      <c r="B586">
        <v>2</v>
      </c>
      <c r="C586">
        <v>-57</v>
      </c>
    </row>
    <row r="587" spans="1:3" x14ac:dyDescent="0.25">
      <c r="A587">
        <v>-90</v>
      </c>
      <c r="B587">
        <v>2</v>
      </c>
      <c r="C587">
        <v>-55</v>
      </c>
    </row>
    <row r="588" spans="1:3" x14ac:dyDescent="0.25">
      <c r="A588">
        <v>-90</v>
      </c>
      <c r="B588">
        <v>3</v>
      </c>
      <c r="C588">
        <v>-70</v>
      </c>
    </row>
    <row r="589" spans="1:3" x14ac:dyDescent="0.25">
      <c r="A589">
        <v>-90</v>
      </c>
      <c r="B589">
        <v>3</v>
      </c>
      <c r="C589">
        <v>-78</v>
      </c>
    </row>
    <row r="590" spans="1:3" x14ac:dyDescent="0.25">
      <c r="A590">
        <v>-90</v>
      </c>
      <c r="B590">
        <v>3</v>
      </c>
      <c r="C590">
        <v>-60</v>
      </c>
    </row>
    <row r="591" spans="1:3" x14ac:dyDescent="0.25">
      <c r="A591">
        <v>-90</v>
      </c>
      <c r="B591">
        <v>3</v>
      </c>
      <c r="C591">
        <v>-55</v>
      </c>
    </row>
    <row r="592" spans="1:3" x14ac:dyDescent="0.25">
      <c r="A592">
        <v>-90</v>
      </c>
      <c r="B592">
        <v>3</v>
      </c>
      <c r="C592">
        <v>-56</v>
      </c>
    </row>
    <row r="593" spans="1:3" x14ac:dyDescent="0.25">
      <c r="A593">
        <v>-90</v>
      </c>
      <c r="B593">
        <v>3</v>
      </c>
      <c r="C593">
        <v>-55</v>
      </c>
    </row>
    <row r="594" spans="1:3" x14ac:dyDescent="0.25">
      <c r="A594">
        <v>-90</v>
      </c>
      <c r="B594">
        <v>3</v>
      </c>
      <c r="C594">
        <v>-53</v>
      </c>
    </row>
    <row r="595" spans="1:3" x14ac:dyDescent="0.25">
      <c r="A595">
        <v>-90</v>
      </c>
      <c r="B595">
        <v>3</v>
      </c>
      <c r="C595">
        <v>-46</v>
      </c>
    </row>
    <row r="596" spans="1:3" x14ac:dyDescent="0.25">
      <c r="A596">
        <v>-90</v>
      </c>
      <c r="B596">
        <v>3</v>
      </c>
      <c r="C596">
        <v>-51</v>
      </c>
    </row>
    <row r="597" spans="1:3" x14ac:dyDescent="0.25">
      <c r="A597">
        <v>-90</v>
      </c>
      <c r="B597">
        <v>3</v>
      </c>
      <c r="C597">
        <v>-53</v>
      </c>
    </row>
    <row r="598" spans="1:3" x14ac:dyDescent="0.25">
      <c r="A598">
        <v>-90</v>
      </c>
      <c r="B598">
        <v>3</v>
      </c>
      <c r="C598">
        <v>-57</v>
      </c>
    </row>
    <row r="599" spans="1:3" x14ac:dyDescent="0.25">
      <c r="A599">
        <v>-90</v>
      </c>
      <c r="B599">
        <v>3</v>
      </c>
      <c r="C599">
        <v>-53</v>
      </c>
    </row>
    <row r="600" spans="1:3" x14ac:dyDescent="0.25">
      <c r="A600">
        <v>-90</v>
      </c>
      <c r="B600">
        <v>3</v>
      </c>
      <c r="C600">
        <v>-54</v>
      </c>
    </row>
    <row r="601" spans="1:3" x14ac:dyDescent="0.25">
      <c r="A601">
        <v>-90</v>
      </c>
      <c r="B601">
        <v>3</v>
      </c>
      <c r="C601">
        <v>-53</v>
      </c>
    </row>
    <row r="602" spans="1:3" x14ac:dyDescent="0.25">
      <c r="A602">
        <v>-90</v>
      </c>
      <c r="B602">
        <v>3</v>
      </c>
      <c r="C602">
        <v>-54</v>
      </c>
    </row>
    <row r="603" spans="1:3" x14ac:dyDescent="0.25">
      <c r="A603">
        <v>-90</v>
      </c>
      <c r="B603">
        <v>3</v>
      </c>
      <c r="C603">
        <v>-52</v>
      </c>
    </row>
    <row r="604" spans="1:3" x14ac:dyDescent="0.25">
      <c r="A604">
        <v>-90</v>
      </c>
      <c r="B604">
        <v>3</v>
      </c>
      <c r="C604">
        <v>-54</v>
      </c>
    </row>
    <row r="605" spans="1:3" x14ac:dyDescent="0.25">
      <c r="A605">
        <v>-90</v>
      </c>
      <c r="B605">
        <v>3</v>
      </c>
      <c r="C605">
        <v>-53</v>
      </c>
    </row>
    <row r="606" spans="1:3" x14ac:dyDescent="0.25">
      <c r="A606">
        <v>-90</v>
      </c>
      <c r="B606">
        <v>3</v>
      </c>
      <c r="C606">
        <v>-53</v>
      </c>
    </row>
    <row r="607" spans="1:3" x14ac:dyDescent="0.25">
      <c r="A607">
        <v>-90</v>
      </c>
      <c r="B607">
        <v>3</v>
      </c>
      <c r="C607">
        <v>-53</v>
      </c>
    </row>
    <row r="608" spans="1:3" x14ac:dyDescent="0.25">
      <c r="A608">
        <v>-90</v>
      </c>
      <c r="B608">
        <v>3</v>
      </c>
      <c r="C608">
        <v>-54</v>
      </c>
    </row>
    <row r="609" spans="1:3" x14ac:dyDescent="0.25">
      <c r="A609">
        <v>-90</v>
      </c>
      <c r="B609">
        <v>3</v>
      </c>
      <c r="C609">
        <v>-54</v>
      </c>
    </row>
    <row r="610" spans="1:3" x14ac:dyDescent="0.25">
      <c r="A610">
        <v>-90</v>
      </c>
      <c r="B610">
        <v>3</v>
      </c>
      <c r="C610">
        <v>-55</v>
      </c>
    </row>
    <row r="611" spans="1:3" x14ac:dyDescent="0.25">
      <c r="A611">
        <v>-90</v>
      </c>
      <c r="B611">
        <v>3</v>
      </c>
      <c r="C611">
        <v>-54</v>
      </c>
    </row>
    <row r="612" spans="1:3" x14ac:dyDescent="0.25">
      <c r="A612">
        <v>-90</v>
      </c>
      <c r="B612">
        <v>3</v>
      </c>
      <c r="C612">
        <v>-55</v>
      </c>
    </row>
    <row r="613" spans="1:3" x14ac:dyDescent="0.25">
      <c r="A613">
        <v>-90</v>
      </c>
      <c r="B613">
        <v>3</v>
      </c>
      <c r="C613">
        <v>-54</v>
      </c>
    </row>
    <row r="614" spans="1:3" x14ac:dyDescent="0.25">
      <c r="A614">
        <v>-90</v>
      </c>
      <c r="B614">
        <v>3</v>
      </c>
      <c r="C614">
        <v>-53</v>
      </c>
    </row>
    <row r="615" spans="1:3" x14ac:dyDescent="0.25">
      <c r="A615">
        <v>-90</v>
      </c>
      <c r="B615">
        <v>3</v>
      </c>
      <c r="C615">
        <v>-57</v>
      </c>
    </row>
    <row r="616" spans="1:3" x14ac:dyDescent="0.25">
      <c r="A616">
        <v>-90</v>
      </c>
      <c r="B616">
        <v>3</v>
      </c>
      <c r="C616">
        <v>-58</v>
      </c>
    </row>
    <row r="617" spans="1:3" x14ac:dyDescent="0.25">
      <c r="A617">
        <v>-90</v>
      </c>
      <c r="B617">
        <v>3</v>
      </c>
      <c r="C617">
        <v>-57</v>
      </c>
    </row>
    <row r="618" spans="1:3" x14ac:dyDescent="0.25">
      <c r="A618">
        <v>-90</v>
      </c>
      <c r="B618">
        <v>3</v>
      </c>
      <c r="C618">
        <v>-56</v>
      </c>
    </row>
    <row r="619" spans="1:3" x14ac:dyDescent="0.25">
      <c r="A619">
        <v>-90</v>
      </c>
      <c r="B619">
        <v>3</v>
      </c>
      <c r="C619">
        <v>-57</v>
      </c>
    </row>
    <row r="620" spans="1:3" x14ac:dyDescent="0.25">
      <c r="A620">
        <v>-90</v>
      </c>
      <c r="B620">
        <v>3</v>
      </c>
      <c r="C620">
        <v>-59</v>
      </c>
    </row>
    <row r="621" spans="1:3" x14ac:dyDescent="0.25">
      <c r="A621">
        <v>-90</v>
      </c>
      <c r="B621">
        <v>3</v>
      </c>
      <c r="C621">
        <v>-52</v>
      </c>
    </row>
    <row r="622" spans="1:3" x14ac:dyDescent="0.25">
      <c r="A622">
        <v>-90</v>
      </c>
      <c r="B622">
        <v>3</v>
      </c>
      <c r="C622">
        <v>-49</v>
      </c>
    </row>
    <row r="623" spans="1:3" x14ac:dyDescent="0.25">
      <c r="A623">
        <v>-90</v>
      </c>
      <c r="B623">
        <v>3</v>
      </c>
      <c r="C623">
        <v>-60</v>
      </c>
    </row>
    <row r="624" spans="1:3" x14ac:dyDescent="0.25">
      <c r="A624">
        <v>-90</v>
      </c>
      <c r="B624">
        <v>3</v>
      </c>
      <c r="C624">
        <v>-53</v>
      </c>
    </row>
    <row r="625" spans="1:3" x14ac:dyDescent="0.25">
      <c r="A625">
        <v>-90</v>
      </c>
      <c r="B625">
        <v>3</v>
      </c>
      <c r="C625">
        <v>-52</v>
      </c>
    </row>
    <row r="626" spans="1:3" x14ac:dyDescent="0.25">
      <c r="A626">
        <v>-90</v>
      </c>
      <c r="B626">
        <v>3</v>
      </c>
      <c r="C626">
        <v>-55</v>
      </c>
    </row>
    <row r="627" spans="1:3" x14ac:dyDescent="0.25">
      <c r="A627">
        <v>-90</v>
      </c>
      <c r="B627">
        <v>3</v>
      </c>
      <c r="C627">
        <v>-55</v>
      </c>
    </row>
    <row r="628" spans="1:3" x14ac:dyDescent="0.25">
      <c r="A628">
        <v>-90</v>
      </c>
      <c r="B628">
        <v>3</v>
      </c>
      <c r="C628">
        <v>-51</v>
      </c>
    </row>
    <row r="629" spans="1:3" x14ac:dyDescent="0.25">
      <c r="A629">
        <v>-90</v>
      </c>
      <c r="B629">
        <v>3</v>
      </c>
      <c r="C629">
        <v>-57</v>
      </c>
    </row>
    <row r="630" spans="1:3" x14ac:dyDescent="0.25">
      <c r="A630">
        <v>-90</v>
      </c>
      <c r="B630">
        <v>3</v>
      </c>
      <c r="C630">
        <v>-56</v>
      </c>
    </row>
    <row r="631" spans="1:3" x14ac:dyDescent="0.25">
      <c r="A631">
        <v>-90</v>
      </c>
      <c r="B631">
        <v>3</v>
      </c>
      <c r="C631">
        <v>-54</v>
      </c>
    </row>
    <row r="632" spans="1:3" x14ac:dyDescent="0.25">
      <c r="A632">
        <v>-90</v>
      </c>
      <c r="B632">
        <v>3</v>
      </c>
      <c r="C632">
        <v>-54</v>
      </c>
    </row>
    <row r="633" spans="1:3" x14ac:dyDescent="0.25">
      <c r="A633">
        <v>-90</v>
      </c>
      <c r="B633">
        <v>3</v>
      </c>
      <c r="C633">
        <v>-50</v>
      </c>
    </row>
    <row r="634" spans="1:3" x14ac:dyDescent="0.25">
      <c r="A634">
        <v>-90</v>
      </c>
      <c r="B634">
        <v>4</v>
      </c>
      <c r="C634">
        <v>-66</v>
      </c>
    </row>
    <row r="635" spans="1:3" x14ac:dyDescent="0.25">
      <c r="A635">
        <v>-90</v>
      </c>
      <c r="B635">
        <v>4</v>
      </c>
      <c r="C635">
        <v>-69</v>
      </c>
    </row>
    <row r="636" spans="1:3" x14ac:dyDescent="0.25">
      <c r="A636">
        <v>-90</v>
      </c>
      <c r="B636">
        <v>4</v>
      </c>
      <c r="C636">
        <v>-75</v>
      </c>
    </row>
    <row r="637" spans="1:3" x14ac:dyDescent="0.25">
      <c r="A637">
        <v>-90</v>
      </c>
      <c r="B637">
        <v>4</v>
      </c>
      <c r="C637">
        <v>-64</v>
      </c>
    </row>
    <row r="638" spans="1:3" x14ac:dyDescent="0.25">
      <c r="A638">
        <v>-90</v>
      </c>
      <c r="B638">
        <v>4</v>
      </c>
      <c r="C638">
        <v>-62</v>
      </c>
    </row>
    <row r="639" spans="1:3" x14ac:dyDescent="0.25">
      <c r="A639">
        <v>-90</v>
      </c>
      <c r="B639">
        <v>4</v>
      </c>
      <c r="C639">
        <v>-50</v>
      </c>
    </row>
    <row r="640" spans="1:3" x14ac:dyDescent="0.25">
      <c r="A640">
        <v>-90</v>
      </c>
      <c r="B640">
        <v>4</v>
      </c>
      <c r="C640">
        <v>-60</v>
      </c>
    </row>
    <row r="641" spans="1:3" x14ac:dyDescent="0.25">
      <c r="A641">
        <v>-90</v>
      </c>
      <c r="B641">
        <v>4</v>
      </c>
      <c r="C641">
        <v>-65</v>
      </c>
    </row>
    <row r="642" spans="1:3" x14ac:dyDescent="0.25">
      <c r="A642">
        <v>-90</v>
      </c>
      <c r="B642">
        <v>4</v>
      </c>
      <c r="C642">
        <v>-65</v>
      </c>
    </row>
    <row r="643" spans="1:3" x14ac:dyDescent="0.25">
      <c r="A643">
        <v>-90</v>
      </c>
      <c r="B643">
        <v>4</v>
      </c>
      <c r="C643">
        <v>-65</v>
      </c>
    </row>
    <row r="644" spans="1:3" x14ac:dyDescent="0.25">
      <c r="A644">
        <v>-90</v>
      </c>
      <c r="B644">
        <v>4</v>
      </c>
      <c r="C644">
        <v>-60</v>
      </c>
    </row>
    <row r="645" spans="1:3" x14ac:dyDescent="0.25">
      <c r="A645">
        <v>-90</v>
      </c>
      <c r="B645">
        <v>4</v>
      </c>
      <c r="C645">
        <v>-61</v>
      </c>
    </row>
    <row r="646" spans="1:3" x14ac:dyDescent="0.25">
      <c r="A646">
        <v>-90</v>
      </c>
      <c r="B646">
        <v>4</v>
      </c>
      <c r="C646">
        <v>-56</v>
      </c>
    </row>
    <row r="647" spans="1:3" x14ac:dyDescent="0.25">
      <c r="A647">
        <v>-90</v>
      </c>
      <c r="B647">
        <v>4</v>
      </c>
      <c r="C647">
        <v>-58</v>
      </c>
    </row>
    <row r="648" spans="1:3" x14ac:dyDescent="0.25">
      <c r="A648">
        <v>-90</v>
      </c>
      <c r="B648">
        <v>4</v>
      </c>
      <c r="C648">
        <v>-57</v>
      </c>
    </row>
    <row r="649" spans="1:3" x14ac:dyDescent="0.25">
      <c r="A649">
        <v>-90</v>
      </c>
      <c r="B649">
        <v>4</v>
      </c>
      <c r="C649">
        <v>-56</v>
      </c>
    </row>
    <row r="650" spans="1:3" x14ac:dyDescent="0.25">
      <c r="A650">
        <v>-90</v>
      </c>
      <c r="B650">
        <v>4</v>
      </c>
      <c r="C650">
        <v>-57</v>
      </c>
    </row>
    <row r="651" spans="1:3" x14ac:dyDescent="0.25">
      <c r="A651">
        <v>-90</v>
      </c>
      <c r="B651">
        <v>4</v>
      </c>
      <c r="C651">
        <v>-57</v>
      </c>
    </row>
    <row r="652" spans="1:3" x14ac:dyDescent="0.25">
      <c r="A652">
        <v>-90</v>
      </c>
      <c r="B652">
        <v>4</v>
      </c>
      <c r="C652">
        <v>-53</v>
      </c>
    </row>
    <row r="653" spans="1:3" x14ac:dyDescent="0.25">
      <c r="A653">
        <v>-90</v>
      </c>
      <c r="B653">
        <v>4</v>
      </c>
      <c r="C653">
        <v>-53</v>
      </c>
    </row>
    <row r="654" spans="1:3" x14ac:dyDescent="0.25">
      <c r="A654">
        <v>-90</v>
      </c>
      <c r="B654">
        <v>4</v>
      </c>
      <c r="C654">
        <v>-54</v>
      </c>
    </row>
    <row r="655" spans="1:3" x14ac:dyDescent="0.25">
      <c r="A655">
        <v>-90</v>
      </c>
      <c r="B655">
        <v>4</v>
      </c>
      <c r="C655">
        <v>-60</v>
      </c>
    </row>
    <row r="656" spans="1:3" x14ac:dyDescent="0.25">
      <c r="A656">
        <v>-90</v>
      </c>
      <c r="B656">
        <v>4</v>
      </c>
      <c r="C656">
        <v>-54</v>
      </c>
    </row>
    <row r="657" spans="1:3" x14ac:dyDescent="0.25">
      <c r="A657">
        <v>-90</v>
      </c>
      <c r="B657">
        <v>4</v>
      </c>
      <c r="C657">
        <v>-54</v>
      </c>
    </row>
    <row r="658" spans="1:3" x14ac:dyDescent="0.25">
      <c r="A658">
        <v>-90</v>
      </c>
      <c r="B658">
        <v>4</v>
      </c>
      <c r="C658">
        <v>-55</v>
      </c>
    </row>
    <row r="659" spans="1:3" x14ac:dyDescent="0.25">
      <c r="A659">
        <v>-90</v>
      </c>
      <c r="B659">
        <v>4</v>
      </c>
      <c r="C659">
        <v>-55</v>
      </c>
    </row>
    <row r="660" spans="1:3" x14ac:dyDescent="0.25">
      <c r="A660">
        <v>-90</v>
      </c>
      <c r="B660">
        <v>4</v>
      </c>
      <c r="C660">
        <v>-50</v>
      </c>
    </row>
    <row r="661" spans="1:3" x14ac:dyDescent="0.25">
      <c r="A661">
        <v>-90</v>
      </c>
      <c r="B661">
        <v>4</v>
      </c>
      <c r="C661">
        <v>-54</v>
      </c>
    </row>
    <row r="662" spans="1:3" x14ac:dyDescent="0.25">
      <c r="A662">
        <v>-90</v>
      </c>
      <c r="B662">
        <v>4</v>
      </c>
      <c r="C662">
        <v>-54</v>
      </c>
    </row>
    <row r="663" spans="1:3" x14ac:dyDescent="0.25">
      <c r="A663">
        <v>-90</v>
      </c>
      <c r="B663">
        <v>4</v>
      </c>
      <c r="C663">
        <v>-54</v>
      </c>
    </row>
    <row r="664" spans="1:3" x14ac:dyDescent="0.25">
      <c r="A664">
        <v>-90</v>
      </c>
      <c r="B664">
        <v>4</v>
      </c>
      <c r="C664">
        <v>-50</v>
      </c>
    </row>
    <row r="665" spans="1:3" x14ac:dyDescent="0.25">
      <c r="A665">
        <v>-90</v>
      </c>
      <c r="B665">
        <v>4</v>
      </c>
      <c r="C665">
        <v>-51</v>
      </c>
    </row>
    <row r="666" spans="1:3" x14ac:dyDescent="0.25">
      <c r="A666">
        <v>-90</v>
      </c>
      <c r="B666">
        <v>4</v>
      </c>
      <c r="C666">
        <v>-53</v>
      </c>
    </row>
    <row r="667" spans="1:3" x14ac:dyDescent="0.25">
      <c r="A667">
        <v>-90</v>
      </c>
      <c r="B667">
        <v>4</v>
      </c>
      <c r="C667">
        <v>-53</v>
      </c>
    </row>
    <row r="668" spans="1:3" x14ac:dyDescent="0.25">
      <c r="A668">
        <v>-90</v>
      </c>
      <c r="B668">
        <v>4</v>
      </c>
      <c r="C668">
        <v>-52</v>
      </c>
    </row>
    <row r="669" spans="1:3" x14ac:dyDescent="0.25">
      <c r="A669">
        <v>-90</v>
      </c>
      <c r="B669">
        <v>4</v>
      </c>
      <c r="C669">
        <v>-53</v>
      </c>
    </row>
    <row r="670" spans="1:3" x14ac:dyDescent="0.25">
      <c r="A670">
        <v>-90</v>
      </c>
      <c r="B670">
        <v>4</v>
      </c>
      <c r="C670">
        <v>-54</v>
      </c>
    </row>
    <row r="671" spans="1:3" x14ac:dyDescent="0.25">
      <c r="A671">
        <v>-90</v>
      </c>
      <c r="B671">
        <v>4</v>
      </c>
      <c r="C671">
        <v>-53</v>
      </c>
    </row>
    <row r="672" spans="1:3" x14ac:dyDescent="0.25">
      <c r="A672">
        <v>-90</v>
      </c>
      <c r="B672">
        <v>4</v>
      </c>
      <c r="C672">
        <v>-50</v>
      </c>
    </row>
    <row r="673" spans="1:3" x14ac:dyDescent="0.25">
      <c r="A673">
        <v>-90</v>
      </c>
      <c r="B673">
        <v>4</v>
      </c>
      <c r="C673">
        <v>-57</v>
      </c>
    </row>
    <row r="674" spans="1:3" x14ac:dyDescent="0.25">
      <c r="A674">
        <v>-90</v>
      </c>
      <c r="B674">
        <v>4</v>
      </c>
      <c r="C674">
        <v>-52</v>
      </c>
    </row>
    <row r="675" spans="1:3" x14ac:dyDescent="0.25">
      <c r="A675">
        <v>-90</v>
      </c>
      <c r="B675">
        <v>4</v>
      </c>
      <c r="C675">
        <v>-49</v>
      </c>
    </row>
    <row r="676" spans="1:3" x14ac:dyDescent="0.25">
      <c r="A676">
        <v>-90</v>
      </c>
      <c r="B676">
        <v>4</v>
      </c>
      <c r="C676">
        <v>-49</v>
      </c>
    </row>
    <row r="677" spans="1:3" x14ac:dyDescent="0.25">
      <c r="A677">
        <v>-90</v>
      </c>
      <c r="B677">
        <v>4</v>
      </c>
      <c r="C677">
        <v>-49</v>
      </c>
    </row>
    <row r="678" spans="1:3" x14ac:dyDescent="0.25">
      <c r="A678">
        <v>-90</v>
      </c>
      <c r="B678">
        <v>4</v>
      </c>
      <c r="C678">
        <v>-53</v>
      </c>
    </row>
    <row r="679" spans="1:3" x14ac:dyDescent="0.25">
      <c r="A679">
        <v>-90</v>
      </c>
      <c r="B679">
        <v>4</v>
      </c>
      <c r="C679">
        <v>-61</v>
      </c>
    </row>
    <row r="680" spans="1:3" x14ac:dyDescent="0.25">
      <c r="A680">
        <v>-90</v>
      </c>
      <c r="B680">
        <v>4</v>
      </c>
      <c r="C680">
        <v>-59</v>
      </c>
    </row>
    <row r="681" spans="1:3" x14ac:dyDescent="0.25">
      <c r="A681">
        <v>-90</v>
      </c>
      <c r="B681">
        <v>5</v>
      </c>
      <c r="C681">
        <v>-58</v>
      </c>
    </row>
    <row r="682" spans="1:3" x14ac:dyDescent="0.25">
      <c r="A682">
        <v>-90</v>
      </c>
      <c r="B682">
        <v>5</v>
      </c>
      <c r="C682">
        <v>-59</v>
      </c>
    </row>
    <row r="683" spans="1:3" x14ac:dyDescent="0.25">
      <c r="A683">
        <v>-90</v>
      </c>
      <c r="B683">
        <v>5</v>
      </c>
      <c r="C683">
        <v>-60</v>
      </c>
    </row>
    <row r="684" spans="1:3" x14ac:dyDescent="0.25">
      <c r="A684">
        <v>-90</v>
      </c>
      <c r="B684">
        <v>5</v>
      </c>
      <c r="C684">
        <v>-63</v>
      </c>
    </row>
    <row r="685" spans="1:3" x14ac:dyDescent="0.25">
      <c r="A685">
        <v>-90</v>
      </c>
      <c r="B685">
        <v>5</v>
      </c>
      <c r="C685">
        <v>-63</v>
      </c>
    </row>
    <row r="686" spans="1:3" x14ac:dyDescent="0.25">
      <c r="A686">
        <v>-90</v>
      </c>
      <c r="B686">
        <v>5</v>
      </c>
      <c r="C686">
        <v>-50</v>
      </c>
    </row>
    <row r="687" spans="1:3" x14ac:dyDescent="0.25">
      <c r="A687">
        <v>-90</v>
      </c>
      <c r="B687">
        <v>5</v>
      </c>
      <c r="C687">
        <v>-51</v>
      </c>
    </row>
    <row r="688" spans="1:3" x14ac:dyDescent="0.25">
      <c r="A688">
        <v>-90</v>
      </c>
      <c r="B688">
        <v>5</v>
      </c>
      <c r="C688">
        <v>-64</v>
      </c>
    </row>
    <row r="689" spans="1:3" x14ac:dyDescent="0.25">
      <c r="A689">
        <v>-90</v>
      </c>
      <c r="B689">
        <v>5</v>
      </c>
      <c r="C689">
        <v>-52</v>
      </c>
    </row>
    <row r="690" spans="1:3" x14ac:dyDescent="0.25">
      <c r="A690">
        <v>-90</v>
      </c>
      <c r="B690">
        <v>5</v>
      </c>
      <c r="C690">
        <v>-53</v>
      </c>
    </row>
    <row r="691" spans="1:3" x14ac:dyDescent="0.25">
      <c r="A691">
        <v>-90</v>
      </c>
      <c r="B691">
        <v>5</v>
      </c>
      <c r="C691">
        <v>-68</v>
      </c>
    </row>
    <row r="692" spans="1:3" x14ac:dyDescent="0.25">
      <c r="A692">
        <v>-90</v>
      </c>
      <c r="B692">
        <v>5</v>
      </c>
      <c r="C692">
        <v>-54</v>
      </c>
    </row>
    <row r="693" spans="1:3" x14ac:dyDescent="0.25">
      <c r="A693">
        <v>-90</v>
      </c>
      <c r="B693">
        <v>5</v>
      </c>
      <c r="C693">
        <v>-56</v>
      </c>
    </row>
    <row r="694" spans="1:3" x14ac:dyDescent="0.25">
      <c r="A694">
        <v>-90</v>
      </c>
      <c r="B694">
        <v>5</v>
      </c>
      <c r="C694">
        <v>-57</v>
      </c>
    </row>
    <row r="695" spans="1:3" x14ac:dyDescent="0.25">
      <c r="A695">
        <v>-90</v>
      </c>
      <c r="B695">
        <v>5</v>
      </c>
      <c r="C695">
        <v>-56</v>
      </c>
    </row>
    <row r="696" spans="1:3" x14ac:dyDescent="0.25">
      <c r="A696">
        <v>-90</v>
      </c>
      <c r="B696">
        <v>5</v>
      </c>
      <c r="C696">
        <v>-56</v>
      </c>
    </row>
    <row r="697" spans="1:3" x14ac:dyDescent="0.25">
      <c r="A697">
        <v>-90</v>
      </c>
      <c r="B697">
        <v>5</v>
      </c>
      <c r="C697">
        <v>-55</v>
      </c>
    </row>
    <row r="698" spans="1:3" x14ac:dyDescent="0.25">
      <c r="A698">
        <v>-90</v>
      </c>
      <c r="B698">
        <v>5</v>
      </c>
      <c r="C698">
        <v>-55</v>
      </c>
    </row>
    <row r="699" spans="1:3" x14ac:dyDescent="0.25">
      <c r="A699">
        <v>-90</v>
      </c>
      <c r="B699">
        <v>5</v>
      </c>
      <c r="C699">
        <v>-56</v>
      </c>
    </row>
    <row r="700" spans="1:3" x14ac:dyDescent="0.25">
      <c r="A700">
        <v>-90</v>
      </c>
      <c r="B700">
        <v>5</v>
      </c>
      <c r="C700">
        <v>-56</v>
      </c>
    </row>
    <row r="701" spans="1:3" x14ac:dyDescent="0.25">
      <c r="A701">
        <v>-90</v>
      </c>
      <c r="B701">
        <v>5</v>
      </c>
      <c r="C701">
        <v>-56</v>
      </c>
    </row>
    <row r="702" spans="1:3" x14ac:dyDescent="0.25">
      <c r="A702">
        <v>-90</v>
      </c>
      <c r="B702">
        <v>5</v>
      </c>
      <c r="C702">
        <v>-59</v>
      </c>
    </row>
    <row r="703" spans="1:3" x14ac:dyDescent="0.25">
      <c r="A703">
        <v>-90</v>
      </c>
      <c r="B703">
        <v>5</v>
      </c>
      <c r="C703">
        <v>-60</v>
      </c>
    </row>
    <row r="704" spans="1:3" x14ac:dyDescent="0.25">
      <c r="A704">
        <v>-90</v>
      </c>
      <c r="B704">
        <v>5</v>
      </c>
      <c r="C704">
        <v>-60</v>
      </c>
    </row>
    <row r="705" spans="1:3" x14ac:dyDescent="0.25">
      <c r="A705">
        <v>-90</v>
      </c>
      <c r="B705">
        <v>5</v>
      </c>
      <c r="C705">
        <v>-61</v>
      </c>
    </row>
    <row r="706" spans="1:3" x14ac:dyDescent="0.25">
      <c r="A706">
        <v>-90</v>
      </c>
      <c r="B706">
        <v>5</v>
      </c>
      <c r="C706">
        <v>-61</v>
      </c>
    </row>
    <row r="707" spans="1:3" x14ac:dyDescent="0.25">
      <c r="A707">
        <v>-90</v>
      </c>
      <c r="B707">
        <v>5</v>
      </c>
      <c r="C707">
        <v>-62</v>
      </c>
    </row>
    <row r="708" spans="1:3" x14ac:dyDescent="0.25">
      <c r="A708">
        <v>-90</v>
      </c>
      <c r="B708">
        <v>5</v>
      </c>
      <c r="C708">
        <v>-65</v>
      </c>
    </row>
    <row r="709" spans="1:3" x14ac:dyDescent="0.25">
      <c r="A709">
        <v>-90</v>
      </c>
      <c r="B709">
        <v>5</v>
      </c>
      <c r="C709">
        <v>-63</v>
      </c>
    </row>
    <row r="710" spans="1:3" x14ac:dyDescent="0.25">
      <c r="A710">
        <v>-90</v>
      </c>
      <c r="B710">
        <v>5</v>
      </c>
      <c r="C710">
        <v>-61</v>
      </c>
    </row>
    <row r="711" spans="1:3" x14ac:dyDescent="0.25">
      <c r="A711">
        <v>-90</v>
      </c>
      <c r="B711">
        <v>5</v>
      </c>
      <c r="C711">
        <v>-56</v>
      </c>
    </row>
    <row r="712" spans="1:3" x14ac:dyDescent="0.25">
      <c r="A712">
        <v>-90</v>
      </c>
      <c r="B712">
        <v>5</v>
      </c>
      <c r="C712">
        <v>-56</v>
      </c>
    </row>
    <row r="713" spans="1:3" x14ac:dyDescent="0.25">
      <c r="A713">
        <v>-90</v>
      </c>
      <c r="B713">
        <v>5</v>
      </c>
      <c r="C713">
        <v>-57</v>
      </c>
    </row>
    <row r="714" spans="1:3" x14ac:dyDescent="0.25">
      <c r="A714">
        <v>-90</v>
      </c>
      <c r="B714">
        <v>5</v>
      </c>
      <c r="C714">
        <v>-59</v>
      </c>
    </row>
    <row r="715" spans="1:3" x14ac:dyDescent="0.25">
      <c r="A715">
        <v>-90</v>
      </c>
      <c r="B715">
        <v>5</v>
      </c>
      <c r="C715">
        <v>-56</v>
      </c>
    </row>
    <row r="716" spans="1:3" x14ac:dyDescent="0.25">
      <c r="A716">
        <v>-90</v>
      </c>
      <c r="B716">
        <v>5</v>
      </c>
      <c r="C716">
        <v>-57</v>
      </c>
    </row>
    <row r="717" spans="1:3" x14ac:dyDescent="0.25">
      <c r="A717">
        <v>-90</v>
      </c>
      <c r="B717">
        <v>5</v>
      </c>
      <c r="C717">
        <v>-58</v>
      </c>
    </row>
    <row r="718" spans="1:3" x14ac:dyDescent="0.25">
      <c r="A718">
        <v>-90</v>
      </c>
      <c r="B718">
        <v>5</v>
      </c>
      <c r="C718">
        <v>-58</v>
      </c>
    </row>
    <row r="719" spans="1:3" x14ac:dyDescent="0.25">
      <c r="A719">
        <v>-90</v>
      </c>
      <c r="B719">
        <v>5</v>
      </c>
      <c r="C719">
        <v>-59</v>
      </c>
    </row>
    <row r="720" spans="1:3" x14ac:dyDescent="0.25">
      <c r="A720">
        <v>-90</v>
      </c>
      <c r="B720">
        <v>5</v>
      </c>
      <c r="C720">
        <v>-60</v>
      </c>
    </row>
    <row r="721" spans="1:3" x14ac:dyDescent="0.25">
      <c r="A721">
        <v>-90</v>
      </c>
      <c r="B721">
        <v>5</v>
      </c>
      <c r="C721">
        <v>-56</v>
      </c>
    </row>
    <row r="722" spans="1:3" x14ac:dyDescent="0.25">
      <c r="A722">
        <v>-90</v>
      </c>
      <c r="B722">
        <v>5</v>
      </c>
      <c r="C722">
        <v>-60</v>
      </c>
    </row>
    <row r="723" spans="1:3" x14ac:dyDescent="0.25">
      <c r="A723">
        <v>-90</v>
      </c>
      <c r="B723">
        <v>5</v>
      </c>
      <c r="C723">
        <v>-57</v>
      </c>
    </row>
    <row r="724" spans="1:3" x14ac:dyDescent="0.25">
      <c r="A724">
        <v>-90</v>
      </c>
      <c r="B724">
        <v>5</v>
      </c>
      <c r="C724">
        <v>-62</v>
      </c>
    </row>
    <row r="725" spans="1:3" x14ac:dyDescent="0.25">
      <c r="A725">
        <v>-90</v>
      </c>
      <c r="B725">
        <v>5</v>
      </c>
      <c r="C725">
        <v>-57</v>
      </c>
    </row>
    <row r="726" spans="1:3" x14ac:dyDescent="0.25">
      <c r="A726">
        <v>-90</v>
      </c>
      <c r="B726">
        <v>5</v>
      </c>
      <c r="C726">
        <v>-59</v>
      </c>
    </row>
    <row r="727" spans="1:3" x14ac:dyDescent="0.25">
      <c r="A727">
        <v>-90</v>
      </c>
      <c r="B727">
        <v>5</v>
      </c>
      <c r="C727">
        <v>-60</v>
      </c>
    </row>
    <row r="728" spans="1:3" x14ac:dyDescent="0.25">
      <c r="A728">
        <v>-90</v>
      </c>
      <c r="B728">
        <v>6</v>
      </c>
      <c r="C728">
        <v>-61</v>
      </c>
    </row>
    <row r="729" spans="1:3" x14ac:dyDescent="0.25">
      <c r="A729">
        <v>-90</v>
      </c>
      <c r="B729">
        <v>6</v>
      </c>
      <c r="C729">
        <v>-63</v>
      </c>
    </row>
    <row r="730" spans="1:3" x14ac:dyDescent="0.25">
      <c r="A730">
        <v>-90</v>
      </c>
      <c r="B730">
        <v>6</v>
      </c>
      <c r="C730">
        <v>-62</v>
      </c>
    </row>
    <row r="731" spans="1:3" x14ac:dyDescent="0.25">
      <c r="A731">
        <v>-90</v>
      </c>
      <c r="B731">
        <v>6</v>
      </c>
      <c r="C731">
        <v>-48</v>
      </c>
    </row>
    <row r="732" spans="1:3" x14ac:dyDescent="0.25">
      <c r="A732">
        <v>-90</v>
      </c>
      <c r="B732">
        <v>6</v>
      </c>
      <c r="C732">
        <v>-53</v>
      </c>
    </row>
    <row r="733" spans="1:3" x14ac:dyDescent="0.25">
      <c r="A733">
        <v>-90</v>
      </c>
      <c r="B733">
        <v>6</v>
      </c>
      <c r="C733">
        <v>-59</v>
      </c>
    </row>
    <row r="734" spans="1:3" x14ac:dyDescent="0.25">
      <c r="A734">
        <v>-90</v>
      </c>
      <c r="B734">
        <v>6</v>
      </c>
      <c r="C734">
        <v>-61</v>
      </c>
    </row>
    <row r="735" spans="1:3" x14ac:dyDescent="0.25">
      <c r="A735">
        <v>-90</v>
      </c>
      <c r="B735">
        <v>6</v>
      </c>
      <c r="C735">
        <v>-59</v>
      </c>
    </row>
    <row r="736" spans="1:3" x14ac:dyDescent="0.25">
      <c r="A736">
        <v>-90</v>
      </c>
      <c r="B736">
        <v>6</v>
      </c>
      <c r="C736">
        <v>-68</v>
      </c>
    </row>
    <row r="737" spans="1:3" x14ac:dyDescent="0.25">
      <c r="A737">
        <v>-90</v>
      </c>
      <c r="B737">
        <v>6</v>
      </c>
      <c r="C737">
        <v>-61</v>
      </c>
    </row>
    <row r="738" spans="1:3" x14ac:dyDescent="0.25">
      <c r="A738">
        <v>-90</v>
      </c>
      <c r="B738">
        <v>6</v>
      </c>
      <c r="C738">
        <v>-62</v>
      </c>
    </row>
    <row r="739" spans="1:3" x14ac:dyDescent="0.25">
      <c r="A739">
        <v>-90</v>
      </c>
      <c r="B739">
        <v>6</v>
      </c>
      <c r="C739">
        <v>-76</v>
      </c>
    </row>
    <row r="740" spans="1:3" x14ac:dyDescent="0.25">
      <c r="A740">
        <v>-90</v>
      </c>
      <c r="B740">
        <v>6</v>
      </c>
      <c r="C740">
        <v>-66</v>
      </c>
    </row>
    <row r="741" spans="1:3" x14ac:dyDescent="0.25">
      <c r="A741">
        <v>-90</v>
      </c>
      <c r="B741">
        <v>6</v>
      </c>
      <c r="C741">
        <v>-69</v>
      </c>
    </row>
    <row r="742" spans="1:3" x14ac:dyDescent="0.25">
      <c r="A742">
        <v>-90</v>
      </c>
      <c r="B742">
        <v>6</v>
      </c>
      <c r="C742">
        <v>-64</v>
      </c>
    </row>
    <row r="743" spans="1:3" x14ac:dyDescent="0.25">
      <c r="A743">
        <v>-90</v>
      </c>
      <c r="B743">
        <v>6</v>
      </c>
      <c r="C743">
        <v>-60</v>
      </c>
    </row>
    <row r="744" spans="1:3" x14ac:dyDescent="0.25">
      <c r="A744">
        <v>-90</v>
      </c>
      <c r="B744">
        <v>6</v>
      </c>
      <c r="C744">
        <v>-64</v>
      </c>
    </row>
    <row r="745" spans="1:3" x14ac:dyDescent="0.25">
      <c r="A745">
        <v>-90</v>
      </c>
      <c r="B745">
        <v>6</v>
      </c>
      <c r="C745">
        <v>-74</v>
      </c>
    </row>
    <row r="746" spans="1:3" x14ac:dyDescent="0.25">
      <c r="A746">
        <v>-90</v>
      </c>
      <c r="B746">
        <v>6</v>
      </c>
      <c r="C746">
        <v>-73</v>
      </c>
    </row>
    <row r="747" spans="1:3" x14ac:dyDescent="0.25">
      <c r="A747">
        <v>-90</v>
      </c>
      <c r="B747">
        <v>6</v>
      </c>
      <c r="C747">
        <v>-67</v>
      </c>
    </row>
    <row r="748" spans="1:3" x14ac:dyDescent="0.25">
      <c r="A748">
        <v>-90</v>
      </c>
      <c r="B748">
        <v>6</v>
      </c>
      <c r="C748">
        <v>-70</v>
      </c>
    </row>
    <row r="749" spans="1:3" x14ac:dyDescent="0.25">
      <c r="A749">
        <v>-90</v>
      </c>
      <c r="B749">
        <v>6</v>
      </c>
      <c r="C749">
        <v>-69</v>
      </c>
    </row>
    <row r="750" spans="1:3" x14ac:dyDescent="0.25">
      <c r="A750">
        <v>-90</v>
      </c>
      <c r="B750">
        <v>6</v>
      </c>
      <c r="C750">
        <v>-66</v>
      </c>
    </row>
    <row r="751" spans="1:3" x14ac:dyDescent="0.25">
      <c r="A751">
        <v>-90</v>
      </c>
      <c r="B751">
        <v>6</v>
      </c>
      <c r="C751">
        <v>-62</v>
      </c>
    </row>
    <row r="752" spans="1:3" x14ac:dyDescent="0.25">
      <c r="A752">
        <v>-90</v>
      </c>
      <c r="B752">
        <v>6</v>
      </c>
      <c r="C752">
        <v>-68</v>
      </c>
    </row>
    <row r="753" spans="1:3" x14ac:dyDescent="0.25">
      <c r="A753">
        <v>-90</v>
      </c>
      <c r="B753">
        <v>6</v>
      </c>
      <c r="C753">
        <v>-69</v>
      </c>
    </row>
    <row r="754" spans="1:3" x14ac:dyDescent="0.25">
      <c r="A754">
        <v>-90</v>
      </c>
      <c r="B754">
        <v>6</v>
      </c>
      <c r="C754">
        <v>-65</v>
      </c>
    </row>
    <row r="755" spans="1:3" x14ac:dyDescent="0.25">
      <c r="A755">
        <v>-90</v>
      </c>
      <c r="B755">
        <v>6</v>
      </c>
      <c r="C755">
        <v>-73</v>
      </c>
    </row>
    <row r="756" spans="1:3" x14ac:dyDescent="0.25">
      <c r="A756">
        <v>-90</v>
      </c>
      <c r="B756">
        <v>6</v>
      </c>
      <c r="C756">
        <v>-74</v>
      </c>
    </row>
    <row r="757" spans="1:3" x14ac:dyDescent="0.25">
      <c r="A757">
        <v>-90</v>
      </c>
      <c r="B757">
        <v>6</v>
      </c>
      <c r="C757">
        <v>-71</v>
      </c>
    </row>
    <row r="758" spans="1:3" x14ac:dyDescent="0.25">
      <c r="A758">
        <v>-90</v>
      </c>
      <c r="B758">
        <v>6</v>
      </c>
      <c r="C758">
        <v>-77</v>
      </c>
    </row>
    <row r="759" spans="1:3" x14ac:dyDescent="0.25">
      <c r="A759">
        <v>-90</v>
      </c>
      <c r="B759">
        <v>6</v>
      </c>
      <c r="C759">
        <v>-63</v>
      </c>
    </row>
    <row r="760" spans="1:3" x14ac:dyDescent="0.25">
      <c r="A760">
        <v>-90</v>
      </c>
      <c r="B760">
        <v>6</v>
      </c>
      <c r="C760">
        <v>-62</v>
      </c>
    </row>
    <row r="761" spans="1:3" x14ac:dyDescent="0.25">
      <c r="A761">
        <v>-90</v>
      </c>
      <c r="B761">
        <v>6</v>
      </c>
      <c r="C761">
        <v>-62</v>
      </c>
    </row>
    <row r="762" spans="1:3" x14ac:dyDescent="0.25">
      <c r="A762">
        <v>-90</v>
      </c>
      <c r="B762">
        <v>6</v>
      </c>
      <c r="C762">
        <v>-63</v>
      </c>
    </row>
    <row r="763" spans="1:3" x14ac:dyDescent="0.25">
      <c r="A763">
        <v>-90</v>
      </c>
      <c r="B763">
        <v>6</v>
      </c>
      <c r="C763">
        <v>-70</v>
      </c>
    </row>
    <row r="764" spans="1:3" x14ac:dyDescent="0.25">
      <c r="A764">
        <v>-90</v>
      </c>
      <c r="B764">
        <v>6</v>
      </c>
      <c r="C764">
        <v>-69</v>
      </c>
    </row>
    <row r="765" spans="1:3" x14ac:dyDescent="0.25">
      <c r="A765">
        <v>-90</v>
      </c>
      <c r="B765">
        <v>6</v>
      </c>
      <c r="C765">
        <v>-64</v>
      </c>
    </row>
    <row r="766" spans="1:3" x14ac:dyDescent="0.25">
      <c r="A766">
        <v>-90</v>
      </c>
      <c r="B766">
        <v>6</v>
      </c>
      <c r="C766">
        <v>-66</v>
      </c>
    </row>
    <row r="767" spans="1:3" x14ac:dyDescent="0.25">
      <c r="A767">
        <v>-90</v>
      </c>
      <c r="B767">
        <v>6</v>
      </c>
      <c r="C767">
        <v>-70</v>
      </c>
    </row>
    <row r="768" spans="1:3" x14ac:dyDescent="0.25">
      <c r="A768">
        <v>-90</v>
      </c>
      <c r="B768">
        <v>6</v>
      </c>
      <c r="C768">
        <v>-69</v>
      </c>
    </row>
    <row r="769" spans="1:3" x14ac:dyDescent="0.25">
      <c r="A769">
        <v>-90</v>
      </c>
      <c r="B769">
        <v>6</v>
      </c>
      <c r="C769">
        <v>-69</v>
      </c>
    </row>
    <row r="770" spans="1:3" x14ac:dyDescent="0.25">
      <c r="A770">
        <v>-90</v>
      </c>
      <c r="B770">
        <v>6</v>
      </c>
      <c r="C770">
        <v>-70</v>
      </c>
    </row>
    <row r="771" spans="1:3" x14ac:dyDescent="0.25">
      <c r="A771">
        <v>-90</v>
      </c>
      <c r="B771">
        <v>6</v>
      </c>
      <c r="C771">
        <v>-71</v>
      </c>
    </row>
    <row r="772" spans="1:3" x14ac:dyDescent="0.25">
      <c r="A772">
        <v>-90</v>
      </c>
      <c r="B772">
        <v>6</v>
      </c>
      <c r="C772">
        <v>-67</v>
      </c>
    </row>
    <row r="773" spans="1:3" x14ac:dyDescent="0.25">
      <c r="A773">
        <v>-90</v>
      </c>
      <c r="B773">
        <v>6</v>
      </c>
      <c r="C773">
        <v>-70</v>
      </c>
    </row>
    <row r="774" spans="1:3" x14ac:dyDescent="0.25">
      <c r="A774">
        <v>-90</v>
      </c>
      <c r="B774">
        <v>6</v>
      </c>
      <c r="C774">
        <v>-67</v>
      </c>
    </row>
    <row r="775" spans="1:3" x14ac:dyDescent="0.25">
      <c r="A775">
        <v>-90</v>
      </c>
      <c r="B775">
        <v>6</v>
      </c>
      <c r="C775">
        <v>-69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9AF-DF22-4AF0-B381-C519BC659FF4}">
  <dimension ref="A1:E298"/>
  <sheetViews>
    <sheetView workbookViewId="0">
      <selection activeCell="J20" sqref="J20"/>
    </sheetView>
  </sheetViews>
  <sheetFormatPr defaultRowHeight="15" x14ac:dyDescent="0.25"/>
  <cols>
    <col min="1" max="1" width="23.140625" bestFit="1" customWidth="1"/>
    <col min="4" max="4" width="23.140625" bestFit="1" customWidth="1"/>
    <col min="5" max="5" width="11.85546875" bestFit="1" customWidth="1"/>
  </cols>
  <sheetData>
    <row r="1" spans="1:5" ht="15.75" thickBot="1" x14ac:dyDescent="0.3">
      <c r="A1" t="s">
        <v>169</v>
      </c>
      <c r="B1" t="s">
        <v>7</v>
      </c>
      <c r="D1" s="29" t="s">
        <v>169</v>
      </c>
      <c r="E1" s="28" t="s">
        <v>170</v>
      </c>
    </row>
    <row r="2" spans="1:5" x14ac:dyDescent="0.25">
      <c r="A2">
        <v>59.2</v>
      </c>
      <c r="B2" s="21">
        <v>-73</v>
      </c>
      <c r="D2" s="24">
        <v>59.2</v>
      </c>
      <c r="E2" s="25">
        <v>-71</v>
      </c>
    </row>
    <row r="3" spans="1:5" x14ac:dyDescent="0.25">
      <c r="A3">
        <v>59.2</v>
      </c>
      <c r="B3" s="22">
        <v>-62</v>
      </c>
      <c r="D3" s="24">
        <v>379.32</v>
      </c>
      <c r="E3" s="25">
        <v>-72</v>
      </c>
    </row>
    <row r="4" spans="1:5" x14ac:dyDescent="0.25">
      <c r="A4">
        <v>59.2</v>
      </c>
      <c r="B4" s="23">
        <v>-71</v>
      </c>
      <c r="D4" s="24">
        <v>639.37</v>
      </c>
      <c r="E4" s="25">
        <v>-67</v>
      </c>
    </row>
    <row r="5" spans="1:5" x14ac:dyDescent="0.25">
      <c r="A5">
        <v>59.2</v>
      </c>
      <c r="B5" s="14">
        <v>-76</v>
      </c>
      <c r="D5" s="24">
        <v>902.63</v>
      </c>
      <c r="E5" s="25">
        <v>-72</v>
      </c>
    </row>
    <row r="6" spans="1:5" x14ac:dyDescent="0.25">
      <c r="A6">
        <v>59.2</v>
      </c>
      <c r="B6" s="23">
        <v>-76</v>
      </c>
      <c r="D6" s="24">
        <v>1147.3900000000001</v>
      </c>
      <c r="E6" s="25">
        <v>-71.5</v>
      </c>
    </row>
    <row r="7" spans="1:5" ht="15.75" thickBot="1" x14ac:dyDescent="0.3">
      <c r="A7">
        <v>59.2</v>
      </c>
      <c r="B7" s="14">
        <v>-71</v>
      </c>
      <c r="D7" s="26">
        <v>1406.63</v>
      </c>
      <c r="E7" s="27">
        <v>-72</v>
      </c>
    </row>
    <row r="8" spans="1:5" x14ac:dyDescent="0.25">
      <c r="A8">
        <v>59.2</v>
      </c>
      <c r="B8" s="23">
        <v>-73</v>
      </c>
    </row>
    <row r="9" spans="1:5" x14ac:dyDescent="0.25">
      <c r="A9">
        <v>59.2</v>
      </c>
      <c r="B9" s="14">
        <v>-61</v>
      </c>
    </row>
    <row r="10" spans="1:5" x14ac:dyDescent="0.25">
      <c r="A10">
        <v>59.2</v>
      </c>
      <c r="B10" s="23">
        <v>-72</v>
      </c>
    </row>
    <row r="11" spans="1:5" x14ac:dyDescent="0.25">
      <c r="A11">
        <v>59.2</v>
      </c>
      <c r="B11" s="14">
        <v>-75</v>
      </c>
    </row>
    <row r="12" spans="1:5" x14ac:dyDescent="0.25">
      <c r="A12">
        <v>59.2</v>
      </c>
      <c r="B12" s="23">
        <v>-74</v>
      </c>
    </row>
    <row r="13" spans="1:5" x14ac:dyDescent="0.25">
      <c r="A13">
        <v>59.2</v>
      </c>
      <c r="B13" s="14">
        <v>-62</v>
      </c>
    </row>
    <row r="14" spans="1:5" x14ac:dyDescent="0.25">
      <c r="A14">
        <v>59.2</v>
      </c>
      <c r="B14" s="23">
        <v>-63</v>
      </c>
    </row>
    <row r="15" spans="1:5" x14ac:dyDescent="0.25">
      <c r="A15">
        <v>59.2</v>
      </c>
      <c r="B15" s="14">
        <v>-72</v>
      </c>
    </row>
    <row r="16" spans="1:5" x14ac:dyDescent="0.25">
      <c r="A16">
        <v>59.2</v>
      </c>
      <c r="B16" s="23">
        <v>-71</v>
      </c>
    </row>
    <row r="17" spans="1:2" x14ac:dyDescent="0.25">
      <c r="A17">
        <v>59.2</v>
      </c>
      <c r="B17" s="14">
        <v>-71</v>
      </c>
    </row>
    <row r="18" spans="1:2" x14ac:dyDescent="0.25">
      <c r="A18">
        <v>59.2</v>
      </c>
      <c r="B18" s="23">
        <v>-71</v>
      </c>
    </row>
    <row r="19" spans="1:2" x14ac:dyDescent="0.25">
      <c r="A19">
        <v>59.2</v>
      </c>
      <c r="B19" s="14">
        <v>-62</v>
      </c>
    </row>
    <row r="20" spans="1:2" x14ac:dyDescent="0.25">
      <c r="A20">
        <v>59.2</v>
      </c>
      <c r="B20" s="23">
        <v>-74</v>
      </c>
    </row>
    <row r="21" spans="1:2" x14ac:dyDescent="0.25">
      <c r="A21">
        <v>59.2</v>
      </c>
      <c r="B21" s="14">
        <v>-63</v>
      </c>
    </row>
    <row r="22" spans="1:2" x14ac:dyDescent="0.25">
      <c r="A22">
        <v>59.2</v>
      </c>
      <c r="B22" s="23">
        <v>-74</v>
      </c>
    </row>
    <row r="23" spans="1:2" x14ac:dyDescent="0.25">
      <c r="A23">
        <v>59.2</v>
      </c>
      <c r="B23" s="14">
        <v>-73</v>
      </c>
    </row>
    <row r="24" spans="1:2" x14ac:dyDescent="0.25">
      <c r="A24">
        <v>59.2</v>
      </c>
      <c r="B24" s="23">
        <v>-62</v>
      </c>
    </row>
    <row r="25" spans="1:2" x14ac:dyDescent="0.25">
      <c r="A25">
        <v>59.2</v>
      </c>
      <c r="B25" s="14">
        <v>-71</v>
      </c>
    </row>
    <row r="26" spans="1:2" x14ac:dyDescent="0.25">
      <c r="A26">
        <v>59.2</v>
      </c>
      <c r="B26" s="19">
        <v>-63</v>
      </c>
    </row>
    <row r="27" spans="1:2" x14ac:dyDescent="0.25">
      <c r="A27">
        <v>59.2</v>
      </c>
      <c r="B27" s="20">
        <v>-70</v>
      </c>
    </row>
    <row r="28" spans="1:2" x14ac:dyDescent="0.25">
      <c r="A28">
        <v>59.2</v>
      </c>
      <c r="B28" s="19">
        <v>-60</v>
      </c>
    </row>
    <row r="29" spans="1:2" x14ac:dyDescent="0.25">
      <c r="A29">
        <v>59.2</v>
      </c>
      <c r="B29" s="20">
        <v>-72</v>
      </c>
    </row>
    <row r="30" spans="1:2" x14ac:dyDescent="0.25">
      <c r="A30">
        <v>59.2</v>
      </c>
      <c r="B30" s="19">
        <v>-71</v>
      </c>
    </row>
    <row r="31" spans="1:2" x14ac:dyDescent="0.25">
      <c r="A31">
        <v>59.2</v>
      </c>
      <c r="B31" s="20">
        <v>-75</v>
      </c>
    </row>
    <row r="32" spans="1:2" x14ac:dyDescent="0.25">
      <c r="A32">
        <v>59.2</v>
      </c>
      <c r="B32" s="19">
        <v>-74</v>
      </c>
    </row>
    <row r="33" spans="1:2" x14ac:dyDescent="0.25">
      <c r="A33">
        <v>59.2</v>
      </c>
      <c r="B33" s="20">
        <v>-72</v>
      </c>
    </row>
    <row r="34" spans="1:2" x14ac:dyDescent="0.25">
      <c r="A34">
        <v>59.2</v>
      </c>
      <c r="B34" s="19">
        <v>-61</v>
      </c>
    </row>
    <row r="35" spans="1:2" x14ac:dyDescent="0.25">
      <c r="A35">
        <v>59.2</v>
      </c>
      <c r="B35" s="20">
        <v>-61</v>
      </c>
    </row>
    <row r="36" spans="1:2" x14ac:dyDescent="0.25">
      <c r="A36">
        <v>59.2</v>
      </c>
      <c r="B36" s="19">
        <v>-73</v>
      </c>
    </row>
    <row r="37" spans="1:2" x14ac:dyDescent="0.25">
      <c r="A37">
        <v>59.2</v>
      </c>
      <c r="B37" s="20">
        <v>-71</v>
      </c>
    </row>
    <row r="38" spans="1:2" x14ac:dyDescent="0.25">
      <c r="A38">
        <v>59.2</v>
      </c>
      <c r="B38" s="19">
        <v>-70</v>
      </c>
    </row>
    <row r="39" spans="1:2" x14ac:dyDescent="0.25">
      <c r="A39">
        <v>59.2</v>
      </c>
      <c r="B39" s="20">
        <v>-62</v>
      </c>
    </row>
    <row r="40" spans="1:2" x14ac:dyDescent="0.25">
      <c r="A40">
        <v>59.2</v>
      </c>
      <c r="B40" s="19">
        <v>-63</v>
      </c>
    </row>
    <row r="41" spans="1:2" x14ac:dyDescent="0.25">
      <c r="A41">
        <v>59.2</v>
      </c>
      <c r="B41" s="20">
        <v>-71</v>
      </c>
    </row>
    <row r="42" spans="1:2" x14ac:dyDescent="0.25">
      <c r="A42">
        <v>59.2</v>
      </c>
      <c r="B42" s="19">
        <v>-61</v>
      </c>
    </row>
    <row r="43" spans="1:2" x14ac:dyDescent="0.25">
      <c r="A43">
        <v>59.2</v>
      </c>
      <c r="B43" s="20">
        <v>-72</v>
      </c>
    </row>
    <row r="44" spans="1:2" x14ac:dyDescent="0.25">
      <c r="A44">
        <v>59.2</v>
      </c>
      <c r="B44" s="19">
        <v>-70</v>
      </c>
    </row>
    <row r="45" spans="1:2" x14ac:dyDescent="0.25">
      <c r="A45">
        <v>59.2</v>
      </c>
      <c r="B45" s="20">
        <v>-72</v>
      </c>
    </row>
    <row r="46" spans="1:2" x14ac:dyDescent="0.25">
      <c r="A46">
        <v>379.32</v>
      </c>
      <c r="B46" s="21">
        <v>-62</v>
      </c>
    </row>
    <row r="47" spans="1:2" x14ac:dyDescent="0.25">
      <c r="A47">
        <v>379.32</v>
      </c>
      <c r="B47" s="22">
        <v>-73</v>
      </c>
    </row>
    <row r="48" spans="1:2" x14ac:dyDescent="0.25">
      <c r="A48">
        <v>379.32</v>
      </c>
      <c r="B48" s="23">
        <v>-72</v>
      </c>
    </row>
    <row r="49" spans="1:2" x14ac:dyDescent="0.25">
      <c r="A49">
        <v>379.32</v>
      </c>
      <c r="B49" s="14">
        <v>-75</v>
      </c>
    </row>
    <row r="50" spans="1:2" x14ac:dyDescent="0.25">
      <c r="A50">
        <v>379.32</v>
      </c>
      <c r="B50" s="23">
        <v>-61</v>
      </c>
    </row>
    <row r="51" spans="1:2" x14ac:dyDescent="0.25">
      <c r="A51">
        <v>379.32</v>
      </c>
      <c r="B51" s="14">
        <v>-71</v>
      </c>
    </row>
    <row r="52" spans="1:2" x14ac:dyDescent="0.25">
      <c r="A52">
        <v>379.32</v>
      </c>
      <c r="B52" s="23">
        <v>-61</v>
      </c>
    </row>
    <row r="53" spans="1:2" x14ac:dyDescent="0.25">
      <c r="A53">
        <v>379.32</v>
      </c>
      <c r="B53" s="14">
        <v>-61</v>
      </c>
    </row>
    <row r="54" spans="1:2" x14ac:dyDescent="0.25">
      <c r="A54">
        <v>379.32</v>
      </c>
      <c r="B54" s="23">
        <v>-61</v>
      </c>
    </row>
    <row r="55" spans="1:2" x14ac:dyDescent="0.25">
      <c r="A55">
        <v>379.32</v>
      </c>
      <c r="B55" s="14">
        <v>-62</v>
      </c>
    </row>
    <row r="56" spans="1:2" x14ac:dyDescent="0.25">
      <c r="A56">
        <v>379.32</v>
      </c>
      <c r="B56" s="23">
        <v>-63</v>
      </c>
    </row>
    <row r="57" spans="1:2" x14ac:dyDescent="0.25">
      <c r="A57">
        <v>379.32</v>
      </c>
      <c r="B57" s="14">
        <v>-80</v>
      </c>
    </row>
    <row r="58" spans="1:2" x14ac:dyDescent="0.25">
      <c r="A58">
        <v>379.32</v>
      </c>
      <c r="B58" s="23">
        <v>-62</v>
      </c>
    </row>
    <row r="59" spans="1:2" x14ac:dyDescent="0.25">
      <c r="A59">
        <v>379.32</v>
      </c>
      <c r="B59" s="14">
        <v>-73</v>
      </c>
    </row>
    <row r="60" spans="1:2" x14ac:dyDescent="0.25">
      <c r="A60">
        <v>379.32</v>
      </c>
      <c r="B60" s="23">
        <v>-62</v>
      </c>
    </row>
    <row r="61" spans="1:2" x14ac:dyDescent="0.25">
      <c r="A61">
        <v>379.32</v>
      </c>
      <c r="B61" s="14">
        <v>-63</v>
      </c>
    </row>
    <row r="62" spans="1:2" x14ac:dyDescent="0.25">
      <c r="A62">
        <v>379.32</v>
      </c>
      <c r="B62" s="23">
        <v>-61</v>
      </c>
    </row>
    <row r="63" spans="1:2" x14ac:dyDescent="0.25">
      <c r="A63">
        <v>379.32</v>
      </c>
      <c r="B63" s="14">
        <v>-78</v>
      </c>
    </row>
    <row r="64" spans="1:2" x14ac:dyDescent="0.25">
      <c r="A64">
        <v>379.32</v>
      </c>
      <c r="B64" s="23">
        <v>-79</v>
      </c>
    </row>
    <row r="65" spans="1:2" x14ac:dyDescent="0.25">
      <c r="A65">
        <v>379.32</v>
      </c>
      <c r="B65" s="14">
        <v>-71</v>
      </c>
    </row>
    <row r="66" spans="1:2" x14ac:dyDescent="0.25">
      <c r="A66">
        <v>379.32</v>
      </c>
      <c r="B66" s="23">
        <v>-72</v>
      </c>
    </row>
    <row r="67" spans="1:2" x14ac:dyDescent="0.25">
      <c r="A67">
        <v>379.32</v>
      </c>
      <c r="B67" s="14">
        <v>-72</v>
      </c>
    </row>
    <row r="68" spans="1:2" x14ac:dyDescent="0.25">
      <c r="A68">
        <v>379.32</v>
      </c>
      <c r="B68" s="23">
        <v>-60</v>
      </c>
    </row>
    <row r="69" spans="1:2" x14ac:dyDescent="0.25">
      <c r="A69">
        <v>379.32</v>
      </c>
      <c r="B69" s="14">
        <v>-72</v>
      </c>
    </row>
    <row r="70" spans="1:2" x14ac:dyDescent="0.25">
      <c r="A70">
        <v>379.32</v>
      </c>
      <c r="B70" s="19">
        <v>-74</v>
      </c>
    </row>
    <row r="71" spans="1:2" x14ac:dyDescent="0.25">
      <c r="A71">
        <v>379.32</v>
      </c>
      <c r="B71" s="20">
        <v>-77</v>
      </c>
    </row>
    <row r="72" spans="1:2" x14ac:dyDescent="0.25">
      <c r="A72">
        <v>379.32</v>
      </c>
      <c r="B72" s="19">
        <v>-75</v>
      </c>
    </row>
    <row r="73" spans="1:2" x14ac:dyDescent="0.25">
      <c r="A73">
        <v>379.32</v>
      </c>
      <c r="B73" s="20">
        <v>-71</v>
      </c>
    </row>
    <row r="74" spans="1:2" x14ac:dyDescent="0.25">
      <c r="A74">
        <v>379.32</v>
      </c>
      <c r="B74" s="19">
        <v>-77</v>
      </c>
    </row>
    <row r="75" spans="1:2" x14ac:dyDescent="0.25">
      <c r="A75">
        <v>379.32</v>
      </c>
      <c r="B75" s="20">
        <v>-63</v>
      </c>
    </row>
    <row r="76" spans="1:2" x14ac:dyDescent="0.25">
      <c r="A76">
        <v>379.32</v>
      </c>
      <c r="B76" s="19">
        <v>-62</v>
      </c>
    </row>
    <row r="77" spans="1:2" x14ac:dyDescent="0.25">
      <c r="A77">
        <v>379.32</v>
      </c>
      <c r="B77" s="20">
        <v>-76</v>
      </c>
    </row>
    <row r="78" spans="1:2" x14ac:dyDescent="0.25">
      <c r="A78">
        <v>379.32</v>
      </c>
      <c r="B78" s="19">
        <v>-75</v>
      </c>
    </row>
    <row r="79" spans="1:2" x14ac:dyDescent="0.25">
      <c r="A79">
        <v>379.32</v>
      </c>
      <c r="B79" s="20">
        <v>-62</v>
      </c>
    </row>
    <row r="80" spans="1:2" x14ac:dyDescent="0.25">
      <c r="A80">
        <v>379.32</v>
      </c>
      <c r="B80" s="19">
        <v>-76</v>
      </c>
    </row>
    <row r="81" spans="1:2" x14ac:dyDescent="0.25">
      <c r="A81">
        <v>379.32</v>
      </c>
      <c r="B81" s="20">
        <v>-76</v>
      </c>
    </row>
    <row r="82" spans="1:2" x14ac:dyDescent="0.25">
      <c r="A82">
        <v>379.32</v>
      </c>
      <c r="B82" s="19">
        <v>-77</v>
      </c>
    </row>
    <row r="83" spans="1:2" x14ac:dyDescent="0.25">
      <c r="A83">
        <v>379.32</v>
      </c>
      <c r="B83" s="20">
        <v>-62</v>
      </c>
    </row>
    <row r="84" spans="1:2" x14ac:dyDescent="0.25">
      <c r="A84">
        <v>379.32</v>
      </c>
      <c r="B84" s="19">
        <v>-77</v>
      </c>
    </row>
    <row r="85" spans="1:2" x14ac:dyDescent="0.25">
      <c r="A85">
        <v>379.32</v>
      </c>
      <c r="B85" s="20">
        <v>-77</v>
      </c>
    </row>
    <row r="86" spans="1:2" x14ac:dyDescent="0.25">
      <c r="A86">
        <v>639.37</v>
      </c>
      <c r="B86" s="21">
        <v>-61</v>
      </c>
    </row>
    <row r="87" spans="1:2" x14ac:dyDescent="0.25">
      <c r="A87">
        <v>639.37</v>
      </c>
      <c r="B87" s="22">
        <v>-72</v>
      </c>
    </row>
    <row r="88" spans="1:2" x14ac:dyDescent="0.25">
      <c r="A88">
        <v>639.37</v>
      </c>
      <c r="B88" s="23">
        <v>-62</v>
      </c>
    </row>
    <row r="89" spans="1:2" x14ac:dyDescent="0.25">
      <c r="A89">
        <v>639.37</v>
      </c>
      <c r="B89" s="14">
        <v>-61</v>
      </c>
    </row>
    <row r="90" spans="1:2" x14ac:dyDescent="0.25">
      <c r="A90">
        <v>639.37</v>
      </c>
      <c r="B90" s="23">
        <v>-74</v>
      </c>
    </row>
    <row r="91" spans="1:2" x14ac:dyDescent="0.25">
      <c r="A91">
        <v>639.37</v>
      </c>
      <c r="B91" s="14">
        <v>-62</v>
      </c>
    </row>
    <row r="92" spans="1:2" x14ac:dyDescent="0.25">
      <c r="A92">
        <v>639.37</v>
      </c>
      <c r="B92" s="23">
        <v>-63</v>
      </c>
    </row>
    <row r="93" spans="1:2" x14ac:dyDescent="0.25">
      <c r="A93">
        <v>639.37</v>
      </c>
      <c r="B93" s="14">
        <v>-61</v>
      </c>
    </row>
    <row r="94" spans="1:2" x14ac:dyDescent="0.25">
      <c r="A94">
        <v>639.37</v>
      </c>
      <c r="B94" s="23">
        <v>-62</v>
      </c>
    </row>
    <row r="95" spans="1:2" x14ac:dyDescent="0.25">
      <c r="A95">
        <v>639.37</v>
      </c>
      <c r="B95" s="14">
        <v>-62</v>
      </c>
    </row>
    <row r="96" spans="1:2" x14ac:dyDescent="0.25">
      <c r="A96">
        <v>639.37</v>
      </c>
      <c r="B96" s="23">
        <v>-61</v>
      </c>
    </row>
    <row r="97" spans="1:2" x14ac:dyDescent="0.25">
      <c r="A97">
        <v>639.37</v>
      </c>
      <c r="B97" s="14">
        <v>-74</v>
      </c>
    </row>
    <row r="98" spans="1:2" x14ac:dyDescent="0.25">
      <c r="A98">
        <v>639.37</v>
      </c>
      <c r="B98" s="23">
        <v>-73</v>
      </c>
    </row>
    <row r="99" spans="1:2" x14ac:dyDescent="0.25">
      <c r="A99">
        <v>639.37</v>
      </c>
      <c r="B99" s="14">
        <v>-61</v>
      </c>
    </row>
    <row r="100" spans="1:2" x14ac:dyDescent="0.25">
      <c r="A100">
        <v>639.37</v>
      </c>
      <c r="B100" s="23">
        <v>-61</v>
      </c>
    </row>
    <row r="101" spans="1:2" x14ac:dyDescent="0.25">
      <c r="A101">
        <v>639.37</v>
      </c>
      <c r="B101" s="14">
        <v>-62</v>
      </c>
    </row>
    <row r="102" spans="1:2" x14ac:dyDescent="0.25">
      <c r="A102">
        <v>639.37</v>
      </c>
      <c r="B102" s="23">
        <v>-63</v>
      </c>
    </row>
    <row r="103" spans="1:2" x14ac:dyDescent="0.25">
      <c r="A103">
        <v>639.37</v>
      </c>
      <c r="B103" s="14">
        <v>-76</v>
      </c>
    </row>
    <row r="104" spans="1:2" x14ac:dyDescent="0.25">
      <c r="A104">
        <v>639.37</v>
      </c>
      <c r="B104" s="23">
        <v>-76</v>
      </c>
    </row>
    <row r="105" spans="1:2" x14ac:dyDescent="0.25">
      <c r="A105">
        <v>639.37</v>
      </c>
      <c r="B105" s="14">
        <v>-75</v>
      </c>
    </row>
    <row r="106" spans="1:2" x14ac:dyDescent="0.25">
      <c r="A106">
        <v>639.37</v>
      </c>
      <c r="B106" s="23">
        <v>-77</v>
      </c>
    </row>
    <row r="107" spans="1:2" x14ac:dyDescent="0.25">
      <c r="A107">
        <v>639.37</v>
      </c>
      <c r="B107" s="14">
        <v>-78</v>
      </c>
    </row>
    <row r="108" spans="1:2" x14ac:dyDescent="0.25">
      <c r="A108">
        <v>639.37</v>
      </c>
      <c r="B108" s="23">
        <v>-76</v>
      </c>
    </row>
    <row r="109" spans="1:2" x14ac:dyDescent="0.25">
      <c r="A109">
        <v>639.37</v>
      </c>
      <c r="B109" s="14">
        <v>-73</v>
      </c>
    </row>
    <row r="110" spans="1:2" x14ac:dyDescent="0.25">
      <c r="A110">
        <v>639.37</v>
      </c>
      <c r="B110" s="19">
        <v>-73</v>
      </c>
    </row>
    <row r="111" spans="1:2" x14ac:dyDescent="0.25">
      <c r="A111">
        <v>639.37</v>
      </c>
      <c r="B111" s="20">
        <v>-61</v>
      </c>
    </row>
    <row r="112" spans="1:2" x14ac:dyDescent="0.25">
      <c r="A112">
        <v>639.37</v>
      </c>
      <c r="B112" s="19">
        <v>-73</v>
      </c>
    </row>
    <row r="113" spans="1:2" x14ac:dyDescent="0.25">
      <c r="A113">
        <v>639.37</v>
      </c>
      <c r="B113" s="20">
        <v>-62</v>
      </c>
    </row>
    <row r="114" spans="1:2" x14ac:dyDescent="0.25">
      <c r="A114">
        <v>639.37</v>
      </c>
      <c r="B114" s="19">
        <v>-76</v>
      </c>
    </row>
    <row r="115" spans="1:2" x14ac:dyDescent="0.25">
      <c r="A115">
        <v>639.37</v>
      </c>
      <c r="B115" s="20">
        <v>-76</v>
      </c>
    </row>
    <row r="116" spans="1:2" x14ac:dyDescent="0.25">
      <c r="A116">
        <v>639.37</v>
      </c>
      <c r="B116" s="19">
        <v>-61</v>
      </c>
    </row>
    <row r="117" spans="1:2" x14ac:dyDescent="0.25">
      <c r="A117">
        <v>639.37</v>
      </c>
      <c r="B117" s="20">
        <v>-72</v>
      </c>
    </row>
    <row r="118" spans="1:2" x14ac:dyDescent="0.25">
      <c r="A118">
        <v>639.37</v>
      </c>
      <c r="B118" s="19">
        <v>-62</v>
      </c>
    </row>
    <row r="119" spans="1:2" x14ac:dyDescent="0.25">
      <c r="A119">
        <v>639.37</v>
      </c>
      <c r="B119" s="20">
        <v>-75</v>
      </c>
    </row>
    <row r="120" spans="1:2" x14ac:dyDescent="0.25">
      <c r="A120">
        <v>639.37</v>
      </c>
      <c r="B120" s="19">
        <v>-75</v>
      </c>
    </row>
    <row r="121" spans="1:2" x14ac:dyDescent="0.25">
      <c r="A121">
        <v>639.37</v>
      </c>
      <c r="B121" s="20">
        <v>-72</v>
      </c>
    </row>
    <row r="122" spans="1:2" x14ac:dyDescent="0.25">
      <c r="A122">
        <v>639.37</v>
      </c>
      <c r="B122" s="19">
        <v>-62</v>
      </c>
    </row>
    <row r="123" spans="1:2" x14ac:dyDescent="0.25">
      <c r="A123">
        <v>639.37</v>
      </c>
      <c r="B123" s="20">
        <v>-62</v>
      </c>
    </row>
    <row r="124" spans="1:2" x14ac:dyDescent="0.25">
      <c r="A124">
        <v>639.37</v>
      </c>
      <c r="B124" s="19">
        <v>-74</v>
      </c>
    </row>
    <row r="125" spans="1:2" x14ac:dyDescent="0.25">
      <c r="A125">
        <v>639.37</v>
      </c>
      <c r="B125" s="20">
        <v>-74</v>
      </c>
    </row>
    <row r="126" spans="1:2" x14ac:dyDescent="0.25">
      <c r="A126">
        <v>639.37</v>
      </c>
      <c r="B126" s="19">
        <v>-62</v>
      </c>
    </row>
    <row r="127" spans="1:2" x14ac:dyDescent="0.25">
      <c r="A127">
        <v>639.37</v>
      </c>
      <c r="B127" s="20">
        <v>-71</v>
      </c>
    </row>
    <row r="128" spans="1:2" x14ac:dyDescent="0.25">
      <c r="A128">
        <v>639.37</v>
      </c>
      <c r="B128" s="19">
        <v>-62</v>
      </c>
    </row>
    <row r="129" spans="1:2" x14ac:dyDescent="0.25">
      <c r="A129">
        <v>639.37</v>
      </c>
      <c r="B129" s="20">
        <v>-61</v>
      </c>
    </row>
    <row r="130" spans="1:2" x14ac:dyDescent="0.25">
      <c r="A130">
        <v>902.63</v>
      </c>
      <c r="B130" s="21">
        <v>-74</v>
      </c>
    </row>
    <row r="131" spans="1:2" x14ac:dyDescent="0.25">
      <c r="A131">
        <v>902.63</v>
      </c>
      <c r="B131" s="22">
        <v>-61</v>
      </c>
    </row>
    <row r="132" spans="1:2" x14ac:dyDescent="0.25">
      <c r="A132">
        <v>902.63</v>
      </c>
      <c r="B132" s="23">
        <v>-78</v>
      </c>
    </row>
    <row r="133" spans="1:2" x14ac:dyDescent="0.25">
      <c r="A133">
        <v>902.63</v>
      </c>
      <c r="B133" s="14">
        <v>-76</v>
      </c>
    </row>
    <row r="134" spans="1:2" x14ac:dyDescent="0.25">
      <c r="A134">
        <v>902.63</v>
      </c>
      <c r="B134" s="23">
        <v>-72</v>
      </c>
    </row>
    <row r="135" spans="1:2" x14ac:dyDescent="0.25">
      <c r="A135">
        <v>902.63</v>
      </c>
      <c r="B135" s="14">
        <v>-62</v>
      </c>
    </row>
    <row r="136" spans="1:2" x14ac:dyDescent="0.25">
      <c r="A136">
        <v>902.63</v>
      </c>
      <c r="B136" s="23">
        <v>-61</v>
      </c>
    </row>
    <row r="137" spans="1:2" x14ac:dyDescent="0.25">
      <c r="A137">
        <v>902.63</v>
      </c>
      <c r="B137" s="14">
        <v>-73</v>
      </c>
    </row>
    <row r="138" spans="1:2" x14ac:dyDescent="0.25">
      <c r="A138">
        <v>902.63</v>
      </c>
      <c r="B138" s="23">
        <v>-62</v>
      </c>
    </row>
    <row r="139" spans="1:2" x14ac:dyDescent="0.25">
      <c r="A139">
        <v>902.63</v>
      </c>
      <c r="B139" s="14">
        <v>-71</v>
      </c>
    </row>
    <row r="140" spans="1:2" x14ac:dyDescent="0.25">
      <c r="A140">
        <v>902.63</v>
      </c>
      <c r="B140" s="23">
        <v>-72</v>
      </c>
    </row>
    <row r="141" spans="1:2" x14ac:dyDescent="0.25">
      <c r="A141">
        <v>902.63</v>
      </c>
      <c r="B141" s="14">
        <v>-61</v>
      </c>
    </row>
    <row r="142" spans="1:2" x14ac:dyDescent="0.25">
      <c r="A142">
        <v>902.63</v>
      </c>
      <c r="B142" s="23">
        <v>-61</v>
      </c>
    </row>
    <row r="143" spans="1:2" x14ac:dyDescent="0.25">
      <c r="A143">
        <v>902.63</v>
      </c>
      <c r="B143" s="14">
        <v>-61</v>
      </c>
    </row>
    <row r="144" spans="1:2" x14ac:dyDescent="0.25">
      <c r="A144">
        <v>902.63</v>
      </c>
      <c r="B144" s="23">
        <v>-71</v>
      </c>
    </row>
    <row r="145" spans="1:2" x14ac:dyDescent="0.25">
      <c r="A145">
        <v>902.63</v>
      </c>
      <c r="B145" s="14">
        <v>-72</v>
      </c>
    </row>
    <row r="146" spans="1:2" x14ac:dyDescent="0.25">
      <c r="A146">
        <v>902.63</v>
      </c>
      <c r="B146" s="23">
        <v>-72</v>
      </c>
    </row>
    <row r="147" spans="1:2" x14ac:dyDescent="0.25">
      <c r="A147">
        <v>902.63</v>
      </c>
      <c r="B147" s="14">
        <v>-73</v>
      </c>
    </row>
    <row r="148" spans="1:2" x14ac:dyDescent="0.25">
      <c r="A148">
        <v>902.63</v>
      </c>
      <c r="B148" s="23">
        <v>-73</v>
      </c>
    </row>
    <row r="149" spans="1:2" x14ac:dyDescent="0.25">
      <c r="A149">
        <v>902.63</v>
      </c>
      <c r="B149" s="14">
        <v>-73</v>
      </c>
    </row>
    <row r="150" spans="1:2" x14ac:dyDescent="0.25">
      <c r="A150">
        <v>902.63</v>
      </c>
      <c r="B150" s="23">
        <v>-72</v>
      </c>
    </row>
    <row r="151" spans="1:2" x14ac:dyDescent="0.25">
      <c r="A151">
        <v>902.63</v>
      </c>
      <c r="B151" s="14">
        <v>-73</v>
      </c>
    </row>
    <row r="152" spans="1:2" x14ac:dyDescent="0.25">
      <c r="A152">
        <v>902.63</v>
      </c>
      <c r="B152" s="23">
        <v>-75</v>
      </c>
    </row>
    <row r="153" spans="1:2" x14ac:dyDescent="0.25">
      <c r="A153">
        <v>902.63</v>
      </c>
      <c r="B153" s="14">
        <v>-62</v>
      </c>
    </row>
    <row r="154" spans="1:2" x14ac:dyDescent="0.25">
      <c r="A154">
        <v>902.63</v>
      </c>
      <c r="B154" s="19">
        <v>-62</v>
      </c>
    </row>
    <row r="155" spans="1:2" x14ac:dyDescent="0.25">
      <c r="A155">
        <v>902.63</v>
      </c>
      <c r="B155" s="20">
        <v>-62</v>
      </c>
    </row>
    <row r="156" spans="1:2" x14ac:dyDescent="0.25">
      <c r="A156">
        <v>902.63</v>
      </c>
      <c r="B156" s="19">
        <v>-75</v>
      </c>
    </row>
    <row r="157" spans="1:2" x14ac:dyDescent="0.25">
      <c r="A157">
        <v>902.63</v>
      </c>
      <c r="B157" s="20">
        <v>-61</v>
      </c>
    </row>
    <row r="158" spans="1:2" x14ac:dyDescent="0.25">
      <c r="A158">
        <v>902.63</v>
      </c>
      <c r="B158" s="19">
        <v>-73</v>
      </c>
    </row>
    <row r="159" spans="1:2" x14ac:dyDescent="0.25">
      <c r="A159">
        <v>902.63</v>
      </c>
      <c r="B159" s="20">
        <v>-74</v>
      </c>
    </row>
    <row r="160" spans="1:2" x14ac:dyDescent="0.25">
      <c r="A160">
        <v>902.63</v>
      </c>
      <c r="B160" s="19">
        <v>-62</v>
      </c>
    </row>
    <row r="161" spans="1:2" x14ac:dyDescent="0.25">
      <c r="A161">
        <v>902.63</v>
      </c>
      <c r="B161" s="20">
        <v>-62</v>
      </c>
    </row>
    <row r="162" spans="1:2" x14ac:dyDescent="0.25">
      <c r="A162">
        <v>902.63</v>
      </c>
      <c r="B162" s="19">
        <v>-62</v>
      </c>
    </row>
    <row r="163" spans="1:2" x14ac:dyDescent="0.25">
      <c r="A163">
        <v>902.63</v>
      </c>
      <c r="B163" s="20">
        <v>-62</v>
      </c>
    </row>
    <row r="164" spans="1:2" x14ac:dyDescent="0.25">
      <c r="A164">
        <v>902.63</v>
      </c>
      <c r="B164" s="19">
        <v>-76</v>
      </c>
    </row>
    <row r="165" spans="1:2" x14ac:dyDescent="0.25">
      <c r="A165">
        <v>902.63</v>
      </c>
      <c r="B165" s="20">
        <v>-60</v>
      </c>
    </row>
    <row r="166" spans="1:2" x14ac:dyDescent="0.25">
      <c r="A166">
        <v>902.63</v>
      </c>
      <c r="B166" s="19">
        <v>-74</v>
      </c>
    </row>
    <row r="167" spans="1:2" x14ac:dyDescent="0.25">
      <c r="A167">
        <v>902.63</v>
      </c>
      <c r="B167" s="20">
        <v>-62</v>
      </c>
    </row>
    <row r="168" spans="1:2" x14ac:dyDescent="0.25">
      <c r="A168">
        <v>902.63</v>
      </c>
      <c r="B168" s="19">
        <v>-74</v>
      </c>
    </row>
    <row r="169" spans="1:2" x14ac:dyDescent="0.25">
      <c r="A169">
        <v>902.63</v>
      </c>
      <c r="B169" s="20">
        <v>-73</v>
      </c>
    </row>
    <row r="170" spans="1:2" x14ac:dyDescent="0.25">
      <c r="A170">
        <v>902.63</v>
      </c>
      <c r="B170" s="19">
        <v>-61</v>
      </c>
    </row>
    <row r="171" spans="1:2" x14ac:dyDescent="0.25">
      <c r="A171">
        <v>902.63</v>
      </c>
      <c r="B171" s="20">
        <v>-71</v>
      </c>
    </row>
    <row r="172" spans="1:2" x14ac:dyDescent="0.25">
      <c r="A172">
        <v>902.63</v>
      </c>
      <c r="B172" s="19">
        <v>-72</v>
      </c>
    </row>
    <row r="173" spans="1:2" x14ac:dyDescent="0.25">
      <c r="A173">
        <v>902.63</v>
      </c>
      <c r="B173" s="20">
        <v>-73</v>
      </c>
    </row>
    <row r="174" spans="1:2" x14ac:dyDescent="0.25">
      <c r="A174">
        <v>902.63</v>
      </c>
      <c r="B174" s="19">
        <v>-61</v>
      </c>
    </row>
    <row r="175" spans="1:2" x14ac:dyDescent="0.25">
      <c r="A175">
        <v>902.63</v>
      </c>
      <c r="B175" s="20">
        <v>-72</v>
      </c>
    </row>
    <row r="176" spans="1:2" x14ac:dyDescent="0.25">
      <c r="A176">
        <v>902.63</v>
      </c>
      <c r="B176" s="19">
        <v>-62</v>
      </c>
    </row>
    <row r="177" spans="1:2" x14ac:dyDescent="0.25">
      <c r="A177">
        <v>1147.3900000000001</v>
      </c>
      <c r="B177" s="21">
        <v>-75</v>
      </c>
    </row>
    <row r="178" spans="1:2" x14ac:dyDescent="0.25">
      <c r="A178">
        <v>1147.3900000000001</v>
      </c>
      <c r="B178" s="22">
        <v>-76</v>
      </c>
    </row>
    <row r="179" spans="1:2" x14ac:dyDescent="0.25">
      <c r="A179">
        <v>1147.3900000000001</v>
      </c>
      <c r="B179" s="23">
        <v>-72</v>
      </c>
    </row>
    <row r="180" spans="1:2" x14ac:dyDescent="0.25">
      <c r="A180">
        <v>1147.3900000000001</v>
      </c>
      <c r="B180" s="14">
        <v>-61</v>
      </c>
    </row>
    <row r="181" spans="1:2" x14ac:dyDescent="0.25">
      <c r="A181">
        <v>1147.3900000000001</v>
      </c>
      <c r="B181" s="23">
        <v>-73</v>
      </c>
    </row>
    <row r="182" spans="1:2" x14ac:dyDescent="0.25">
      <c r="A182">
        <v>1147.3900000000001</v>
      </c>
      <c r="B182" s="14">
        <v>-73</v>
      </c>
    </row>
    <row r="183" spans="1:2" x14ac:dyDescent="0.25">
      <c r="A183">
        <v>1147.3900000000001</v>
      </c>
      <c r="B183" s="23">
        <v>-73</v>
      </c>
    </row>
    <row r="184" spans="1:2" x14ac:dyDescent="0.25">
      <c r="A184">
        <v>1147.3900000000001</v>
      </c>
      <c r="B184" s="14">
        <v>-73</v>
      </c>
    </row>
    <row r="185" spans="1:2" x14ac:dyDescent="0.25">
      <c r="A185">
        <v>1147.3900000000001</v>
      </c>
      <c r="B185" s="23">
        <v>-61</v>
      </c>
    </row>
    <row r="186" spans="1:2" x14ac:dyDescent="0.25">
      <c r="A186">
        <v>1147.3900000000001</v>
      </c>
      <c r="B186" s="14">
        <v>-62</v>
      </c>
    </row>
    <row r="187" spans="1:2" x14ac:dyDescent="0.25">
      <c r="A187">
        <v>1147.3900000000001</v>
      </c>
      <c r="B187" s="23">
        <v>-76</v>
      </c>
    </row>
    <row r="188" spans="1:2" x14ac:dyDescent="0.25">
      <c r="A188">
        <v>1147.3900000000001</v>
      </c>
      <c r="B188" s="14">
        <v>-61</v>
      </c>
    </row>
    <row r="189" spans="1:2" x14ac:dyDescent="0.25">
      <c r="A189">
        <v>1147.3900000000001</v>
      </c>
      <c r="B189" s="23">
        <v>-71</v>
      </c>
    </row>
    <row r="190" spans="1:2" x14ac:dyDescent="0.25">
      <c r="A190">
        <v>1147.3900000000001</v>
      </c>
      <c r="B190" s="14">
        <v>-73</v>
      </c>
    </row>
    <row r="191" spans="1:2" x14ac:dyDescent="0.25">
      <c r="A191">
        <v>1147.3900000000001</v>
      </c>
      <c r="B191" s="23">
        <v>-61</v>
      </c>
    </row>
    <row r="192" spans="1:2" x14ac:dyDescent="0.25">
      <c r="A192">
        <v>1147.3900000000001</v>
      </c>
      <c r="B192" s="14">
        <v>-72</v>
      </c>
    </row>
    <row r="193" spans="1:2" x14ac:dyDescent="0.25">
      <c r="A193">
        <v>1147.3900000000001</v>
      </c>
      <c r="B193" s="23">
        <v>-61</v>
      </c>
    </row>
    <row r="194" spans="1:2" x14ac:dyDescent="0.25">
      <c r="A194">
        <v>1147.3900000000001</v>
      </c>
      <c r="B194" s="14">
        <v>-61</v>
      </c>
    </row>
    <row r="195" spans="1:2" x14ac:dyDescent="0.25">
      <c r="A195">
        <v>1147.3900000000001</v>
      </c>
      <c r="B195" s="23">
        <v>-60</v>
      </c>
    </row>
    <row r="196" spans="1:2" x14ac:dyDescent="0.25">
      <c r="A196">
        <v>1147.3900000000001</v>
      </c>
      <c r="B196" s="14">
        <v>-61</v>
      </c>
    </row>
    <row r="197" spans="1:2" x14ac:dyDescent="0.25">
      <c r="A197">
        <v>1147.3900000000001</v>
      </c>
      <c r="B197" s="23">
        <v>-76</v>
      </c>
    </row>
    <row r="198" spans="1:2" x14ac:dyDescent="0.25">
      <c r="A198">
        <v>1147.3900000000001</v>
      </c>
      <c r="B198" s="14">
        <v>-61</v>
      </c>
    </row>
    <row r="199" spans="1:2" x14ac:dyDescent="0.25">
      <c r="A199">
        <v>1147.3900000000001</v>
      </c>
      <c r="B199" s="23">
        <v>-61</v>
      </c>
    </row>
    <row r="200" spans="1:2" x14ac:dyDescent="0.25">
      <c r="A200">
        <v>1147.3900000000001</v>
      </c>
      <c r="B200" s="14">
        <v>-73</v>
      </c>
    </row>
    <row r="201" spans="1:2" x14ac:dyDescent="0.25">
      <c r="A201">
        <v>1147.3900000000001</v>
      </c>
      <c r="B201" s="19">
        <v>-62</v>
      </c>
    </row>
    <row r="202" spans="1:2" x14ac:dyDescent="0.25">
      <c r="A202">
        <v>1147.3900000000001</v>
      </c>
      <c r="B202" s="20">
        <v>-61</v>
      </c>
    </row>
    <row r="203" spans="1:2" x14ac:dyDescent="0.25">
      <c r="A203">
        <v>1147.3900000000001</v>
      </c>
      <c r="B203" s="19">
        <v>-61</v>
      </c>
    </row>
    <row r="204" spans="1:2" x14ac:dyDescent="0.25">
      <c r="A204">
        <v>1147.3900000000001</v>
      </c>
      <c r="B204" s="20">
        <v>-74</v>
      </c>
    </row>
    <row r="205" spans="1:2" x14ac:dyDescent="0.25">
      <c r="A205">
        <v>1147.3900000000001</v>
      </c>
      <c r="B205" s="19">
        <v>-61</v>
      </c>
    </row>
    <row r="206" spans="1:2" x14ac:dyDescent="0.25">
      <c r="A206">
        <v>1147.3900000000001</v>
      </c>
      <c r="B206" s="20">
        <v>-61</v>
      </c>
    </row>
    <row r="207" spans="1:2" x14ac:dyDescent="0.25">
      <c r="A207">
        <v>1147.3900000000001</v>
      </c>
      <c r="B207" s="19">
        <v>-73</v>
      </c>
    </row>
    <row r="208" spans="1:2" x14ac:dyDescent="0.25">
      <c r="A208">
        <v>1147.3900000000001</v>
      </c>
      <c r="B208" s="20">
        <v>-73</v>
      </c>
    </row>
    <row r="209" spans="1:2" x14ac:dyDescent="0.25">
      <c r="A209">
        <v>1147.3900000000001</v>
      </c>
      <c r="B209" s="19">
        <v>-75</v>
      </c>
    </row>
    <row r="210" spans="1:2" x14ac:dyDescent="0.25">
      <c r="A210">
        <v>1147.3900000000001</v>
      </c>
      <c r="B210" s="20">
        <v>-75</v>
      </c>
    </row>
    <row r="211" spans="1:2" x14ac:dyDescent="0.25">
      <c r="A211">
        <v>1147.3900000000001</v>
      </c>
      <c r="B211" s="19">
        <v>-61</v>
      </c>
    </row>
    <row r="212" spans="1:2" x14ac:dyDescent="0.25">
      <c r="A212">
        <v>1147.3900000000001</v>
      </c>
      <c r="B212" s="20">
        <v>-61</v>
      </c>
    </row>
    <row r="213" spans="1:2" x14ac:dyDescent="0.25">
      <c r="A213">
        <v>1147.3900000000001</v>
      </c>
      <c r="B213" s="19">
        <v>-71</v>
      </c>
    </row>
    <row r="214" spans="1:2" x14ac:dyDescent="0.25">
      <c r="A214">
        <v>1147.3900000000001</v>
      </c>
      <c r="B214" s="20">
        <v>-73</v>
      </c>
    </row>
    <row r="215" spans="1:2" x14ac:dyDescent="0.25">
      <c r="A215">
        <v>1147.3900000000001</v>
      </c>
      <c r="B215" s="23">
        <v>-62</v>
      </c>
    </row>
    <row r="216" spans="1:2" x14ac:dyDescent="0.25">
      <c r="A216">
        <v>1147.3900000000001</v>
      </c>
      <c r="B216" s="14">
        <v>-73</v>
      </c>
    </row>
    <row r="217" spans="1:2" x14ac:dyDescent="0.25">
      <c r="A217">
        <v>1147.3900000000001</v>
      </c>
      <c r="B217" s="23">
        <v>-61</v>
      </c>
    </row>
    <row r="218" spans="1:2" x14ac:dyDescent="0.25">
      <c r="A218">
        <v>1147.3900000000001</v>
      </c>
      <c r="B218" s="14">
        <v>-61</v>
      </c>
    </row>
    <row r="219" spans="1:2" x14ac:dyDescent="0.25">
      <c r="A219">
        <v>1147.3900000000001</v>
      </c>
      <c r="B219" s="23">
        <v>-61</v>
      </c>
    </row>
    <row r="220" spans="1:2" x14ac:dyDescent="0.25">
      <c r="A220">
        <v>1147.3900000000001</v>
      </c>
      <c r="B220" s="14">
        <v>-62</v>
      </c>
    </row>
    <row r="221" spans="1:2" x14ac:dyDescent="0.25">
      <c r="A221">
        <v>1147.3900000000001</v>
      </c>
      <c r="B221" s="23">
        <v>-60</v>
      </c>
    </row>
    <row r="222" spans="1:2" x14ac:dyDescent="0.25">
      <c r="A222">
        <v>1147.3900000000001</v>
      </c>
      <c r="B222" s="14">
        <v>-74</v>
      </c>
    </row>
    <row r="223" spans="1:2" x14ac:dyDescent="0.25">
      <c r="A223">
        <v>1147.3900000000001</v>
      </c>
      <c r="B223" s="23">
        <v>-74</v>
      </c>
    </row>
    <row r="224" spans="1:2" x14ac:dyDescent="0.25">
      <c r="A224">
        <v>1147.3900000000001</v>
      </c>
      <c r="B224" s="14">
        <v>-74</v>
      </c>
    </row>
    <row r="225" spans="1:2" x14ac:dyDescent="0.25">
      <c r="A225">
        <v>1147.3900000000001</v>
      </c>
      <c r="B225" s="23">
        <v>-76</v>
      </c>
    </row>
    <row r="226" spans="1:2" x14ac:dyDescent="0.25">
      <c r="A226">
        <v>1147.3900000000001</v>
      </c>
      <c r="B226" s="14">
        <v>-73</v>
      </c>
    </row>
    <row r="227" spans="1:2" x14ac:dyDescent="0.25">
      <c r="A227">
        <v>1147.3900000000001</v>
      </c>
      <c r="B227" s="23">
        <v>-76</v>
      </c>
    </row>
    <row r="228" spans="1:2" x14ac:dyDescent="0.25">
      <c r="A228">
        <v>1147.3900000000001</v>
      </c>
      <c r="B228" s="14">
        <v>-61</v>
      </c>
    </row>
    <row r="229" spans="1:2" x14ac:dyDescent="0.25">
      <c r="A229">
        <v>1147.3900000000001</v>
      </c>
      <c r="B229" s="23">
        <v>-73</v>
      </c>
    </row>
    <row r="230" spans="1:2" x14ac:dyDescent="0.25">
      <c r="A230">
        <v>1147.3900000000001</v>
      </c>
      <c r="B230" s="14">
        <v>-73</v>
      </c>
    </row>
    <row r="231" spans="1:2" x14ac:dyDescent="0.25">
      <c r="A231">
        <v>1147.3900000000001</v>
      </c>
      <c r="B231" s="23">
        <v>-61</v>
      </c>
    </row>
    <row r="232" spans="1:2" x14ac:dyDescent="0.25">
      <c r="A232">
        <v>1147.3900000000001</v>
      </c>
      <c r="B232" s="14">
        <v>-71</v>
      </c>
    </row>
    <row r="233" spans="1:2" x14ac:dyDescent="0.25">
      <c r="A233">
        <v>1147.3900000000001</v>
      </c>
      <c r="B233" s="23">
        <v>-61</v>
      </c>
    </row>
    <row r="234" spans="1:2" x14ac:dyDescent="0.25">
      <c r="A234">
        <v>1147.3900000000001</v>
      </c>
      <c r="B234" s="14">
        <v>-61</v>
      </c>
    </row>
    <row r="235" spans="1:2" x14ac:dyDescent="0.25">
      <c r="A235">
        <v>1147.3900000000001</v>
      </c>
      <c r="B235" s="23">
        <v>-73</v>
      </c>
    </row>
    <row r="236" spans="1:2" x14ac:dyDescent="0.25">
      <c r="A236">
        <v>1147.3900000000001</v>
      </c>
      <c r="B236" s="14">
        <v>-73</v>
      </c>
    </row>
    <row r="237" spans="1:2" x14ac:dyDescent="0.25">
      <c r="A237">
        <v>1147.3900000000001</v>
      </c>
      <c r="B237" s="23">
        <v>-61</v>
      </c>
    </row>
    <row r="238" spans="1:2" x14ac:dyDescent="0.25">
      <c r="A238">
        <v>1147.3900000000001</v>
      </c>
      <c r="B238" s="14">
        <v>-61</v>
      </c>
    </row>
    <row r="239" spans="1:2" x14ac:dyDescent="0.25">
      <c r="A239">
        <v>1147.3900000000001</v>
      </c>
      <c r="B239" s="19">
        <v>-61</v>
      </c>
    </row>
    <row r="240" spans="1:2" x14ac:dyDescent="0.25">
      <c r="A240">
        <v>1147.3900000000001</v>
      </c>
      <c r="B240" s="20">
        <v>-73</v>
      </c>
    </row>
    <row r="241" spans="1:2" x14ac:dyDescent="0.25">
      <c r="A241">
        <v>1147.3900000000001</v>
      </c>
      <c r="B241" s="19">
        <v>-73</v>
      </c>
    </row>
    <row r="242" spans="1:2" x14ac:dyDescent="0.25">
      <c r="A242">
        <v>1147.3900000000001</v>
      </c>
      <c r="B242" s="20">
        <v>-73</v>
      </c>
    </row>
    <row r="243" spans="1:2" x14ac:dyDescent="0.25">
      <c r="A243">
        <v>1147.3900000000001</v>
      </c>
      <c r="B243" s="19">
        <v>-73</v>
      </c>
    </row>
    <row r="244" spans="1:2" x14ac:dyDescent="0.25">
      <c r="A244">
        <v>1147.3900000000001</v>
      </c>
      <c r="B244" s="20">
        <v>-73</v>
      </c>
    </row>
    <row r="245" spans="1:2" x14ac:dyDescent="0.25">
      <c r="A245">
        <v>1147.3900000000001</v>
      </c>
      <c r="B245" s="19">
        <v>-71</v>
      </c>
    </row>
    <row r="246" spans="1:2" x14ac:dyDescent="0.25">
      <c r="A246">
        <v>1147.3900000000001</v>
      </c>
      <c r="B246" s="20">
        <v>-74</v>
      </c>
    </row>
    <row r="247" spans="1:2" x14ac:dyDescent="0.25">
      <c r="A247">
        <v>1147.3900000000001</v>
      </c>
      <c r="B247" s="19">
        <v>-61</v>
      </c>
    </row>
    <row r="248" spans="1:2" x14ac:dyDescent="0.25">
      <c r="A248">
        <v>1147.3900000000001</v>
      </c>
      <c r="B248" s="20">
        <v>-61</v>
      </c>
    </row>
    <row r="249" spans="1:2" x14ac:dyDescent="0.25">
      <c r="A249">
        <v>1147.3900000000001</v>
      </c>
      <c r="B249" s="19">
        <v>-61</v>
      </c>
    </row>
    <row r="250" spans="1:2" x14ac:dyDescent="0.25">
      <c r="A250">
        <v>1147.3900000000001</v>
      </c>
      <c r="B250" s="20">
        <v>-74</v>
      </c>
    </row>
    <row r="251" spans="1:2" x14ac:dyDescent="0.25">
      <c r="A251">
        <v>1147.3900000000001</v>
      </c>
      <c r="B251" s="19">
        <v>-61</v>
      </c>
    </row>
    <row r="252" spans="1:2" x14ac:dyDescent="0.25">
      <c r="A252">
        <v>1147.3900000000001</v>
      </c>
      <c r="B252" s="20">
        <v>-73</v>
      </c>
    </row>
    <row r="253" spans="1:2" x14ac:dyDescent="0.25">
      <c r="A253">
        <v>1147.3900000000001</v>
      </c>
      <c r="B253" s="19">
        <v>-74</v>
      </c>
    </row>
    <row r="254" spans="1:2" x14ac:dyDescent="0.25">
      <c r="A254">
        <v>1147.3900000000001</v>
      </c>
      <c r="B254" s="20">
        <v>-74</v>
      </c>
    </row>
    <row r="255" spans="1:2" x14ac:dyDescent="0.25">
      <c r="A255">
        <v>1147.3900000000001</v>
      </c>
      <c r="B255" s="19">
        <v>-74</v>
      </c>
    </row>
    <row r="256" spans="1:2" x14ac:dyDescent="0.25">
      <c r="A256">
        <v>1147.3900000000001</v>
      </c>
      <c r="B256" s="20">
        <v>-61</v>
      </c>
    </row>
    <row r="257" spans="1:2" x14ac:dyDescent="0.25">
      <c r="A257">
        <v>1147.3900000000001</v>
      </c>
      <c r="B257" s="19">
        <v>-65</v>
      </c>
    </row>
    <row r="258" spans="1:2" x14ac:dyDescent="0.25">
      <c r="A258">
        <v>1147.3900000000001</v>
      </c>
      <c r="B258" s="20">
        <v>-73</v>
      </c>
    </row>
    <row r="259" spans="1:2" x14ac:dyDescent="0.25">
      <c r="A259">
        <v>1406.63</v>
      </c>
      <c r="B259" s="21">
        <v>-72</v>
      </c>
    </row>
    <row r="260" spans="1:2" x14ac:dyDescent="0.25">
      <c r="A260">
        <v>1406.63</v>
      </c>
      <c r="B260" s="22">
        <v>-73</v>
      </c>
    </row>
    <row r="261" spans="1:2" x14ac:dyDescent="0.25">
      <c r="A261">
        <v>1406.63</v>
      </c>
      <c r="B261" s="23">
        <v>-77</v>
      </c>
    </row>
    <row r="262" spans="1:2" x14ac:dyDescent="0.25">
      <c r="A262">
        <v>1406.63</v>
      </c>
      <c r="B262" s="14">
        <v>-70</v>
      </c>
    </row>
    <row r="263" spans="1:2" x14ac:dyDescent="0.25">
      <c r="A263">
        <v>1406.63</v>
      </c>
      <c r="B263" s="23">
        <v>-61</v>
      </c>
    </row>
    <row r="264" spans="1:2" x14ac:dyDescent="0.25">
      <c r="A264">
        <v>1406.63</v>
      </c>
      <c r="B264" s="14">
        <v>-72</v>
      </c>
    </row>
    <row r="265" spans="1:2" x14ac:dyDescent="0.25">
      <c r="A265">
        <v>1406.63</v>
      </c>
      <c r="B265" s="23">
        <v>-73</v>
      </c>
    </row>
    <row r="266" spans="1:2" x14ac:dyDescent="0.25">
      <c r="A266">
        <v>1406.63</v>
      </c>
      <c r="B266" s="14">
        <v>-72</v>
      </c>
    </row>
    <row r="267" spans="1:2" x14ac:dyDescent="0.25">
      <c r="A267">
        <v>1406.63</v>
      </c>
      <c r="B267" s="23">
        <v>-75</v>
      </c>
    </row>
    <row r="268" spans="1:2" x14ac:dyDescent="0.25">
      <c r="A268">
        <v>1406.63</v>
      </c>
      <c r="B268" s="14">
        <v>-61</v>
      </c>
    </row>
    <row r="269" spans="1:2" x14ac:dyDescent="0.25">
      <c r="A269">
        <v>1406.63</v>
      </c>
      <c r="B269" s="23">
        <v>-74</v>
      </c>
    </row>
    <row r="270" spans="1:2" x14ac:dyDescent="0.25">
      <c r="A270">
        <v>1406.63</v>
      </c>
      <c r="B270" s="14">
        <v>-72</v>
      </c>
    </row>
    <row r="271" spans="1:2" x14ac:dyDescent="0.25">
      <c r="A271">
        <v>1406.63</v>
      </c>
      <c r="B271" s="23">
        <v>-75</v>
      </c>
    </row>
    <row r="272" spans="1:2" x14ac:dyDescent="0.25">
      <c r="A272">
        <v>1406.63</v>
      </c>
      <c r="B272" s="14">
        <v>-62</v>
      </c>
    </row>
    <row r="273" spans="1:2" x14ac:dyDescent="0.25">
      <c r="A273">
        <v>1406.63</v>
      </c>
      <c r="B273" s="23">
        <v>-77</v>
      </c>
    </row>
    <row r="274" spans="1:2" x14ac:dyDescent="0.25">
      <c r="A274">
        <v>1406.63</v>
      </c>
      <c r="B274" s="14">
        <v>-72</v>
      </c>
    </row>
    <row r="275" spans="1:2" x14ac:dyDescent="0.25">
      <c r="A275">
        <v>1406.63</v>
      </c>
      <c r="B275" s="23">
        <v>-76</v>
      </c>
    </row>
    <row r="276" spans="1:2" x14ac:dyDescent="0.25">
      <c r="A276">
        <v>1406.63</v>
      </c>
      <c r="B276" s="14">
        <v>-62</v>
      </c>
    </row>
    <row r="277" spans="1:2" x14ac:dyDescent="0.25">
      <c r="A277">
        <v>1406.63</v>
      </c>
      <c r="B277" s="23">
        <v>-76</v>
      </c>
    </row>
    <row r="278" spans="1:2" x14ac:dyDescent="0.25">
      <c r="A278">
        <v>1406.63</v>
      </c>
      <c r="B278" s="14">
        <v>-75</v>
      </c>
    </row>
    <row r="279" spans="1:2" x14ac:dyDescent="0.25">
      <c r="A279">
        <v>1406.63</v>
      </c>
      <c r="B279" s="23">
        <v>-72</v>
      </c>
    </row>
    <row r="280" spans="1:2" x14ac:dyDescent="0.25">
      <c r="A280">
        <v>1406.63</v>
      </c>
      <c r="B280" s="14">
        <v>-62</v>
      </c>
    </row>
    <row r="281" spans="1:2" x14ac:dyDescent="0.25">
      <c r="A281">
        <v>1406.63</v>
      </c>
      <c r="B281" s="23">
        <v>-62</v>
      </c>
    </row>
    <row r="282" spans="1:2" x14ac:dyDescent="0.25">
      <c r="A282">
        <v>1406.63</v>
      </c>
      <c r="B282" s="14">
        <v>-61</v>
      </c>
    </row>
    <row r="283" spans="1:2" x14ac:dyDescent="0.25">
      <c r="A283">
        <v>1406.63</v>
      </c>
      <c r="B283" s="19">
        <v>-74</v>
      </c>
    </row>
    <row r="284" spans="1:2" x14ac:dyDescent="0.25">
      <c r="A284">
        <v>1406.63</v>
      </c>
      <c r="B284" s="20">
        <v>-62</v>
      </c>
    </row>
    <row r="285" spans="1:2" x14ac:dyDescent="0.25">
      <c r="A285">
        <v>1406.63</v>
      </c>
      <c r="B285" s="19">
        <v>-74</v>
      </c>
    </row>
    <row r="286" spans="1:2" x14ac:dyDescent="0.25">
      <c r="A286">
        <v>1406.63</v>
      </c>
      <c r="B286" s="20">
        <v>-62</v>
      </c>
    </row>
    <row r="287" spans="1:2" x14ac:dyDescent="0.25">
      <c r="A287">
        <v>1406.63</v>
      </c>
      <c r="B287" s="19">
        <v>-62</v>
      </c>
    </row>
    <row r="288" spans="1:2" x14ac:dyDescent="0.25">
      <c r="A288">
        <v>1406.63</v>
      </c>
      <c r="B288" s="20">
        <v>-75</v>
      </c>
    </row>
    <row r="289" spans="1:2" x14ac:dyDescent="0.25">
      <c r="A289">
        <v>1406.63</v>
      </c>
      <c r="B289" s="19">
        <v>-62</v>
      </c>
    </row>
    <row r="290" spans="1:2" x14ac:dyDescent="0.25">
      <c r="A290">
        <v>1406.63</v>
      </c>
      <c r="B290" s="20">
        <v>-72</v>
      </c>
    </row>
    <row r="291" spans="1:2" x14ac:dyDescent="0.25">
      <c r="A291">
        <v>1406.63</v>
      </c>
      <c r="B291" s="19">
        <v>-72</v>
      </c>
    </row>
    <row r="292" spans="1:2" x14ac:dyDescent="0.25">
      <c r="A292">
        <v>1406.63</v>
      </c>
      <c r="B292" s="20">
        <v>-76</v>
      </c>
    </row>
    <row r="293" spans="1:2" x14ac:dyDescent="0.25">
      <c r="A293">
        <v>1406.63</v>
      </c>
      <c r="B293" s="19">
        <v>-73</v>
      </c>
    </row>
    <row r="294" spans="1:2" x14ac:dyDescent="0.25">
      <c r="A294">
        <v>1406.63</v>
      </c>
      <c r="B294" s="20">
        <v>-71</v>
      </c>
    </row>
    <row r="295" spans="1:2" x14ac:dyDescent="0.25">
      <c r="A295">
        <v>1406.63</v>
      </c>
      <c r="B295" s="19">
        <v>-61</v>
      </c>
    </row>
    <row r="296" spans="1:2" x14ac:dyDescent="0.25">
      <c r="A296">
        <v>1406.63</v>
      </c>
      <c r="B296" s="20">
        <v>-75</v>
      </c>
    </row>
    <row r="297" spans="1:2" x14ac:dyDescent="0.25">
      <c r="A297">
        <v>1406.63</v>
      </c>
      <c r="B297" s="19">
        <v>-74</v>
      </c>
    </row>
    <row r="298" spans="1:2" x14ac:dyDescent="0.25">
      <c r="A298">
        <v>1406.63</v>
      </c>
      <c r="B298" s="20">
        <v>-61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DC48-44B6-4575-983C-3DA728F7C4FD}">
  <dimension ref="A1:X4019"/>
  <sheetViews>
    <sheetView workbookViewId="0">
      <selection activeCell="M16" sqref="M16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24.42578125" bestFit="1" customWidth="1"/>
    <col min="4" max="4" width="18.85546875" bestFit="1" customWidth="1"/>
    <col min="5" max="5" width="16.28515625" bestFit="1" customWidth="1"/>
    <col min="6" max="6" width="5.140625" bestFit="1" customWidth="1"/>
    <col min="7" max="7" width="11.28515625" bestFit="1" customWidth="1"/>
    <col min="13" max="13" width="10.5703125" bestFit="1" customWidth="1"/>
    <col min="14" max="14" width="16.140625" bestFit="1" customWidth="1"/>
    <col min="16" max="16" width="18.85546875" bestFit="1" customWidth="1"/>
    <col min="17" max="17" width="16.28515625" bestFit="1" customWidth="1"/>
    <col min="18" max="18" width="5.140625" bestFit="1" customWidth="1"/>
    <col min="19" max="19" width="11.28515625" bestFit="1" customWidth="1"/>
  </cols>
  <sheetData>
    <row r="1" spans="1:24" x14ac:dyDescent="0.25">
      <c r="A1" t="s">
        <v>133</v>
      </c>
      <c r="B1" t="s">
        <v>134</v>
      </c>
      <c r="M1" t="s">
        <v>133</v>
      </c>
      <c r="N1" t="s">
        <v>139</v>
      </c>
    </row>
    <row r="2" spans="1:24" x14ac:dyDescent="0.25">
      <c r="A2" s="5">
        <v>-31</v>
      </c>
      <c r="B2" t="s">
        <v>131</v>
      </c>
      <c r="D2" s="12" t="s">
        <v>137</v>
      </c>
      <c r="E2" s="12" t="s">
        <v>138</v>
      </c>
      <c r="M2" s="5">
        <v>-28</v>
      </c>
      <c r="N2" t="s">
        <v>131</v>
      </c>
    </row>
    <row r="3" spans="1:24" x14ac:dyDescent="0.25">
      <c r="A3" s="5">
        <v>-31</v>
      </c>
      <c r="B3" t="s">
        <v>131</v>
      </c>
      <c r="D3" s="12" t="s">
        <v>135</v>
      </c>
      <c r="E3" t="s">
        <v>131</v>
      </c>
      <c r="F3" t="s">
        <v>132</v>
      </c>
      <c r="G3" t="s">
        <v>136</v>
      </c>
      <c r="M3" s="5">
        <v>-24</v>
      </c>
      <c r="N3" t="s">
        <v>131</v>
      </c>
      <c r="P3" s="12" t="s">
        <v>137</v>
      </c>
      <c r="Q3" s="12" t="s">
        <v>138</v>
      </c>
    </row>
    <row r="4" spans="1:24" x14ac:dyDescent="0.25">
      <c r="A4" s="5">
        <v>-25</v>
      </c>
      <c r="B4" t="s">
        <v>131</v>
      </c>
      <c r="D4" s="13">
        <v>-80</v>
      </c>
      <c r="E4" s="5"/>
      <c r="F4" s="5">
        <v>1</v>
      </c>
      <c r="G4" s="5">
        <v>1</v>
      </c>
      <c r="M4" s="5">
        <v>-26</v>
      </c>
      <c r="N4" t="s">
        <v>131</v>
      </c>
      <c r="P4" s="12" t="s">
        <v>135</v>
      </c>
      <c r="Q4" t="s">
        <v>131</v>
      </c>
      <c r="R4" t="s">
        <v>132</v>
      </c>
      <c r="S4" t="s">
        <v>136</v>
      </c>
    </row>
    <row r="5" spans="1:24" x14ac:dyDescent="0.25">
      <c r="A5" s="5">
        <v>-31</v>
      </c>
      <c r="B5" t="s">
        <v>131</v>
      </c>
      <c r="D5" s="13">
        <v>-78</v>
      </c>
      <c r="E5" s="5"/>
      <c r="F5" s="5">
        <v>1</v>
      </c>
      <c r="G5" s="5">
        <v>1</v>
      </c>
      <c r="M5" s="5">
        <v>-25</v>
      </c>
      <c r="N5" t="s">
        <v>131</v>
      </c>
      <c r="P5" s="13">
        <v>-92</v>
      </c>
      <c r="Q5" s="5"/>
      <c r="R5" s="5">
        <v>2</v>
      </c>
      <c r="S5" s="5">
        <v>2</v>
      </c>
    </row>
    <row r="6" spans="1:24" x14ac:dyDescent="0.25">
      <c r="A6" s="5">
        <v>-28</v>
      </c>
      <c r="B6" t="s">
        <v>131</v>
      </c>
      <c r="D6" s="13">
        <v>-77</v>
      </c>
      <c r="E6" s="5"/>
      <c r="F6" s="5">
        <v>14</v>
      </c>
      <c r="G6" s="5">
        <v>14</v>
      </c>
      <c r="M6" s="5">
        <v>-25</v>
      </c>
      <c r="N6" t="s">
        <v>131</v>
      </c>
      <c r="P6" s="13">
        <v>-91</v>
      </c>
      <c r="Q6" s="5"/>
      <c r="R6" s="5">
        <v>3</v>
      </c>
      <c r="S6" s="5">
        <v>3</v>
      </c>
    </row>
    <row r="7" spans="1:24" x14ac:dyDescent="0.25">
      <c r="A7" s="5">
        <v>-28</v>
      </c>
      <c r="B7" t="s">
        <v>131</v>
      </c>
      <c r="D7" s="13">
        <v>-76</v>
      </c>
      <c r="E7" s="5"/>
      <c r="F7" s="5">
        <v>20</v>
      </c>
      <c r="G7" s="5">
        <v>20</v>
      </c>
      <c r="M7" s="5">
        <v>-31</v>
      </c>
      <c r="N7" t="s">
        <v>131</v>
      </c>
      <c r="P7" s="13">
        <v>-90</v>
      </c>
      <c r="Q7" s="5"/>
      <c r="R7" s="5">
        <v>3</v>
      </c>
      <c r="S7" s="5">
        <v>3</v>
      </c>
    </row>
    <row r="8" spans="1:24" x14ac:dyDescent="0.25">
      <c r="A8" s="5">
        <v>-28</v>
      </c>
      <c r="B8" t="s">
        <v>131</v>
      </c>
      <c r="D8" s="13">
        <v>-75</v>
      </c>
      <c r="E8" s="5"/>
      <c r="F8" s="5">
        <v>14</v>
      </c>
      <c r="G8" s="5">
        <v>14</v>
      </c>
      <c r="M8" s="5">
        <v>-31</v>
      </c>
      <c r="N8" t="s">
        <v>131</v>
      </c>
      <c r="P8" s="13">
        <v>-89</v>
      </c>
      <c r="Q8" s="5"/>
      <c r="R8" s="5">
        <v>2</v>
      </c>
      <c r="S8" s="5">
        <v>2</v>
      </c>
    </row>
    <row r="9" spans="1:24" x14ac:dyDescent="0.25">
      <c r="A9" s="5">
        <v>-28</v>
      </c>
      <c r="B9" t="s">
        <v>131</v>
      </c>
      <c r="D9" s="13">
        <v>-74</v>
      </c>
      <c r="E9" s="5"/>
      <c r="F9" s="5">
        <v>20</v>
      </c>
      <c r="G9" s="5">
        <v>20</v>
      </c>
      <c r="M9" s="5">
        <v>-31</v>
      </c>
      <c r="N9" t="s">
        <v>131</v>
      </c>
      <c r="P9" s="13">
        <v>-86</v>
      </c>
      <c r="Q9" s="5"/>
      <c r="R9" s="5">
        <v>11</v>
      </c>
      <c r="S9" s="5">
        <v>11</v>
      </c>
    </row>
    <row r="10" spans="1:24" x14ac:dyDescent="0.25">
      <c r="A10" s="5">
        <v>-28</v>
      </c>
      <c r="B10" t="s">
        <v>131</v>
      </c>
      <c r="D10" s="13">
        <v>-73</v>
      </c>
      <c r="E10" s="5"/>
      <c r="F10" s="5">
        <v>5</v>
      </c>
      <c r="G10" s="5">
        <v>5</v>
      </c>
      <c r="M10" s="5">
        <v>-31</v>
      </c>
      <c r="N10" t="s">
        <v>131</v>
      </c>
      <c r="P10" s="13">
        <v>-85</v>
      </c>
      <c r="Q10" s="5"/>
      <c r="R10" s="5">
        <v>6</v>
      </c>
      <c r="S10" s="5">
        <v>6</v>
      </c>
    </row>
    <row r="11" spans="1:24" x14ac:dyDescent="0.25">
      <c r="A11" s="5">
        <v>-28</v>
      </c>
      <c r="B11" t="s">
        <v>131</v>
      </c>
      <c r="D11" s="13">
        <v>-70</v>
      </c>
      <c r="E11" s="5"/>
      <c r="F11" s="5">
        <v>13</v>
      </c>
      <c r="G11" s="5">
        <v>13</v>
      </c>
      <c r="M11" s="5">
        <v>-25</v>
      </c>
      <c r="N11" t="s">
        <v>131</v>
      </c>
      <c r="P11" s="13">
        <v>-84</v>
      </c>
      <c r="Q11" s="5"/>
      <c r="R11" s="5">
        <v>9</v>
      </c>
      <c r="S11" s="5">
        <v>9</v>
      </c>
    </row>
    <row r="12" spans="1:24" x14ac:dyDescent="0.25">
      <c r="A12" s="5">
        <v>-28</v>
      </c>
      <c r="B12" t="s">
        <v>131</v>
      </c>
      <c r="D12" s="13">
        <v>-69</v>
      </c>
      <c r="E12" s="5"/>
      <c r="F12" s="5">
        <v>51</v>
      </c>
      <c r="G12" s="5">
        <v>51</v>
      </c>
      <c r="M12" s="5">
        <v>-25</v>
      </c>
      <c r="N12" t="s">
        <v>131</v>
      </c>
      <c r="P12" s="13">
        <v>-83</v>
      </c>
      <c r="Q12" s="5"/>
      <c r="R12" s="5">
        <v>8</v>
      </c>
      <c r="S12" s="5">
        <v>8</v>
      </c>
    </row>
    <row r="13" spans="1:24" x14ac:dyDescent="0.25">
      <c r="A13" s="5">
        <v>-31</v>
      </c>
      <c r="B13" t="s">
        <v>131</v>
      </c>
      <c r="D13" s="13">
        <v>-68</v>
      </c>
      <c r="E13" s="5"/>
      <c r="F13" s="5">
        <v>34</v>
      </c>
      <c r="G13" s="5">
        <v>34</v>
      </c>
      <c r="M13" s="5">
        <v>-28</v>
      </c>
      <c r="N13" t="s">
        <v>131</v>
      </c>
      <c r="P13" s="13">
        <v>-82</v>
      </c>
      <c r="Q13" s="5"/>
      <c r="R13" s="5">
        <v>10</v>
      </c>
      <c r="S13" s="5">
        <v>10</v>
      </c>
    </row>
    <row r="14" spans="1:24" x14ac:dyDescent="0.25">
      <c r="A14" s="5">
        <v>-28</v>
      </c>
      <c r="B14" t="s">
        <v>131</v>
      </c>
      <c r="D14" s="13">
        <v>-67</v>
      </c>
      <c r="E14" s="5"/>
      <c r="F14" s="5">
        <v>27</v>
      </c>
      <c r="G14" s="5">
        <v>27</v>
      </c>
      <c r="M14" s="5">
        <v>-31</v>
      </c>
      <c r="N14" t="s">
        <v>131</v>
      </c>
      <c r="P14" s="13">
        <v>-80</v>
      </c>
      <c r="Q14" s="5"/>
      <c r="R14" s="5">
        <v>7</v>
      </c>
      <c r="S14" s="5">
        <v>7</v>
      </c>
      <c r="X14" t="s">
        <v>149</v>
      </c>
    </row>
    <row r="15" spans="1:24" x14ac:dyDescent="0.25">
      <c r="A15" s="5">
        <v>-31</v>
      </c>
      <c r="B15" t="s">
        <v>131</v>
      </c>
      <c r="D15" s="13">
        <v>-66</v>
      </c>
      <c r="E15" s="5"/>
      <c r="F15" s="5">
        <v>17</v>
      </c>
      <c r="G15" s="5">
        <v>17</v>
      </c>
      <c r="M15" s="5">
        <v>-28</v>
      </c>
      <c r="N15" t="s">
        <v>131</v>
      </c>
      <c r="P15" s="13">
        <v>-79</v>
      </c>
      <c r="Q15" s="5"/>
      <c r="R15" s="5">
        <v>7</v>
      </c>
      <c r="S15" s="5">
        <v>7</v>
      </c>
    </row>
    <row r="16" spans="1:24" x14ac:dyDescent="0.25">
      <c r="A16" s="5">
        <v>-31</v>
      </c>
      <c r="B16" t="s">
        <v>131</v>
      </c>
      <c r="D16" s="13">
        <v>-65</v>
      </c>
      <c r="E16" s="5"/>
      <c r="F16" s="5">
        <v>23</v>
      </c>
      <c r="G16" s="5">
        <v>23</v>
      </c>
      <c r="M16" s="5">
        <v>-23</v>
      </c>
      <c r="N16" t="s">
        <v>131</v>
      </c>
      <c r="P16" s="13">
        <v>-78</v>
      </c>
      <c r="Q16" s="5"/>
      <c r="R16" s="5">
        <v>17</v>
      </c>
      <c r="S16" s="5">
        <v>17</v>
      </c>
    </row>
    <row r="17" spans="1:19" x14ac:dyDescent="0.25">
      <c r="A17" s="5">
        <v>-28</v>
      </c>
      <c r="B17" t="s">
        <v>131</v>
      </c>
      <c r="D17" s="13">
        <v>-64</v>
      </c>
      <c r="E17" s="5"/>
      <c r="F17" s="5">
        <v>51</v>
      </c>
      <c r="G17" s="5">
        <v>51</v>
      </c>
      <c r="M17" s="5">
        <v>-25</v>
      </c>
      <c r="N17" t="s">
        <v>131</v>
      </c>
      <c r="P17" s="13">
        <v>-77</v>
      </c>
      <c r="Q17" s="5"/>
      <c r="R17" s="5">
        <v>4</v>
      </c>
      <c r="S17" s="5">
        <v>4</v>
      </c>
    </row>
    <row r="18" spans="1:19" x14ac:dyDescent="0.25">
      <c r="A18" s="5">
        <v>-28</v>
      </c>
      <c r="B18" t="s">
        <v>131</v>
      </c>
      <c r="D18" s="13">
        <v>-63</v>
      </c>
      <c r="E18" s="5"/>
      <c r="F18" s="5">
        <v>39</v>
      </c>
      <c r="G18" s="5">
        <v>39</v>
      </c>
      <c r="M18" s="5">
        <v>-25</v>
      </c>
      <c r="N18" t="s">
        <v>131</v>
      </c>
      <c r="P18" s="13">
        <v>-76</v>
      </c>
      <c r="Q18" s="5"/>
      <c r="R18" s="5">
        <v>11</v>
      </c>
      <c r="S18" s="5">
        <v>11</v>
      </c>
    </row>
    <row r="19" spans="1:19" x14ac:dyDescent="0.25">
      <c r="A19" s="5">
        <v>-31</v>
      </c>
      <c r="B19" t="s">
        <v>131</v>
      </c>
      <c r="D19" s="13">
        <v>-61</v>
      </c>
      <c r="E19" s="5"/>
      <c r="F19" s="5">
        <v>2</v>
      </c>
      <c r="G19" s="5">
        <v>2</v>
      </c>
      <c r="M19" s="5">
        <v>-28</v>
      </c>
      <c r="N19" t="s">
        <v>131</v>
      </c>
      <c r="P19" s="13">
        <v>-75</v>
      </c>
      <c r="Q19" s="5"/>
      <c r="R19" s="5">
        <v>11</v>
      </c>
      <c r="S19" s="5">
        <v>11</v>
      </c>
    </row>
    <row r="20" spans="1:19" x14ac:dyDescent="0.25">
      <c r="A20" s="5">
        <v>-28</v>
      </c>
      <c r="B20" t="s">
        <v>131</v>
      </c>
      <c r="D20" s="13">
        <v>-54</v>
      </c>
      <c r="E20" s="5">
        <v>2</v>
      </c>
      <c r="F20" s="5"/>
      <c r="G20" s="5">
        <v>2</v>
      </c>
      <c r="M20" s="5">
        <v>-24</v>
      </c>
      <c r="N20" t="s">
        <v>131</v>
      </c>
      <c r="P20" s="13">
        <v>-74</v>
      </c>
      <c r="Q20" s="5"/>
      <c r="R20" s="5">
        <v>15</v>
      </c>
      <c r="S20" s="5">
        <v>15</v>
      </c>
    </row>
    <row r="21" spans="1:19" x14ac:dyDescent="0.25">
      <c r="A21" s="5">
        <v>-28</v>
      </c>
      <c r="B21" t="s">
        <v>131</v>
      </c>
      <c r="D21" s="13">
        <v>-53</v>
      </c>
      <c r="E21" s="5">
        <v>22</v>
      </c>
      <c r="F21" s="5"/>
      <c r="G21" s="5">
        <v>22</v>
      </c>
      <c r="M21" s="5">
        <v>-27</v>
      </c>
      <c r="N21" t="s">
        <v>131</v>
      </c>
      <c r="P21" s="13">
        <v>-73</v>
      </c>
      <c r="Q21" s="5"/>
      <c r="R21" s="5">
        <v>95</v>
      </c>
      <c r="S21" s="5">
        <v>95</v>
      </c>
    </row>
    <row r="22" spans="1:19" x14ac:dyDescent="0.25">
      <c r="A22" s="5">
        <v>-28</v>
      </c>
      <c r="B22" t="s">
        <v>131</v>
      </c>
      <c r="D22" s="13">
        <v>-52</v>
      </c>
      <c r="E22" s="5">
        <v>15</v>
      </c>
      <c r="F22" s="5"/>
      <c r="G22" s="5">
        <v>15</v>
      </c>
      <c r="M22" s="5">
        <v>-28</v>
      </c>
      <c r="N22" t="s">
        <v>131</v>
      </c>
      <c r="P22" s="13">
        <v>-72</v>
      </c>
      <c r="Q22" s="5"/>
      <c r="R22" s="5">
        <v>47</v>
      </c>
      <c r="S22" s="5">
        <v>47</v>
      </c>
    </row>
    <row r="23" spans="1:19" x14ac:dyDescent="0.25">
      <c r="A23" s="5">
        <v>-28</v>
      </c>
      <c r="B23" t="s">
        <v>131</v>
      </c>
      <c r="D23" s="13">
        <v>-50</v>
      </c>
      <c r="E23" s="5">
        <v>1</v>
      </c>
      <c r="F23" s="5"/>
      <c r="G23" s="5">
        <v>1</v>
      </c>
      <c r="M23" s="5">
        <v>-25</v>
      </c>
      <c r="N23" t="s">
        <v>131</v>
      </c>
      <c r="P23" s="13">
        <v>-71</v>
      </c>
      <c r="Q23" s="5"/>
      <c r="R23" s="5">
        <v>124</v>
      </c>
      <c r="S23" s="5">
        <v>124</v>
      </c>
    </row>
    <row r="24" spans="1:19" x14ac:dyDescent="0.25">
      <c r="A24" s="5">
        <v>-28</v>
      </c>
      <c r="B24" t="s">
        <v>131</v>
      </c>
      <c r="D24" s="13">
        <v>-44</v>
      </c>
      <c r="E24" s="5">
        <v>1</v>
      </c>
      <c r="F24" s="5"/>
      <c r="G24" s="5">
        <v>1</v>
      </c>
      <c r="M24" s="5">
        <v>-31</v>
      </c>
      <c r="N24" t="s">
        <v>131</v>
      </c>
      <c r="P24" s="13">
        <v>-70</v>
      </c>
      <c r="Q24" s="5">
        <v>5</v>
      </c>
      <c r="R24" s="5">
        <v>131</v>
      </c>
      <c r="S24" s="5">
        <v>136</v>
      </c>
    </row>
    <row r="25" spans="1:19" x14ac:dyDescent="0.25">
      <c r="A25">
        <v>-28</v>
      </c>
      <c r="B25" t="s">
        <v>131</v>
      </c>
      <c r="D25" s="13">
        <v>-43</v>
      </c>
      <c r="E25" s="5">
        <v>17</v>
      </c>
      <c r="F25" s="5"/>
      <c r="G25" s="5">
        <v>17</v>
      </c>
      <c r="M25" s="5">
        <v>-31</v>
      </c>
      <c r="N25" t="s">
        <v>131</v>
      </c>
      <c r="P25" s="13">
        <v>-69</v>
      </c>
      <c r="Q25" s="5">
        <v>49</v>
      </c>
      <c r="R25" s="5">
        <v>109</v>
      </c>
      <c r="S25" s="5">
        <v>158</v>
      </c>
    </row>
    <row r="26" spans="1:19" x14ac:dyDescent="0.25">
      <c r="A26">
        <v>-28</v>
      </c>
      <c r="B26" t="s">
        <v>131</v>
      </c>
      <c r="D26" s="13">
        <v>-42</v>
      </c>
      <c r="E26" s="5">
        <v>1</v>
      </c>
      <c r="F26" s="5"/>
      <c r="G26" s="5">
        <v>1</v>
      </c>
      <c r="M26">
        <v>-24</v>
      </c>
      <c r="N26" t="s">
        <v>131</v>
      </c>
      <c r="P26" s="13">
        <v>-68</v>
      </c>
      <c r="Q26" s="5">
        <v>31</v>
      </c>
      <c r="R26" s="5">
        <v>141</v>
      </c>
      <c r="S26" s="5">
        <v>172</v>
      </c>
    </row>
    <row r="27" spans="1:19" x14ac:dyDescent="0.25">
      <c r="A27">
        <v>-28</v>
      </c>
      <c r="B27" t="s">
        <v>131</v>
      </c>
      <c r="D27" s="13">
        <v>-41</v>
      </c>
      <c r="E27" s="5">
        <v>9</v>
      </c>
      <c r="F27" s="5"/>
      <c r="G27" s="5">
        <v>9</v>
      </c>
      <c r="M27">
        <v>-25</v>
      </c>
      <c r="N27" t="s">
        <v>131</v>
      </c>
      <c r="P27" s="13">
        <v>-67</v>
      </c>
      <c r="Q27" s="5">
        <v>2</v>
      </c>
      <c r="R27" s="5">
        <v>143</v>
      </c>
      <c r="S27" s="5">
        <v>145</v>
      </c>
    </row>
    <row r="28" spans="1:19" x14ac:dyDescent="0.25">
      <c r="A28">
        <v>-28</v>
      </c>
      <c r="B28" t="s">
        <v>131</v>
      </c>
      <c r="D28" s="13">
        <v>-40</v>
      </c>
      <c r="E28" s="5">
        <v>14</v>
      </c>
      <c r="F28" s="5"/>
      <c r="G28" s="5">
        <v>14</v>
      </c>
      <c r="M28">
        <v>-28</v>
      </c>
      <c r="N28" t="s">
        <v>131</v>
      </c>
      <c r="P28" s="13">
        <v>-66</v>
      </c>
      <c r="Q28" s="5"/>
      <c r="R28" s="5">
        <v>19</v>
      </c>
      <c r="S28" s="5">
        <v>19</v>
      </c>
    </row>
    <row r="29" spans="1:19" x14ac:dyDescent="0.25">
      <c r="A29">
        <v>-31</v>
      </c>
      <c r="B29" t="s">
        <v>131</v>
      </c>
      <c r="D29" s="13">
        <v>-39</v>
      </c>
      <c r="E29" s="5">
        <v>1</v>
      </c>
      <c r="F29" s="5"/>
      <c r="G29" s="5">
        <v>1</v>
      </c>
      <c r="M29">
        <v>-25</v>
      </c>
      <c r="N29" t="s">
        <v>131</v>
      </c>
      <c r="P29" s="13">
        <v>-65</v>
      </c>
      <c r="Q29" s="5"/>
      <c r="R29" s="5">
        <v>57</v>
      </c>
      <c r="S29" s="5">
        <v>57</v>
      </c>
    </row>
    <row r="30" spans="1:19" x14ac:dyDescent="0.25">
      <c r="A30">
        <v>-28</v>
      </c>
      <c r="B30" t="s">
        <v>131</v>
      </c>
      <c r="D30" s="13">
        <v>-38</v>
      </c>
      <c r="E30" s="5">
        <v>9</v>
      </c>
      <c r="F30" s="5"/>
      <c r="G30" s="5">
        <v>9</v>
      </c>
      <c r="M30">
        <v>-28</v>
      </c>
      <c r="N30" t="s">
        <v>131</v>
      </c>
      <c r="P30" s="13">
        <v>-64</v>
      </c>
      <c r="Q30" s="5"/>
      <c r="R30" s="5">
        <v>41</v>
      </c>
      <c r="S30" s="5">
        <v>41</v>
      </c>
    </row>
    <row r="31" spans="1:19" x14ac:dyDescent="0.25">
      <c r="A31">
        <v>-28</v>
      </c>
      <c r="B31" t="s">
        <v>131</v>
      </c>
      <c r="D31" s="13">
        <v>-37</v>
      </c>
      <c r="E31" s="5">
        <v>10</v>
      </c>
      <c r="F31" s="5"/>
      <c r="G31" s="5">
        <v>10</v>
      </c>
      <c r="M31">
        <v>-28</v>
      </c>
      <c r="N31" t="s">
        <v>131</v>
      </c>
      <c r="P31" s="13">
        <v>-63</v>
      </c>
      <c r="Q31" s="5">
        <v>18</v>
      </c>
      <c r="R31" s="5"/>
      <c r="S31" s="5">
        <v>18</v>
      </c>
    </row>
    <row r="32" spans="1:19" x14ac:dyDescent="0.25">
      <c r="A32">
        <v>-31</v>
      </c>
      <c r="B32" t="s">
        <v>131</v>
      </c>
      <c r="D32" s="13">
        <v>-36</v>
      </c>
      <c r="E32" s="5">
        <v>19</v>
      </c>
      <c r="F32" s="5"/>
      <c r="G32" s="5">
        <v>19</v>
      </c>
      <c r="M32">
        <v>-28</v>
      </c>
      <c r="N32" t="s">
        <v>131</v>
      </c>
      <c r="P32" s="13">
        <v>-62</v>
      </c>
      <c r="Q32" s="5">
        <v>74</v>
      </c>
      <c r="R32" s="5"/>
      <c r="S32" s="5">
        <v>74</v>
      </c>
    </row>
    <row r="33" spans="1:19" x14ac:dyDescent="0.25">
      <c r="A33">
        <v>-28</v>
      </c>
      <c r="B33" t="s">
        <v>131</v>
      </c>
      <c r="D33" s="13">
        <v>-35</v>
      </c>
      <c r="E33" s="5">
        <v>1</v>
      </c>
      <c r="F33" s="5"/>
      <c r="G33" s="5">
        <v>1</v>
      </c>
      <c r="M33">
        <v>-31</v>
      </c>
      <c r="N33" t="s">
        <v>131</v>
      </c>
      <c r="P33" s="13">
        <v>-61</v>
      </c>
      <c r="Q33" s="5">
        <v>55</v>
      </c>
      <c r="R33" s="5"/>
      <c r="S33" s="5">
        <v>55</v>
      </c>
    </row>
    <row r="34" spans="1:19" x14ac:dyDescent="0.25">
      <c r="A34">
        <v>-31</v>
      </c>
      <c r="B34" t="s">
        <v>131</v>
      </c>
      <c r="D34" s="13">
        <v>-31</v>
      </c>
      <c r="E34" s="5">
        <v>11</v>
      </c>
      <c r="F34" s="5"/>
      <c r="G34" s="5">
        <v>11</v>
      </c>
      <c r="M34">
        <v>-34</v>
      </c>
      <c r="N34" t="s">
        <v>131</v>
      </c>
      <c r="P34" s="13">
        <v>-60</v>
      </c>
      <c r="Q34" s="5">
        <v>118</v>
      </c>
      <c r="R34" s="5"/>
      <c r="S34" s="5">
        <v>118</v>
      </c>
    </row>
    <row r="35" spans="1:19" x14ac:dyDescent="0.25">
      <c r="A35">
        <v>-28</v>
      </c>
      <c r="B35" t="s">
        <v>131</v>
      </c>
      <c r="D35" s="13">
        <v>-28</v>
      </c>
      <c r="E35" s="5">
        <v>27</v>
      </c>
      <c r="F35" s="5"/>
      <c r="G35" s="5">
        <v>27</v>
      </c>
      <c r="M35">
        <v>-33</v>
      </c>
      <c r="N35" t="s">
        <v>131</v>
      </c>
      <c r="P35" s="13">
        <v>-59</v>
      </c>
      <c r="Q35" s="5">
        <v>174</v>
      </c>
      <c r="R35" s="5"/>
      <c r="S35" s="5">
        <v>174</v>
      </c>
    </row>
    <row r="36" spans="1:19" x14ac:dyDescent="0.25">
      <c r="A36">
        <v>-28</v>
      </c>
      <c r="B36" t="s">
        <v>131</v>
      </c>
      <c r="D36" s="13">
        <v>-25</v>
      </c>
      <c r="E36" s="5">
        <v>1</v>
      </c>
      <c r="F36" s="5"/>
      <c r="G36" s="5">
        <v>1</v>
      </c>
      <c r="M36">
        <v>-33</v>
      </c>
      <c r="N36" t="s">
        <v>131</v>
      </c>
      <c r="P36" s="13">
        <v>-58</v>
      </c>
      <c r="Q36" s="5">
        <v>136</v>
      </c>
      <c r="R36" s="5"/>
      <c r="S36" s="5">
        <v>136</v>
      </c>
    </row>
    <row r="37" spans="1:19" x14ac:dyDescent="0.25">
      <c r="A37">
        <v>-28</v>
      </c>
      <c r="B37" t="s">
        <v>131</v>
      </c>
      <c r="D37" s="13" t="s">
        <v>136</v>
      </c>
      <c r="E37" s="5">
        <v>161</v>
      </c>
      <c r="F37" s="5">
        <v>332</v>
      </c>
      <c r="G37" s="5">
        <v>493</v>
      </c>
      <c r="M37">
        <v>-33</v>
      </c>
      <c r="N37" t="s">
        <v>131</v>
      </c>
      <c r="P37" s="13">
        <v>-57</v>
      </c>
      <c r="Q37" s="5">
        <v>186</v>
      </c>
      <c r="R37" s="5"/>
      <c r="S37" s="5">
        <v>186</v>
      </c>
    </row>
    <row r="38" spans="1:19" x14ac:dyDescent="0.25">
      <c r="A38">
        <v>-28</v>
      </c>
      <c r="B38" t="s">
        <v>131</v>
      </c>
      <c r="M38">
        <v>-33</v>
      </c>
      <c r="N38" t="s">
        <v>131</v>
      </c>
      <c r="P38" s="13">
        <v>-56</v>
      </c>
      <c r="Q38" s="5">
        <v>49</v>
      </c>
      <c r="R38" s="5"/>
      <c r="S38" s="5">
        <v>49</v>
      </c>
    </row>
    <row r="39" spans="1:19" x14ac:dyDescent="0.25">
      <c r="A39">
        <v>-31</v>
      </c>
      <c r="B39" t="s">
        <v>131</v>
      </c>
      <c r="M39">
        <v>-33</v>
      </c>
      <c r="N39" t="s">
        <v>131</v>
      </c>
      <c r="P39" s="13">
        <v>-55</v>
      </c>
      <c r="Q39" s="5">
        <v>7</v>
      </c>
      <c r="R39" s="5"/>
      <c r="S39" s="5">
        <v>7</v>
      </c>
    </row>
    <row r="40" spans="1:19" x14ac:dyDescent="0.25">
      <c r="A40">
        <v>-28</v>
      </c>
      <c r="B40" t="s">
        <v>131</v>
      </c>
      <c r="M40">
        <v>-30</v>
      </c>
      <c r="N40" t="s">
        <v>131</v>
      </c>
      <c r="P40" s="13">
        <v>-54</v>
      </c>
      <c r="Q40" s="5">
        <v>7</v>
      </c>
      <c r="R40" s="5"/>
      <c r="S40" s="5">
        <v>7</v>
      </c>
    </row>
    <row r="41" spans="1:19" x14ac:dyDescent="0.25">
      <c r="A41" s="5">
        <v>-40</v>
      </c>
      <c r="B41" t="s">
        <v>131</v>
      </c>
      <c r="M41">
        <v>-30</v>
      </c>
      <c r="N41" t="s">
        <v>131</v>
      </c>
      <c r="P41" s="13">
        <v>-53</v>
      </c>
      <c r="Q41" s="5">
        <v>6</v>
      </c>
      <c r="R41" s="5"/>
      <c r="S41" s="5">
        <v>6</v>
      </c>
    </row>
    <row r="42" spans="1:19" x14ac:dyDescent="0.25">
      <c r="A42" s="5">
        <v>-41</v>
      </c>
      <c r="B42" t="s">
        <v>131</v>
      </c>
      <c r="M42">
        <v>-31</v>
      </c>
      <c r="N42" t="s">
        <v>131</v>
      </c>
      <c r="P42" s="13">
        <v>-52</v>
      </c>
      <c r="Q42" s="5">
        <v>6</v>
      </c>
      <c r="R42" s="5"/>
      <c r="S42" s="5">
        <v>6</v>
      </c>
    </row>
    <row r="43" spans="1:19" x14ac:dyDescent="0.25">
      <c r="A43" s="5">
        <v>-40</v>
      </c>
      <c r="B43" t="s">
        <v>131</v>
      </c>
      <c r="M43">
        <v>-34</v>
      </c>
      <c r="N43" t="s">
        <v>131</v>
      </c>
      <c r="P43" s="13">
        <v>-51</v>
      </c>
      <c r="Q43" s="5">
        <v>25</v>
      </c>
      <c r="R43" s="5"/>
      <c r="S43" s="5">
        <v>25</v>
      </c>
    </row>
    <row r="44" spans="1:19" x14ac:dyDescent="0.25">
      <c r="A44" s="5">
        <v>-40</v>
      </c>
      <c r="B44" t="s">
        <v>131</v>
      </c>
      <c r="M44">
        <v>-30</v>
      </c>
      <c r="N44" t="s">
        <v>131</v>
      </c>
      <c r="P44" s="13">
        <v>-50</v>
      </c>
      <c r="Q44" s="5">
        <v>48</v>
      </c>
      <c r="R44" s="5"/>
      <c r="S44" s="5">
        <v>48</v>
      </c>
    </row>
    <row r="45" spans="1:19" x14ac:dyDescent="0.25">
      <c r="A45" s="5">
        <v>-36</v>
      </c>
      <c r="B45" t="s">
        <v>131</v>
      </c>
      <c r="M45">
        <v>-31</v>
      </c>
      <c r="N45" t="s">
        <v>131</v>
      </c>
      <c r="P45" s="13">
        <v>-49</v>
      </c>
      <c r="Q45" s="5">
        <v>75</v>
      </c>
      <c r="R45" s="5"/>
      <c r="S45" s="5">
        <v>75</v>
      </c>
    </row>
    <row r="46" spans="1:19" x14ac:dyDescent="0.25">
      <c r="A46" s="5">
        <v>-36</v>
      </c>
      <c r="B46" t="s">
        <v>131</v>
      </c>
      <c r="M46">
        <v>-31</v>
      </c>
      <c r="N46" t="s">
        <v>131</v>
      </c>
      <c r="P46" s="13">
        <v>-48</v>
      </c>
      <c r="Q46" s="5">
        <v>10</v>
      </c>
      <c r="R46" s="5"/>
      <c r="S46" s="5">
        <v>10</v>
      </c>
    </row>
    <row r="47" spans="1:19" x14ac:dyDescent="0.25">
      <c r="A47" s="5">
        <v>-40</v>
      </c>
      <c r="B47" t="s">
        <v>131</v>
      </c>
      <c r="M47">
        <v>-33</v>
      </c>
      <c r="N47" t="s">
        <v>131</v>
      </c>
      <c r="P47" s="13">
        <v>-47</v>
      </c>
      <c r="Q47" s="5">
        <v>32</v>
      </c>
      <c r="R47" s="5"/>
      <c r="S47" s="5">
        <v>32</v>
      </c>
    </row>
    <row r="48" spans="1:19" x14ac:dyDescent="0.25">
      <c r="A48" s="5">
        <v>-40</v>
      </c>
      <c r="B48" t="s">
        <v>131</v>
      </c>
      <c r="M48">
        <v>-29</v>
      </c>
      <c r="N48" t="s">
        <v>131</v>
      </c>
      <c r="P48" s="13">
        <v>-46</v>
      </c>
      <c r="Q48" s="5">
        <v>49</v>
      </c>
      <c r="R48" s="5"/>
      <c r="S48" s="5">
        <v>49</v>
      </c>
    </row>
    <row r="49" spans="1:19" x14ac:dyDescent="0.25">
      <c r="A49" s="5">
        <v>-36</v>
      </c>
      <c r="B49" t="s">
        <v>131</v>
      </c>
      <c r="M49">
        <v>-31</v>
      </c>
      <c r="N49" t="s">
        <v>131</v>
      </c>
      <c r="P49" s="13">
        <v>-45</v>
      </c>
      <c r="Q49" s="5">
        <v>19</v>
      </c>
      <c r="R49" s="5"/>
      <c r="S49" s="5">
        <v>19</v>
      </c>
    </row>
    <row r="50" spans="1:19" x14ac:dyDescent="0.25">
      <c r="A50" s="5">
        <v>-41</v>
      </c>
      <c r="B50" t="s">
        <v>131</v>
      </c>
      <c r="M50">
        <v>-33</v>
      </c>
      <c r="N50" t="s">
        <v>131</v>
      </c>
      <c r="P50" s="13">
        <v>-44</v>
      </c>
      <c r="Q50" s="5">
        <v>11</v>
      </c>
      <c r="R50" s="5"/>
      <c r="S50" s="5">
        <v>11</v>
      </c>
    </row>
    <row r="51" spans="1:19" x14ac:dyDescent="0.25">
      <c r="A51" s="5">
        <v>-36</v>
      </c>
      <c r="B51" t="s">
        <v>131</v>
      </c>
      <c r="M51">
        <v>-31</v>
      </c>
      <c r="N51" t="s">
        <v>131</v>
      </c>
      <c r="P51" s="13">
        <v>-43</v>
      </c>
      <c r="Q51" s="5">
        <v>19</v>
      </c>
      <c r="R51" s="5"/>
      <c r="S51" s="5">
        <v>19</v>
      </c>
    </row>
    <row r="52" spans="1:19" x14ac:dyDescent="0.25">
      <c r="A52" s="5">
        <v>-40</v>
      </c>
      <c r="B52" t="s">
        <v>131</v>
      </c>
      <c r="M52">
        <v>-33</v>
      </c>
      <c r="N52" t="s">
        <v>131</v>
      </c>
      <c r="P52" s="13">
        <v>-42</v>
      </c>
      <c r="Q52" s="5">
        <v>19</v>
      </c>
      <c r="R52" s="5"/>
      <c r="S52" s="5">
        <v>19</v>
      </c>
    </row>
    <row r="53" spans="1:19" x14ac:dyDescent="0.25">
      <c r="A53" s="5">
        <v>-41</v>
      </c>
      <c r="B53" t="s">
        <v>131</v>
      </c>
      <c r="M53">
        <v>-31</v>
      </c>
      <c r="N53" t="s">
        <v>131</v>
      </c>
      <c r="P53" s="13">
        <v>-41</v>
      </c>
      <c r="Q53" s="5">
        <v>4</v>
      </c>
      <c r="R53" s="5"/>
      <c r="S53" s="5">
        <v>4</v>
      </c>
    </row>
    <row r="54" spans="1:19" x14ac:dyDescent="0.25">
      <c r="A54" s="5">
        <v>-40</v>
      </c>
      <c r="B54" t="s">
        <v>131</v>
      </c>
      <c r="M54">
        <v>-33</v>
      </c>
      <c r="N54" t="s">
        <v>131</v>
      </c>
      <c r="P54" s="13">
        <v>-40</v>
      </c>
      <c r="Q54" s="5">
        <v>1</v>
      </c>
      <c r="R54" s="5"/>
      <c r="S54" s="5">
        <v>1</v>
      </c>
    </row>
    <row r="55" spans="1:19" x14ac:dyDescent="0.25">
      <c r="A55" s="5">
        <v>-36</v>
      </c>
      <c r="B55" t="s">
        <v>131</v>
      </c>
      <c r="M55">
        <v>-31</v>
      </c>
      <c r="N55" t="s">
        <v>131</v>
      </c>
      <c r="P55" s="13">
        <v>-39</v>
      </c>
      <c r="Q55" s="5">
        <v>1</v>
      </c>
      <c r="R55" s="5"/>
      <c r="S55" s="5">
        <v>1</v>
      </c>
    </row>
    <row r="56" spans="1:19" x14ac:dyDescent="0.25">
      <c r="A56" s="5">
        <v>-36</v>
      </c>
      <c r="B56" t="s">
        <v>131</v>
      </c>
      <c r="M56">
        <v>-29</v>
      </c>
      <c r="N56" t="s">
        <v>131</v>
      </c>
      <c r="P56" s="13">
        <v>-38</v>
      </c>
      <c r="Q56" s="5">
        <v>11</v>
      </c>
      <c r="R56" s="5"/>
      <c r="S56" s="5">
        <v>11</v>
      </c>
    </row>
    <row r="57" spans="1:19" x14ac:dyDescent="0.25">
      <c r="A57" s="5">
        <v>-36</v>
      </c>
      <c r="B57" t="s">
        <v>131</v>
      </c>
      <c r="M57">
        <v>-33</v>
      </c>
      <c r="N57" t="s">
        <v>131</v>
      </c>
      <c r="P57" s="13">
        <v>-35</v>
      </c>
      <c r="Q57" s="5">
        <v>20</v>
      </c>
      <c r="R57" s="5"/>
      <c r="S57" s="5">
        <v>20</v>
      </c>
    </row>
    <row r="58" spans="1:19" x14ac:dyDescent="0.25">
      <c r="A58" s="5">
        <v>-36</v>
      </c>
      <c r="B58" t="s">
        <v>131</v>
      </c>
      <c r="M58">
        <v>-31</v>
      </c>
      <c r="N58" t="s">
        <v>131</v>
      </c>
      <c r="P58" s="13">
        <v>-34</v>
      </c>
      <c r="Q58" s="5">
        <v>2</v>
      </c>
      <c r="R58" s="5"/>
      <c r="S58" s="5">
        <v>2</v>
      </c>
    </row>
    <row r="59" spans="1:19" x14ac:dyDescent="0.25">
      <c r="A59" s="5">
        <v>-40</v>
      </c>
      <c r="B59" t="s">
        <v>131</v>
      </c>
      <c r="M59">
        <v>-29</v>
      </c>
      <c r="N59" t="s">
        <v>131</v>
      </c>
      <c r="P59" s="13">
        <v>-33</v>
      </c>
      <c r="Q59" s="5">
        <v>18</v>
      </c>
      <c r="R59" s="5"/>
      <c r="S59" s="5">
        <v>18</v>
      </c>
    </row>
    <row r="60" spans="1:19" x14ac:dyDescent="0.25">
      <c r="A60" s="5">
        <v>-40</v>
      </c>
      <c r="B60" t="s">
        <v>131</v>
      </c>
      <c r="M60">
        <v>-33</v>
      </c>
      <c r="N60" t="s">
        <v>131</v>
      </c>
      <c r="P60" s="13">
        <v>-32</v>
      </c>
      <c r="Q60" s="5">
        <v>11</v>
      </c>
      <c r="R60" s="5"/>
      <c r="S60" s="5">
        <v>11</v>
      </c>
    </row>
    <row r="61" spans="1:19" x14ac:dyDescent="0.25">
      <c r="A61" s="5">
        <v>-41</v>
      </c>
      <c r="B61" t="s">
        <v>131</v>
      </c>
      <c r="M61">
        <v>-33</v>
      </c>
      <c r="N61" t="s">
        <v>131</v>
      </c>
      <c r="P61" s="13">
        <v>-31</v>
      </c>
      <c r="Q61" s="5">
        <v>57</v>
      </c>
      <c r="R61" s="5"/>
      <c r="S61" s="5">
        <v>57</v>
      </c>
    </row>
    <row r="62" spans="1:19" x14ac:dyDescent="0.25">
      <c r="A62" s="5">
        <v>-35</v>
      </c>
      <c r="B62" t="s">
        <v>131</v>
      </c>
      <c r="M62">
        <v>-33</v>
      </c>
      <c r="N62" t="s">
        <v>131</v>
      </c>
      <c r="P62" s="13">
        <v>-30</v>
      </c>
      <c r="Q62" s="5">
        <v>3</v>
      </c>
      <c r="R62" s="5"/>
      <c r="S62" s="5">
        <v>3</v>
      </c>
    </row>
    <row r="63" spans="1:19" x14ac:dyDescent="0.25">
      <c r="A63" s="5">
        <v>-36</v>
      </c>
      <c r="B63" t="s">
        <v>131</v>
      </c>
      <c r="M63">
        <v>-33</v>
      </c>
      <c r="N63" t="s">
        <v>131</v>
      </c>
      <c r="P63" s="13">
        <v>-29</v>
      </c>
      <c r="Q63" s="5">
        <v>12</v>
      </c>
      <c r="R63" s="5"/>
      <c r="S63" s="5">
        <v>12</v>
      </c>
    </row>
    <row r="64" spans="1:19" x14ac:dyDescent="0.25">
      <c r="A64" s="5">
        <v>-36</v>
      </c>
      <c r="B64" t="s">
        <v>131</v>
      </c>
      <c r="M64">
        <v>-33</v>
      </c>
      <c r="N64" t="s">
        <v>131</v>
      </c>
      <c r="P64" s="13">
        <v>-28</v>
      </c>
      <c r="Q64" s="5">
        <v>206</v>
      </c>
      <c r="R64" s="5"/>
      <c r="S64" s="5">
        <v>206</v>
      </c>
    </row>
    <row r="65" spans="1:19" x14ac:dyDescent="0.25">
      <c r="A65">
        <v>-36</v>
      </c>
      <c r="B65" t="s">
        <v>131</v>
      </c>
      <c r="M65">
        <v>-27</v>
      </c>
      <c r="N65" t="s">
        <v>131</v>
      </c>
      <c r="P65" s="13">
        <v>-27</v>
      </c>
      <c r="Q65" s="5">
        <v>2</v>
      </c>
      <c r="R65" s="5"/>
      <c r="S65" s="5">
        <v>2</v>
      </c>
    </row>
    <row r="66" spans="1:19" x14ac:dyDescent="0.25">
      <c r="A66">
        <v>-40</v>
      </c>
      <c r="B66" t="s">
        <v>131</v>
      </c>
      <c r="M66">
        <v>-41</v>
      </c>
      <c r="N66" t="s">
        <v>131</v>
      </c>
      <c r="P66" s="13">
        <v>-26</v>
      </c>
      <c r="Q66" s="5">
        <v>2</v>
      </c>
      <c r="R66" s="5"/>
      <c r="S66" s="5">
        <v>2</v>
      </c>
    </row>
    <row r="67" spans="1:19" x14ac:dyDescent="0.25">
      <c r="A67">
        <v>-36</v>
      </c>
      <c r="B67" t="s">
        <v>131</v>
      </c>
      <c r="M67">
        <v>-35</v>
      </c>
      <c r="N67" t="s">
        <v>131</v>
      </c>
      <c r="P67" s="13">
        <v>-25</v>
      </c>
      <c r="Q67" s="5">
        <v>22</v>
      </c>
      <c r="R67" s="5"/>
      <c r="S67" s="5">
        <v>22</v>
      </c>
    </row>
    <row r="68" spans="1:19" x14ac:dyDescent="0.25">
      <c r="A68">
        <v>-36</v>
      </c>
      <c r="B68" t="s">
        <v>131</v>
      </c>
      <c r="M68">
        <v>-41</v>
      </c>
      <c r="N68" t="s">
        <v>131</v>
      </c>
      <c r="P68" s="13">
        <v>-24</v>
      </c>
      <c r="Q68" s="5">
        <v>3</v>
      </c>
      <c r="R68" s="5"/>
      <c r="S68" s="5">
        <v>3</v>
      </c>
    </row>
    <row r="69" spans="1:19" x14ac:dyDescent="0.25">
      <c r="A69">
        <v>-36</v>
      </c>
      <c r="B69" t="s">
        <v>131</v>
      </c>
      <c r="M69">
        <v>-43</v>
      </c>
      <c r="N69" t="s">
        <v>131</v>
      </c>
      <c r="P69" s="13">
        <v>-23</v>
      </c>
      <c r="Q69" s="5">
        <v>9</v>
      </c>
      <c r="R69" s="5"/>
      <c r="S69" s="5">
        <v>9</v>
      </c>
    </row>
    <row r="70" spans="1:19" x14ac:dyDescent="0.25">
      <c r="A70">
        <v>-36</v>
      </c>
      <c r="B70" t="s">
        <v>131</v>
      </c>
      <c r="M70">
        <v>-43</v>
      </c>
      <c r="N70" t="s">
        <v>131</v>
      </c>
      <c r="P70" s="13">
        <v>-22</v>
      </c>
      <c r="Q70" s="5">
        <v>10</v>
      </c>
      <c r="R70" s="5"/>
      <c r="S70" s="5">
        <v>10</v>
      </c>
    </row>
    <row r="71" spans="1:19" x14ac:dyDescent="0.25">
      <c r="A71">
        <v>-40</v>
      </c>
      <c r="B71" t="s">
        <v>131</v>
      </c>
      <c r="M71">
        <v>-38</v>
      </c>
      <c r="N71" t="s">
        <v>131</v>
      </c>
      <c r="P71" s="13">
        <v>-21</v>
      </c>
      <c r="Q71" s="5">
        <v>6</v>
      </c>
      <c r="R71" s="5"/>
      <c r="S71" s="5">
        <v>6</v>
      </c>
    </row>
    <row r="72" spans="1:19" x14ac:dyDescent="0.25">
      <c r="A72">
        <v>-40</v>
      </c>
      <c r="B72" t="s">
        <v>131</v>
      </c>
      <c r="M72">
        <v>-35</v>
      </c>
      <c r="N72" t="s">
        <v>131</v>
      </c>
      <c r="P72" s="13">
        <v>-19</v>
      </c>
      <c r="Q72" s="5">
        <v>2</v>
      </c>
      <c r="R72" s="5"/>
      <c r="S72" s="5">
        <v>2</v>
      </c>
    </row>
    <row r="73" spans="1:19" x14ac:dyDescent="0.25">
      <c r="A73">
        <v>-40</v>
      </c>
      <c r="B73" t="s">
        <v>131</v>
      </c>
      <c r="M73">
        <v>-32</v>
      </c>
      <c r="N73" t="s">
        <v>131</v>
      </c>
      <c r="P73" s="13">
        <v>-18</v>
      </c>
      <c r="Q73" s="5">
        <v>2</v>
      </c>
      <c r="R73" s="5"/>
      <c r="S73" s="5">
        <v>2</v>
      </c>
    </row>
    <row r="74" spans="1:19" x14ac:dyDescent="0.25">
      <c r="A74">
        <v>-37</v>
      </c>
      <c r="B74" t="s">
        <v>131</v>
      </c>
      <c r="M74">
        <v>-41</v>
      </c>
      <c r="N74" t="s">
        <v>131</v>
      </c>
      <c r="P74" s="13">
        <v>-12</v>
      </c>
      <c r="Q74" s="5">
        <v>2</v>
      </c>
      <c r="R74" s="5"/>
      <c r="S74" s="5">
        <v>2</v>
      </c>
    </row>
    <row r="75" spans="1:19" x14ac:dyDescent="0.25">
      <c r="A75">
        <v>-36</v>
      </c>
      <c r="B75" t="s">
        <v>131</v>
      </c>
      <c r="M75">
        <v>-32</v>
      </c>
      <c r="N75" t="s">
        <v>131</v>
      </c>
      <c r="P75" s="13">
        <v>-11</v>
      </c>
      <c r="Q75" s="5">
        <v>38</v>
      </c>
      <c r="R75" s="5"/>
      <c r="S75" s="5">
        <v>38</v>
      </c>
    </row>
    <row r="76" spans="1:19" x14ac:dyDescent="0.25">
      <c r="A76">
        <v>-36</v>
      </c>
      <c r="B76" t="s">
        <v>131</v>
      </c>
      <c r="M76">
        <v>-38</v>
      </c>
      <c r="N76" t="s">
        <v>131</v>
      </c>
      <c r="P76" s="13">
        <v>-10</v>
      </c>
      <c r="Q76" s="5">
        <v>55</v>
      </c>
      <c r="R76" s="5"/>
      <c r="S76" s="5">
        <v>55</v>
      </c>
    </row>
    <row r="77" spans="1:19" x14ac:dyDescent="0.25">
      <c r="A77">
        <v>-36</v>
      </c>
      <c r="B77" t="s">
        <v>131</v>
      </c>
      <c r="M77">
        <v>-38</v>
      </c>
      <c r="N77" t="s">
        <v>131</v>
      </c>
      <c r="P77" s="13" t="s">
        <v>136</v>
      </c>
      <c r="Q77" s="5">
        <v>1729</v>
      </c>
      <c r="R77" s="5">
        <v>1033</v>
      </c>
      <c r="S77" s="5">
        <v>2762</v>
      </c>
    </row>
    <row r="78" spans="1:19" x14ac:dyDescent="0.25">
      <c r="A78">
        <v>-41</v>
      </c>
      <c r="B78" t="s">
        <v>131</v>
      </c>
      <c r="M78">
        <v>-35</v>
      </c>
      <c r="N78" t="s">
        <v>131</v>
      </c>
    </row>
    <row r="79" spans="1:19" x14ac:dyDescent="0.25">
      <c r="A79">
        <v>-36</v>
      </c>
      <c r="B79" t="s">
        <v>131</v>
      </c>
      <c r="M79">
        <v>-35</v>
      </c>
      <c r="N79" t="s">
        <v>131</v>
      </c>
    </row>
    <row r="80" spans="1:19" x14ac:dyDescent="0.25">
      <c r="A80">
        <v>-40</v>
      </c>
      <c r="B80" t="s">
        <v>131</v>
      </c>
      <c r="M80">
        <v>-35</v>
      </c>
      <c r="N80" t="s">
        <v>131</v>
      </c>
    </row>
    <row r="81" spans="1:14" x14ac:dyDescent="0.25">
      <c r="A81">
        <v>-41</v>
      </c>
      <c r="B81" t="s">
        <v>131</v>
      </c>
      <c r="M81">
        <v>-38</v>
      </c>
      <c r="N81" t="s">
        <v>131</v>
      </c>
    </row>
    <row r="82" spans="1:14" x14ac:dyDescent="0.25">
      <c r="A82" s="5">
        <v>-43</v>
      </c>
      <c r="B82" t="s">
        <v>131</v>
      </c>
      <c r="M82">
        <v>-32</v>
      </c>
      <c r="N82" t="s">
        <v>131</v>
      </c>
    </row>
    <row r="83" spans="1:14" x14ac:dyDescent="0.25">
      <c r="A83" s="5">
        <v>-43</v>
      </c>
      <c r="B83" t="s">
        <v>131</v>
      </c>
      <c r="M83">
        <v>-33</v>
      </c>
      <c r="N83" t="s">
        <v>131</v>
      </c>
    </row>
    <row r="84" spans="1:14" x14ac:dyDescent="0.25">
      <c r="A84" s="5">
        <v>-37</v>
      </c>
      <c r="B84" t="s">
        <v>131</v>
      </c>
      <c r="M84">
        <v>-35</v>
      </c>
      <c r="N84" t="s">
        <v>131</v>
      </c>
    </row>
    <row r="85" spans="1:14" x14ac:dyDescent="0.25">
      <c r="A85" s="5">
        <v>-38</v>
      </c>
      <c r="B85" t="s">
        <v>131</v>
      </c>
      <c r="M85">
        <v>-35</v>
      </c>
      <c r="N85" t="s">
        <v>131</v>
      </c>
    </row>
    <row r="86" spans="1:14" x14ac:dyDescent="0.25">
      <c r="A86" s="5">
        <v>-43</v>
      </c>
      <c r="B86" t="s">
        <v>131</v>
      </c>
      <c r="M86">
        <v>-38</v>
      </c>
      <c r="N86" t="s">
        <v>131</v>
      </c>
    </row>
    <row r="87" spans="1:14" x14ac:dyDescent="0.25">
      <c r="A87" s="5">
        <v>-43</v>
      </c>
      <c r="B87" t="s">
        <v>131</v>
      </c>
      <c r="M87">
        <v>-32</v>
      </c>
      <c r="N87" t="s">
        <v>131</v>
      </c>
    </row>
    <row r="88" spans="1:14" x14ac:dyDescent="0.25">
      <c r="A88" s="5">
        <v>-43</v>
      </c>
      <c r="B88" t="s">
        <v>131</v>
      </c>
      <c r="M88">
        <v>-33</v>
      </c>
      <c r="N88" t="s">
        <v>131</v>
      </c>
    </row>
    <row r="89" spans="1:14" x14ac:dyDescent="0.25">
      <c r="A89" s="5">
        <v>-37</v>
      </c>
      <c r="B89" t="s">
        <v>131</v>
      </c>
      <c r="M89">
        <v>-32</v>
      </c>
      <c r="N89" t="s">
        <v>131</v>
      </c>
    </row>
    <row r="90" spans="1:14" x14ac:dyDescent="0.25">
      <c r="A90" s="5">
        <v>-37</v>
      </c>
      <c r="B90" t="s">
        <v>131</v>
      </c>
      <c r="M90">
        <v>-35</v>
      </c>
      <c r="N90" t="s">
        <v>131</v>
      </c>
    </row>
    <row r="91" spans="1:14" x14ac:dyDescent="0.25">
      <c r="A91" s="5">
        <v>-41</v>
      </c>
      <c r="B91" t="s">
        <v>131</v>
      </c>
      <c r="M91">
        <v>-35</v>
      </c>
      <c r="N91" t="s">
        <v>131</v>
      </c>
    </row>
    <row r="92" spans="1:14" x14ac:dyDescent="0.25">
      <c r="A92" s="5">
        <v>-38</v>
      </c>
      <c r="B92" t="s">
        <v>131</v>
      </c>
      <c r="M92">
        <v>-41</v>
      </c>
      <c r="N92" t="s">
        <v>131</v>
      </c>
    </row>
    <row r="93" spans="1:14" x14ac:dyDescent="0.25">
      <c r="A93" s="5">
        <v>-43</v>
      </c>
      <c r="B93" t="s">
        <v>131</v>
      </c>
      <c r="M93">
        <v>-35</v>
      </c>
      <c r="N93" t="s">
        <v>131</v>
      </c>
    </row>
    <row r="94" spans="1:14" x14ac:dyDescent="0.25">
      <c r="A94" s="5">
        <v>-43</v>
      </c>
      <c r="B94" t="s">
        <v>131</v>
      </c>
      <c r="M94">
        <v>-39</v>
      </c>
      <c r="N94" t="s">
        <v>131</v>
      </c>
    </row>
    <row r="95" spans="1:14" x14ac:dyDescent="0.25">
      <c r="A95" s="5">
        <v>-43</v>
      </c>
      <c r="B95" t="s">
        <v>131</v>
      </c>
      <c r="M95">
        <v>-38</v>
      </c>
      <c r="N95" t="s">
        <v>131</v>
      </c>
    </row>
    <row r="96" spans="1:14" x14ac:dyDescent="0.25">
      <c r="A96" s="5">
        <v>-43</v>
      </c>
      <c r="B96" t="s">
        <v>131</v>
      </c>
      <c r="M96">
        <v>-38</v>
      </c>
      <c r="N96" t="s">
        <v>131</v>
      </c>
    </row>
    <row r="97" spans="1:14" x14ac:dyDescent="0.25">
      <c r="A97" s="5">
        <v>-43</v>
      </c>
      <c r="B97" t="s">
        <v>131</v>
      </c>
      <c r="M97">
        <v>-35</v>
      </c>
      <c r="N97" t="s">
        <v>131</v>
      </c>
    </row>
    <row r="98" spans="1:14" x14ac:dyDescent="0.25">
      <c r="A98" s="5">
        <v>-38</v>
      </c>
      <c r="B98" t="s">
        <v>131</v>
      </c>
      <c r="M98">
        <v>-35</v>
      </c>
      <c r="N98" t="s">
        <v>131</v>
      </c>
    </row>
    <row r="99" spans="1:14" x14ac:dyDescent="0.25">
      <c r="A99" s="5">
        <v>-37</v>
      </c>
      <c r="B99" t="s">
        <v>131</v>
      </c>
      <c r="M99">
        <v>-32</v>
      </c>
      <c r="N99" t="s">
        <v>131</v>
      </c>
    </row>
    <row r="100" spans="1:14" x14ac:dyDescent="0.25">
      <c r="A100" s="5">
        <v>-37</v>
      </c>
      <c r="B100" t="s">
        <v>131</v>
      </c>
      <c r="M100">
        <v>-38</v>
      </c>
      <c r="N100" t="s">
        <v>131</v>
      </c>
    </row>
    <row r="101" spans="1:14" x14ac:dyDescent="0.25">
      <c r="A101" s="5">
        <v>-43</v>
      </c>
      <c r="B101" t="s">
        <v>131</v>
      </c>
      <c r="M101">
        <v>-35</v>
      </c>
      <c r="N101" t="s">
        <v>131</v>
      </c>
    </row>
    <row r="102" spans="1:14" x14ac:dyDescent="0.25">
      <c r="A102" s="5">
        <v>-38</v>
      </c>
      <c r="B102" t="s">
        <v>131</v>
      </c>
      <c r="M102">
        <v>-38</v>
      </c>
      <c r="N102" t="s">
        <v>131</v>
      </c>
    </row>
    <row r="103" spans="1:14" x14ac:dyDescent="0.25">
      <c r="A103" s="5">
        <v>-37</v>
      </c>
      <c r="B103" t="s">
        <v>131</v>
      </c>
      <c r="M103">
        <v>-35</v>
      </c>
      <c r="N103" t="s">
        <v>131</v>
      </c>
    </row>
    <row r="104" spans="1:14" x14ac:dyDescent="0.25">
      <c r="A104" s="5">
        <v>-38</v>
      </c>
      <c r="B104" t="s">
        <v>131</v>
      </c>
      <c r="M104">
        <v>-38</v>
      </c>
      <c r="N104" t="s">
        <v>131</v>
      </c>
    </row>
    <row r="105" spans="1:14" x14ac:dyDescent="0.25">
      <c r="A105" s="5">
        <v>-37</v>
      </c>
      <c r="B105" t="s">
        <v>131</v>
      </c>
      <c r="M105">
        <v>-35</v>
      </c>
      <c r="N105" t="s">
        <v>131</v>
      </c>
    </row>
    <row r="106" spans="1:14" x14ac:dyDescent="0.25">
      <c r="A106">
        <v>-38</v>
      </c>
      <c r="B106" t="s">
        <v>131</v>
      </c>
      <c r="M106">
        <v>-35</v>
      </c>
      <c r="N106" t="s">
        <v>131</v>
      </c>
    </row>
    <row r="107" spans="1:14" x14ac:dyDescent="0.25">
      <c r="A107">
        <v>-37</v>
      </c>
      <c r="B107" t="s">
        <v>131</v>
      </c>
      <c r="M107">
        <v>-44</v>
      </c>
      <c r="N107" t="s">
        <v>131</v>
      </c>
    </row>
    <row r="108" spans="1:14" x14ac:dyDescent="0.25">
      <c r="A108">
        <v>-37</v>
      </c>
      <c r="B108" t="s">
        <v>131</v>
      </c>
      <c r="M108">
        <v>-35</v>
      </c>
      <c r="N108" t="s">
        <v>131</v>
      </c>
    </row>
    <row r="109" spans="1:14" x14ac:dyDescent="0.25">
      <c r="A109">
        <v>-43</v>
      </c>
      <c r="B109" t="s">
        <v>131</v>
      </c>
      <c r="M109">
        <v>-43</v>
      </c>
      <c r="N109" t="s">
        <v>131</v>
      </c>
    </row>
    <row r="110" spans="1:14" x14ac:dyDescent="0.25">
      <c r="A110">
        <v>-42</v>
      </c>
      <c r="B110" t="s">
        <v>131</v>
      </c>
      <c r="M110">
        <v>-35</v>
      </c>
      <c r="N110" t="s">
        <v>131</v>
      </c>
    </row>
    <row r="111" spans="1:14" x14ac:dyDescent="0.25">
      <c r="A111">
        <v>-43</v>
      </c>
      <c r="B111" t="s">
        <v>131</v>
      </c>
      <c r="M111">
        <v>-35</v>
      </c>
      <c r="N111" t="s">
        <v>131</v>
      </c>
    </row>
    <row r="112" spans="1:14" x14ac:dyDescent="0.25">
      <c r="A112">
        <v>-44</v>
      </c>
      <c r="B112" t="s">
        <v>131</v>
      </c>
      <c r="M112">
        <v>-32</v>
      </c>
      <c r="N112" t="s">
        <v>131</v>
      </c>
    </row>
    <row r="113" spans="1:14" x14ac:dyDescent="0.25">
      <c r="A113">
        <v>-43</v>
      </c>
      <c r="B113" t="s">
        <v>131</v>
      </c>
      <c r="M113">
        <v>-32</v>
      </c>
      <c r="N113" t="s">
        <v>131</v>
      </c>
    </row>
    <row r="114" spans="1:14" x14ac:dyDescent="0.25">
      <c r="A114">
        <v>-38</v>
      </c>
      <c r="B114" t="s">
        <v>131</v>
      </c>
      <c r="M114">
        <v>-32</v>
      </c>
      <c r="N114" t="s">
        <v>131</v>
      </c>
    </row>
    <row r="115" spans="1:14" x14ac:dyDescent="0.25">
      <c r="A115">
        <v>-38</v>
      </c>
      <c r="B115" t="s">
        <v>131</v>
      </c>
      <c r="M115">
        <v>-35</v>
      </c>
      <c r="N115" t="s">
        <v>131</v>
      </c>
    </row>
    <row r="116" spans="1:14" x14ac:dyDescent="0.25">
      <c r="A116">
        <v>-41</v>
      </c>
      <c r="B116" t="s">
        <v>131</v>
      </c>
      <c r="M116">
        <v>-33</v>
      </c>
      <c r="N116" t="s">
        <v>131</v>
      </c>
    </row>
    <row r="117" spans="1:14" x14ac:dyDescent="0.25">
      <c r="A117">
        <v>-43</v>
      </c>
      <c r="B117" t="s">
        <v>131</v>
      </c>
      <c r="M117">
        <v>-32</v>
      </c>
      <c r="N117" t="s">
        <v>131</v>
      </c>
    </row>
    <row r="118" spans="1:14" x14ac:dyDescent="0.25">
      <c r="A118">
        <v>-38</v>
      </c>
      <c r="B118" t="s">
        <v>131</v>
      </c>
      <c r="M118">
        <v>-43</v>
      </c>
      <c r="N118" t="s">
        <v>131</v>
      </c>
    </row>
    <row r="119" spans="1:14" x14ac:dyDescent="0.25">
      <c r="A119">
        <v>-39</v>
      </c>
      <c r="B119" t="s">
        <v>131</v>
      </c>
      <c r="M119">
        <v>-38</v>
      </c>
      <c r="N119" t="s">
        <v>131</v>
      </c>
    </row>
    <row r="120" spans="1:14" x14ac:dyDescent="0.25">
      <c r="A120">
        <v>-41</v>
      </c>
      <c r="B120" t="s">
        <v>131</v>
      </c>
      <c r="M120">
        <v>-32</v>
      </c>
      <c r="N120" t="s">
        <v>131</v>
      </c>
    </row>
    <row r="121" spans="1:14" x14ac:dyDescent="0.25">
      <c r="A121">
        <v>-43</v>
      </c>
      <c r="B121" t="s">
        <v>131</v>
      </c>
      <c r="M121">
        <v>-29</v>
      </c>
      <c r="N121" t="s">
        <v>131</v>
      </c>
    </row>
    <row r="122" spans="1:14" x14ac:dyDescent="0.25">
      <c r="A122">
        <v>-43</v>
      </c>
      <c r="B122" t="s">
        <v>131</v>
      </c>
      <c r="M122">
        <v>-29</v>
      </c>
      <c r="N122" t="s">
        <v>131</v>
      </c>
    </row>
    <row r="123" spans="1:14" x14ac:dyDescent="0.25">
      <c r="A123" s="5">
        <v>-53</v>
      </c>
      <c r="B123" t="s">
        <v>131</v>
      </c>
      <c r="M123">
        <v>-28</v>
      </c>
      <c r="N123" t="s">
        <v>131</v>
      </c>
    </row>
    <row r="124" spans="1:14" x14ac:dyDescent="0.25">
      <c r="A124" s="5">
        <v>-53</v>
      </c>
      <c r="B124" t="s">
        <v>131</v>
      </c>
      <c r="M124">
        <v>-23</v>
      </c>
      <c r="N124" t="s">
        <v>131</v>
      </c>
    </row>
    <row r="125" spans="1:14" x14ac:dyDescent="0.25">
      <c r="A125" s="5">
        <v>-53</v>
      </c>
      <c r="B125" t="s">
        <v>131</v>
      </c>
      <c r="M125">
        <v>-28</v>
      </c>
      <c r="N125" t="s">
        <v>131</v>
      </c>
    </row>
    <row r="126" spans="1:14" x14ac:dyDescent="0.25">
      <c r="A126" s="5">
        <v>-53</v>
      </c>
      <c r="B126" t="s">
        <v>131</v>
      </c>
      <c r="M126">
        <v>-28</v>
      </c>
      <c r="N126" t="s">
        <v>131</v>
      </c>
    </row>
    <row r="127" spans="1:14" x14ac:dyDescent="0.25">
      <c r="A127" s="5">
        <v>-53</v>
      </c>
      <c r="B127" t="s">
        <v>131</v>
      </c>
      <c r="M127">
        <v>-28</v>
      </c>
      <c r="N127" t="s">
        <v>131</v>
      </c>
    </row>
    <row r="128" spans="1:14" x14ac:dyDescent="0.25">
      <c r="A128" s="5">
        <v>-53</v>
      </c>
      <c r="B128" t="s">
        <v>131</v>
      </c>
      <c r="M128">
        <v>-23</v>
      </c>
      <c r="N128" t="s">
        <v>131</v>
      </c>
    </row>
    <row r="129" spans="1:14" x14ac:dyDescent="0.25">
      <c r="A129" s="5">
        <v>-52</v>
      </c>
      <c r="B129" t="s">
        <v>131</v>
      </c>
      <c r="M129">
        <v>-28</v>
      </c>
      <c r="N129" t="s">
        <v>131</v>
      </c>
    </row>
    <row r="130" spans="1:14" x14ac:dyDescent="0.25">
      <c r="A130" s="5">
        <v>-52</v>
      </c>
      <c r="B130" t="s">
        <v>131</v>
      </c>
      <c r="M130">
        <v>-28</v>
      </c>
      <c r="N130" t="s">
        <v>131</v>
      </c>
    </row>
    <row r="131" spans="1:14" x14ac:dyDescent="0.25">
      <c r="A131" s="5">
        <v>-52</v>
      </c>
      <c r="B131" t="s">
        <v>131</v>
      </c>
      <c r="M131">
        <v>-25</v>
      </c>
      <c r="N131" t="s">
        <v>131</v>
      </c>
    </row>
    <row r="132" spans="1:14" x14ac:dyDescent="0.25">
      <c r="A132" s="5">
        <v>-53</v>
      </c>
      <c r="B132" t="s">
        <v>131</v>
      </c>
      <c r="M132">
        <v>-28</v>
      </c>
      <c r="N132" t="s">
        <v>131</v>
      </c>
    </row>
    <row r="133" spans="1:14" x14ac:dyDescent="0.25">
      <c r="A133" s="5">
        <v>-52</v>
      </c>
      <c r="B133" t="s">
        <v>131</v>
      </c>
      <c r="M133">
        <v>-28</v>
      </c>
      <c r="N133" t="s">
        <v>131</v>
      </c>
    </row>
    <row r="134" spans="1:14" x14ac:dyDescent="0.25">
      <c r="A134" s="5">
        <v>-53</v>
      </c>
      <c r="B134" t="s">
        <v>131</v>
      </c>
      <c r="M134">
        <v>-22</v>
      </c>
      <c r="N134" t="s">
        <v>131</v>
      </c>
    </row>
    <row r="135" spans="1:14" x14ac:dyDescent="0.25">
      <c r="A135" s="5">
        <v>-53</v>
      </c>
      <c r="B135" t="s">
        <v>131</v>
      </c>
      <c r="M135">
        <v>-28</v>
      </c>
      <c r="N135" t="s">
        <v>131</v>
      </c>
    </row>
    <row r="136" spans="1:14" x14ac:dyDescent="0.25">
      <c r="A136" s="5">
        <v>-52</v>
      </c>
      <c r="B136" t="s">
        <v>131</v>
      </c>
      <c r="M136">
        <v>-28</v>
      </c>
      <c r="N136" t="s">
        <v>131</v>
      </c>
    </row>
    <row r="137" spans="1:14" x14ac:dyDescent="0.25">
      <c r="A137" s="5">
        <v>-50</v>
      </c>
      <c r="B137" t="s">
        <v>131</v>
      </c>
      <c r="M137">
        <v>-28</v>
      </c>
      <c r="N137" t="s">
        <v>131</v>
      </c>
    </row>
    <row r="138" spans="1:14" x14ac:dyDescent="0.25">
      <c r="A138" s="5">
        <v>-54</v>
      </c>
      <c r="B138" t="s">
        <v>131</v>
      </c>
      <c r="M138">
        <v>-28</v>
      </c>
      <c r="N138" t="s">
        <v>131</v>
      </c>
    </row>
    <row r="139" spans="1:14" x14ac:dyDescent="0.25">
      <c r="A139" s="5">
        <v>-53</v>
      </c>
      <c r="B139" t="s">
        <v>131</v>
      </c>
      <c r="M139">
        <v>-28</v>
      </c>
      <c r="N139" t="s">
        <v>131</v>
      </c>
    </row>
    <row r="140" spans="1:14" x14ac:dyDescent="0.25">
      <c r="A140" s="5">
        <v>-52</v>
      </c>
      <c r="B140" t="s">
        <v>131</v>
      </c>
      <c r="M140">
        <v>-28</v>
      </c>
      <c r="N140" t="s">
        <v>131</v>
      </c>
    </row>
    <row r="141" spans="1:14" x14ac:dyDescent="0.25">
      <c r="A141" s="5">
        <v>-52</v>
      </c>
      <c r="B141" t="s">
        <v>131</v>
      </c>
      <c r="M141">
        <v>-28</v>
      </c>
      <c r="N141" t="s">
        <v>131</v>
      </c>
    </row>
    <row r="142" spans="1:14" x14ac:dyDescent="0.25">
      <c r="A142" s="5">
        <v>-52</v>
      </c>
      <c r="B142" t="s">
        <v>131</v>
      </c>
      <c r="M142">
        <v>-23</v>
      </c>
      <c r="N142" t="s">
        <v>131</v>
      </c>
    </row>
    <row r="143" spans="1:14" x14ac:dyDescent="0.25">
      <c r="A143" s="5">
        <v>-53</v>
      </c>
      <c r="B143" t="s">
        <v>131</v>
      </c>
      <c r="M143">
        <v>-29</v>
      </c>
      <c r="N143" t="s">
        <v>131</v>
      </c>
    </row>
    <row r="144" spans="1:14" x14ac:dyDescent="0.25">
      <c r="A144" s="5">
        <v>-53</v>
      </c>
      <c r="B144" t="s">
        <v>131</v>
      </c>
      <c r="M144">
        <v>-26</v>
      </c>
      <c r="N144" t="s">
        <v>131</v>
      </c>
    </row>
    <row r="145" spans="1:14" x14ac:dyDescent="0.25">
      <c r="A145" s="5">
        <v>-52</v>
      </c>
      <c r="B145" t="s">
        <v>131</v>
      </c>
      <c r="M145">
        <v>-28</v>
      </c>
      <c r="N145" t="s">
        <v>131</v>
      </c>
    </row>
    <row r="146" spans="1:14" x14ac:dyDescent="0.25">
      <c r="A146" s="5">
        <v>-53</v>
      </c>
      <c r="B146" t="s">
        <v>131</v>
      </c>
      <c r="M146">
        <v>-29</v>
      </c>
      <c r="N146" t="s">
        <v>131</v>
      </c>
    </row>
    <row r="147" spans="1:14" x14ac:dyDescent="0.25">
      <c r="A147">
        <v>-52</v>
      </c>
      <c r="B147" t="s">
        <v>131</v>
      </c>
      <c r="M147">
        <v>-29</v>
      </c>
      <c r="N147" t="s">
        <v>131</v>
      </c>
    </row>
    <row r="148" spans="1:14" x14ac:dyDescent="0.25">
      <c r="A148">
        <v>-52</v>
      </c>
      <c r="B148" t="s">
        <v>131</v>
      </c>
      <c r="M148">
        <v>-29</v>
      </c>
      <c r="N148" t="s">
        <v>131</v>
      </c>
    </row>
    <row r="149" spans="1:14" x14ac:dyDescent="0.25">
      <c r="A149">
        <v>-53</v>
      </c>
      <c r="B149" t="s">
        <v>131</v>
      </c>
      <c r="M149">
        <v>-29</v>
      </c>
      <c r="N149" t="s">
        <v>131</v>
      </c>
    </row>
    <row r="150" spans="1:14" x14ac:dyDescent="0.25">
      <c r="A150">
        <v>-53</v>
      </c>
      <c r="B150" t="s">
        <v>131</v>
      </c>
      <c r="M150">
        <v>-28</v>
      </c>
      <c r="N150" t="s">
        <v>131</v>
      </c>
    </row>
    <row r="151" spans="1:14" x14ac:dyDescent="0.25">
      <c r="A151">
        <v>-53</v>
      </c>
      <c r="B151" t="s">
        <v>131</v>
      </c>
      <c r="M151">
        <v>-25</v>
      </c>
      <c r="N151" t="s">
        <v>131</v>
      </c>
    </row>
    <row r="152" spans="1:14" x14ac:dyDescent="0.25">
      <c r="A152">
        <v>-52</v>
      </c>
      <c r="B152" t="s">
        <v>131</v>
      </c>
      <c r="M152">
        <v>-31</v>
      </c>
      <c r="N152" t="s">
        <v>131</v>
      </c>
    </row>
    <row r="153" spans="1:14" x14ac:dyDescent="0.25">
      <c r="A153">
        <v>-52</v>
      </c>
      <c r="B153" t="s">
        <v>131</v>
      </c>
      <c r="M153">
        <v>-28</v>
      </c>
      <c r="N153" t="s">
        <v>131</v>
      </c>
    </row>
    <row r="154" spans="1:14" x14ac:dyDescent="0.25">
      <c r="A154">
        <v>-52</v>
      </c>
      <c r="B154" t="s">
        <v>131</v>
      </c>
      <c r="M154">
        <v>-25</v>
      </c>
      <c r="N154" t="s">
        <v>131</v>
      </c>
    </row>
    <row r="155" spans="1:14" x14ac:dyDescent="0.25">
      <c r="A155">
        <v>-53</v>
      </c>
      <c r="B155" t="s">
        <v>131</v>
      </c>
      <c r="M155">
        <v>-28</v>
      </c>
      <c r="N155" t="s">
        <v>131</v>
      </c>
    </row>
    <row r="156" spans="1:14" x14ac:dyDescent="0.25">
      <c r="A156">
        <v>-53</v>
      </c>
      <c r="B156" t="s">
        <v>131</v>
      </c>
      <c r="M156">
        <v>-25</v>
      </c>
      <c r="N156" t="s">
        <v>131</v>
      </c>
    </row>
    <row r="157" spans="1:14" x14ac:dyDescent="0.25">
      <c r="A157">
        <v>-53</v>
      </c>
      <c r="B157" t="s">
        <v>131</v>
      </c>
      <c r="M157">
        <v>-28</v>
      </c>
      <c r="N157" t="s">
        <v>131</v>
      </c>
    </row>
    <row r="158" spans="1:14" x14ac:dyDescent="0.25">
      <c r="A158">
        <v>-53</v>
      </c>
      <c r="B158" t="s">
        <v>131</v>
      </c>
      <c r="M158">
        <v>-22</v>
      </c>
      <c r="N158" t="s">
        <v>131</v>
      </c>
    </row>
    <row r="159" spans="1:14" x14ac:dyDescent="0.25">
      <c r="A159">
        <v>-53</v>
      </c>
      <c r="B159" t="s">
        <v>131</v>
      </c>
      <c r="M159">
        <v>-25</v>
      </c>
      <c r="N159" t="s">
        <v>131</v>
      </c>
    </row>
    <row r="160" spans="1:14" x14ac:dyDescent="0.25">
      <c r="A160">
        <v>-54</v>
      </c>
      <c r="B160" t="s">
        <v>131</v>
      </c>
      <c r="M160">
        <v>-28</v>
      </c>
      <c r="N160" t="s">
        <v>131</v>
      </c>
    </row>
    <row r="161" spans="1:14" x14ac:dyDescent="0.25">
      <c r="A161">
        <v>-53</v>
      </c>
      <c r="B161" t="s">
        <v>131</v>
      </c>
      <c r="M161">
        <v>-31</v>
      </c>
      <c r="N161" t="s">
        <v>131</v>
      </c>
    </row>
    <row r="162" spans="1:14" x14ac:dyDescent="0.25">
      <c r="A162">
        <v>-52</v>
      </c>
      <c r="B162" t="s">
        <v>131</v>
      </c>
      <c r="M162">
        <v>-28</v>
      </c>
      <c r="N162" t="s">
        <v>131</v>
      </c>
    </row>
    <row r="163" spans="1:14" x14ac:dyDescent="0.25">
      <c r="A163" s="5">
        <v>-64</v>
      </c>
      <c r="B163" t="s">
        <v>132</v>
      </c>
      <c r="M163">
        <v>-28</v>
      </c>
      <c r="N163" t="s">
        <v>131</v>
      </c>
    </row>
    <row r="164" spans="1:14" x14ac:dyDescent="0.25">
      <c r="A164" s="5">
        <v>-64</v>
      </c>
      <c r="B164" t="s">
        <v>132</v>
      </c>
      <c r="M164">
        <v>-22</v>
      </c>
      <c r="N164" t="s">
        <v>131</v>
      </c>
    </row>
    <row r="165" spans="1:14" x14ac:dyDescent="0.25">
      <c r="A165" s="5">
        <v>-64</v>
      </c>
      <c r="B165" t="s">
        <v>132</v>
      </c>
      <c r="M165">
        <v>-28</v>
      </c>
      <c r="N165" t="s">
        <v>131</v>
      </c>
    </row>
    <row r="166" spans="1:14" x14ac:dyDescent="0.25">
      <c r="A166" s="5">
        <v>-63</v>
      </c>
      <c r="B166" t="s">
        <v>132</v>
      </c>
      <c r="M166">
        <v>-28</v>
      </c>
      <c r="N166" t="s">
        <v>131</v>
      </c>
    </row>
    <row r="167" spans="1:14" x14ac:dyDescent="0.25">
      <c r="A167" s="5">
        <v>-63</v>
      </c>
      <c r="B167" t="s">
        <v>132</v>
      </c>
      <c r="M167">
        <v>-28</v>
      </c>
      <c r="N167" t="s">
        <v>131</v>
      </c>
    </row>
    <row r="168" spans="1:14" x14ac:dyDescent="0.25">
      <c r="A168" s="5">
        <v>-63</v>
      </c>
      <c r="B168" t="s">
        <v>132</v>
      </c>
      <c r="M168">
        <v>-22</v>
      </c>
      <c r="N168" t="s">
        <v>131</v>
      </c>
    </row>
    <row r="169" spans="1:14" x14ac:dyDescent="0.25">
      <c r="A169" s="5">
        <v>-64</v>
      </c>
      <c r="B169" t="s">
        <v>132</v>
      </c>
      <c r="M169">
        <v>-28</v>
      </c>
      <c r="N169" t="s">
        <v>131</v>
      </c>
    </row>
    <row r="170" spans="1:14" x14ac:dyDescent="0.25">
      <c r="A170" s="5">
        <v>-63</v>
      </c>
      <c r="B170" t="s">
        <v>132</v>
      </c>
      <c r="M170">
        <v>-28</v>
      </c>
      <c r="N170" t="s">
        <v>131</v>
      </c>
    </row>
    <row r="171" spans="1:14" x14ac:dyDescent="0.25">
      <c r="A171" s="5">
        <v>-63</v>
      </c>
      <c r="B171" t="s">
        <v>132</v>
      </c>
      <c r="M171">
        <v>-28</v>
      </c>
      <c r="N171" t="s">
        <v>131</v>
      </c>
    </row>
    <row r="172" spans="1:14" x14ac:dyDescent="0.25">
      <c r="A172" s="5">
        <v>-64</v>
      </c>
      <c r="B172" t="s">
        <v>132</v>
      </c>
      <c r="M172">
        <v>-28</v>
      </c>
      <c r="N172" t="s">
        <v>131</v>
      </c>
    </row>
    <row r="173" spans="1:14" x14ac:dyDescent="0.25">
      <c r="A173" s="5">
        <v>-63</v>
      </c>
      <c r="B173" t="s">
        <v>132</v>
      </c>
      <c r="M173">
        <v>-28</v>
      </c>
      <c r="N173" t="s">
        <v>131</v>
      </c>
    </row>
    <row r="174" spans="1:14" x14ac:dyDescent="0.25">
      <c r="A174" s="5">
        <v>-65</v>
      </c>
      <c r="B174" t="s">
        <v>132</v>
      </c>
      <c r="M174">
        <v>-23</v>
      </c>
      <c r="N174" t="s">
        <v>131</v>
      </c>
    </row>
    <row r="175" spans="1:14" x14ac:dyDescent="0.25">
      <c r="A175" s="5">
        <v>-64</v>
      </c>
      <c r="B175" t="s">
        <v>132</v>
      </c>
      <c r="M175">
        <v>-28</v>
      </c>
      <c r="N175" t="s">
        <v>131</v>
      </c>
    </row>
    <row r="176" spans="1:14" x14ac:dyDescent="0.25">
      <c r="A176" s="5">
        <v>-64</v>
      </c>
      <c r="B176" t="s">
        <v>132</v>
      </c>
      <c r="M176">
        <v>-28</v>
      </c>
      <c r="N176" t="s">
        <v>131</v>
      </c>
    </row>
    <row r="177" spans="1:14" x14ac:dyDescent="0.25">
      <c r="A177" s="5">
        <v>-64</v>
      </c>
      <c r="B177" t="s">
        <v>132</v>
      </c>
      <c r="M177">
        <v>-31</v>
      </c>
      <c r="N177" t="s">
        <v>131</v>
      </c>
    </row>
    <row r="178" spans="1:14" x14ac:dyDescent="0.25">
      <c r="A178" s="5">
        <v>-64</v>
      </c>
      <c r="B178" t="s">
        <v>132</v>
      </c>
      <c r="M178">
        <v>-28</v>
      </c>
      <c r="N178" t="s">
        <v>131</v>
      </c>
    </row>
    <row r="179" spans="1:14" x14ac:dyDescent="0.25">
      <c r="A179" s="5">
        <v>-64</v>
      </c>
      <c r="B179" t="s">
        <v>132</v>
      </c>
      <c r="M179">
        <v>-29</v>
      </c>
      <c r="N179" t="s">
        <v>131</v>
      </c>
    </row>
    <row r="180" spans="1:14" x14ac:dyDescent="0.25">
      <c r="A180" s="5">
        <v>-63</v>
      </c>
      <c r="B180" t="s">
        <v>132</v>
      </c>
      <c r="M180">
        <v>-28</v>
      </c>
      <c r="N180" t="s">
        <v>131</v>
      </c>
    </row>
    <row r="181" spans="1:14" x14ac:dyDescent="0.25">
      <c r="A181" s="5">
        <v>-63</v>
      </c>
      <c r="B181" t="s">
        <v>132</v>
      </c>
      <c r="M181">
        <v>-31</v>
      </c>
      <c r="N181" t="s">
        <v>131</v>
      </c>
    </row>
    <row r="182" spans="1:14" x14ac:dyDescent="0.25">
      <c r="A182" s="5">
        <v>-65</v>
      </c>
      <c r="B182" t="s">
        <v>132</v>
      </c>
      <c r="M182">
        <v>-28</v>
      </c>
      <c r="N182" t="s">
        <v>131</v>
      </c>
    </row>
    <row r="183" spans="1:14" x14ac:dyDescent="0.25">
      <c r="A183" s="5">
        <v>-64</v>
      </c>
      <c r="B183" t="s">
        <v>132</v>
      </c>
      <c r="M183">
        <v>-28</v>
      </c>
      <c r="N183" t="s">
        <v>131</v>
      </c>
    </row>
    <row r="184" spans="1:14" x14ac:dyDescent="0.25">
      <c r="A184" s="5">
        <v>-64</v>
      </c>
      <c r="B184" t="s">
        <v>132</v>
      </c>
      <c r="M184">
        <v>-28</v>
      </c>
      <c r="N184" t="s">
        <v>131</v>
      </c>
    </row>
    <row r="185" spans="1:14" x14ac:dyDescent="0.25">
      <c r="A185" s="5">
        <v>-64</v>
      </c>
      <c r="B185" t="s">
        <v>132</v>
      </c>
      <c r="M185">
        <v>-28</v>
      </c>
      <c r="N185" t="s">
        <v>131</v>
      </c>
    </row>
    <row r="186" spans="1:14" x14ac:dyDescent="0.25">
      <c r="A186" s="5">
        <v>-64</v>
      </c>
      <c r="B186" t="s">
        <v>132</v>
      </c>
      <c r="M186">
        <v>-25</v>
      </c>
      <c r="N186" t="s">
        <v>131</v>
      </c>
    </row>
    <row r="187" spans="1:14" x14ac:dyDescent="0.25">
      <c r="A187">
        <v>-64</v>
      </c>
      <c r="B187" t="s">
        <v>132</v>
      </c>
      <c r="M187">
        <v>-31</v>
      </c>
      <c r="N187" t="s">
        <v>131</v>
      </c>
    </row>
    <row r="188" spans="1:14" x14ac:dyDescent="0.25">
      <c r="A188">
        <v>-64</v>
      </c>
      <c r="B188" t="s">
        <v>132</v>
      </c>
      <c r="M188">
        <v>-28</v>
      </c>
      <c r="N188" t="s">
        <v>131</v>
      </c>
    </row>
    <row r="189" spans="1:14" x14ac:dyDescent="0.25">
      <c r="A189">
        <v>-65</v>
      </c>
      <c r="B189" t="s">
        <v>132</v>
      </c>
      <c r="M189">
        <v>-25</v>
      </c>
      <c r="N189" t="s">
        <v>131</v>
      </c>
    </row>
    <row r="190" spans="1:14" x14ac:dyDescent="0.25">
      <c r="A190">
        <v>-65</v>
      </c>
      <c r="B190" t="s">
        <v>132</v>
      </c>
      <c r="M190">
        <v>-21</v>
      </c>
      <c r="N190" t="s">
        <v>131</v>
      </c>
    </row>
    <row r="191" spans="1:14" x14ac:dyDescent="0.25">
      <c r="A191">
        <v>-63</v>
      </c>
      <c r="B191" t="s">
        <v>132</v>
      </c>
      <c r="M191">
        <v>-21</v>
      </c>
      <c r="N191" t="s">
        <v>131</v>
      </c>
    </row>
    <row r="192" spans="1:14" x14ac:dyDescent="0.25">
      <c r="A192">
        <v>-65</v>
      </c>
      <c r="B192" t="s">
        <v>132</v>
      </c>
      <c r="M192">
        <v>-29</v>
      </c>
      <c r="N192" t="s">
        <v>131</v>
      </c>
    </row>
    <row r="193" spans="1:14" x14ac:dyDescent="0.25">
      <c r="A193">
        <v>-63</v>
      </c>
      <c r="B193" t="s">
        <v>132</v>
      </c>
      <c r="M193">
        <v>-31</v>
      </c>
      <c r="N193" t="s">
        <v>131</v>
      </c>
    </row>
    <row r="194" spans="1:14" x14ac:dyDescent="0.25">
      <c r="A194">
        <v>-64</v>
      </c>
      <c r="B194" t="s">
        <v>132</v>
      </c>
      <c r="M194">
        <v>-28</v>
      </c>
      <c r="N194" t="s">
        <v>131</v>
      </c>
    </row>
    <row r="195" spans="1:14" x14ac:dyDescent="0.25">
      <c r="A195">
        <v>-63</v>
      </c>
      <c r="B195" t="s">
        <v>132</v>
      </c>
      <c r="M195">
        <v>-28</v>
      </c>
      <c r="N195" t="s">
        <v>131</v>
      </c>
    </row>
    <row r="196" spans="1:14" x14ac:dyDescent="0.25">
      <c r="A196">
        <v>-63</v>
      </c>
      <c r="B196" t="s">
        <v>132</v>
      </c>
      <c r="M196">
        <v>-28</v>
      </c>
      <c r="N196" t="s">
        <v>131</v>
      </c>
    </row>
    <row r="197" spans="1:14" x14ac:dyDescent="0.25">
      <c r="A197">
        <v>-64</v>
      </c>
      <c r="B197" t="s">
        <v>132</v>
      </c>
      <c r="M197">
        <v>-28</v>
      </c>
      <c r="N197" t="s">
        <v>131</v>
      </c>
    </row>
    <row r="198" spans="1:14" x14ac:dyDescent="0.25">
      <c r="A198">
        <v>-63</v>
      </c>
      <c r="B198" t="s">
        <v>132</v>
      </c>
      <c r="M198">
        <v>-28</v>
      </c>
      <c r="N198" t="s">
        <v>131</v>
      </c>
    </row>
    <row r="199" spans="1:14" x14ac:dyDescent="0.25">
      <c r="A199">
        <v>-64</v>
      </c>
      <c r="B199" t="s">
        <v>132</v>
      </c>
      <c r="M199">
        <v>-28</v>
      </c>
      <c r="N199" t="s">
        <v>131</v>
      </c>
    </row>
    <row r="200" spans="1:14" x14ac:dyDescent="0.25">
      <c r="A200">
        <v>-61</v>
      </c>
      <c r="B200" t="s">
        <v>132</v>
      </c>
      <c r="M200">
        <v>-25</v>
      </c>
      <c r="N200" t="s">
        <v>131</v>
      </c>
    </row>
    <row r="201" spans="1:14" x14ac:dyDescent="0.25">
      <c r="A201">
        <v>-61</v>
      </c>
      <c r="B201" t="s">
        <v>132</v>
      </c>
      <c r="M201">
        <v>-28</v>
      </c>
      <c r="N201" t="s">
        <v>131</v>
      </c>
    </row>
    <row r="202" spans="1:14" x14ac:dyDescent="0.25">
      <c r="A202">
        <v>-63</v>
      </c>
      <c r="B202" t="s">
        <v>132</v>
      </c>
      <c r="M202">
        <v>-28</v>
      </c>
      <c r="N202" t="s">
        <v>131</v>
      </c>
    </row>
    <row r="203" spans="1:14" x14ac:dyDescent="0.25">
      <c r="A203">
        <v>-64</v>
      </c>
      <c r="B203" t="s">
        <v>132</v>
      </c>
      <c r="M203">
        <v>-31</v>
      </c>
      <c r="N203" t="s">
        <v>131</v>
      </c>
    </row>
    <row r="204" spans="1:14" x14ac:dyDescent="0.25">
      <c r="A204">
        <v>-63</v>
      </c>
      <c r="B204" t="s">
        <v>132</v>
      </c>
      <c r="M204">
        <v>-28</v>
      </c>
      <c r="N204" t="s">
        <v>131</v>
      </c>
    </row>
    <row r="205" spans="1:14" x14ac:dyDescent="0.25">
      <c r="A205">
        <v>-64</v>
      </c>
      <c r="B205" t="s">
        <v>132</v>
      </c>
      <c r="M205">
        <v>-28</v>
      </c>
      <c r="N205" t="s">
        <v>131</v>
      </c>
    </row>
    <row r="206" spans="1:14" x14ac:dyDescent="0.25">
      <c r="A206">
        <v>-64</v>
      </c>
      <c r="B206" t="s">
        <v>132</v>
      </c>
      <c r="M206">
        <v>-28</v>
      </c>
      <c r="N206" t="s">
        <v>131</v>
      </c>
    </row>
    <row r="207" spans="1:14" x14ac:dyDescent="0.25">
      <c r="A207">
        <v>-65</v>
      </c>
      <c r="B207" t="s">
        <v>132</v>
      </c>
      <c r="M207">
        <v>-22</v>
      </c>
      <c r="N207" t="s">
        <v>131</v>
      </c>
    </row>
    <row r="208" spans="1:14" x14ac:dyDescent="0.25">
      <c r="A208">
        <v>-64</v>
      </c>
      <c r="B208" t="s">
        <v>132</v>
      </c>
      <c r="M208">
        <v>-28</v>
      </c>
      <c r="N208" t="s">
        <v>131</v>
      </c>
    </row>
    <row r="209" spans="1:14" x14ac:dyDescent="0.25">
      <c r="A209">
        <v>-65</v>
      </c>
      <c r="B209" t="s">
        <v>132</v>
      </c>
      <c r="M209">
        <v>-28</v>
      </c>
      <c r="N209" t="s">
        <v>131</v>
      </c>
    </row>
    <row r="210" spans="1:14" x14ac:dyDescent="0.25">
      <c r="A210">
        <v>-63</v>
      </c>
      <c r="B210" t="s">
        <v>132</v>
      </c>
      <c r="M210">
        <v>-21</v>
      </c>
      <c r="N210" t="s">
        <v>131</v>
      </c>
    </row>
    <row r="211" spans="1:14" x14ac:dyDescent="0.25">
      <c r="A211">
        <v>-63</v>
      </c>
      <c r="B211" t="s">
        <v>132</v>
      </c>
      <c r="M211">
        <v>-31</v>
      </c>
      <c r="N211" t="s">
        <v>131</v>
      </c>
    </row>
    <row r="212" spans="1:14" x14ac:dyDescent="0.25">
      <c r="A212">
        <v>-64</v>
      </c>
      <c r="B212" t="s">
        <v>132</v>
      </c>
      <c r="M212">
        <v>-22</v>
      </c>
      <c r="N212" t="s">
        <v>131</v>
      </c>
    </row>
    <row r="213" spans="1:14" x14ac:dyDescent="0.25">
      <c r="A213">
        <v>-65</v>
      </c>
      <c r="B213" t="s">
        <v>132</v>
      </c>
      <c r="M213">
        <v>-21</v>
      </c>
      <c r="N213" t="s">
        <v>131</v>
      </c>
    </row>
    <row r="214" spans="1:14" x14ac:dyDescent="0.25">
      <c r="A214">
        <v>-63</v>
      </c>
      <c r="B214" t="s">
        <v>132</v>
      </c>
      <c r="M214">
        <v>-23</v>
      </c>
      <c r="N214" t="s">
        <v>131</v>
      </c>
    </row>
    <row r="215" spans="1:14" x14ac:dyDescent="0.25">
      <c r="A215">
        <v>-64</v>
      </c>
      <c r="B215" t="s">
        <v>132</v>
      </c>
      <c r="M215">
        <v>-21</v>
      </c>
      <c r="N215" t="s">
        <v>131</v>
      </c>
    </row>
    <row r="216" spans="1:14" x14ac:dyDescent="0.25">
      <c r="A216">
        <v>-64</v>
      </c>
      <c r="B216" t="s">
        <v>132</v>
      </c>
      <c r="M216">
        <v>-31</v>
      </c>
      <c r="N216" t="s">
        <v>131</v>
      </c>
    </row>
    <row r="217" spans="1:14" x14ac:dyDescent="0.25">
      <c r="A217">
        <v>-64</v>
      </c>
      <c r="B217" t="s">
        <v>132</v>
      </c>
      <c r="M217">
        <v>-28</v>
      </c>
      <c r="N217" t="s">
        <v>131</v>
      </c>
    </row>
    <row r="218" spans="1:14" x14ac:dyDescent="0.25">
      <c r="A218">
        <v>-63</v>
      </c>
      <c r="B218" t="s">
        <v>132</v>
      </c>
      <c r="M218">
        <v>-22</v>
      </c>
      <c r="N218" t="s">
        <v>131</v>
      </c>
    </row>
    <row r="219" spans="1:14" x14ac:dyDescent="0.25">
      <c r="A219">
        <v>-65</v>
      </c>
      <c r="B219" t="s">
        <v>132</v>
      </c>
      <c r="M219">
        <v>-21</v>
      </c>
      <c r="N219" t="s">
        <v>131</v>
      </c>
    </row>
    <row r="220" spans="1:14" x14ac:dyDescent="0.25">
      <c r="A220">
        <v>-64</v>
      </c>
      <c r="B220" t="s">
        <v>132</v>
      </c>
      <c r="M220">
        <v>-31</v>
      </c>
      <c r="N220" t="s">
        <v>131</v>
      </c>
    </row>
    <row r="221" spans="1:14" x14ac:dyDescent="0.25">
      <c r="A221">
        <v>-64</v>
      </c>
      <c r="B221" t="s">
        <v>132</v>
      </c>
      <c r="M221">
        <v>-18</v>
      </c>
      <c r="N221" t="s">
        <v>131</v>
      </c>
    </row>
    <row r="222" spans="1:14" x14ac:dyDescent="0.25">
      <c r="A222">
        <v>-65</v>
      </c>
      <c r="B222" t="s">
        <v>132</v>
      </c>
      <c r="M222">
        <v>-28</v>
      </c>
      <c r="N222" t="s">
        <v>131</v>
      </c>
    </row>
    <row r="223" spans="1:14" x14ac:dyDescent="0.25">
      <c r="A223">
        <v>-65</v>
      </c>
      <c r="B223" t="s">
        <v>132</v>
      </c>
      <c r="M223">
        <v>-18</v>
      </c>
      <c r="N223" t="s">
        <v>131</v>
      </c>
    </row>
    <row r="224" spans="1:14" x14ac:dyDescent="0.25">
      <c r="A224">
        <v>-65</v>
      </c>
      <c r="B224" t="s">
        <v>132</v>
      </c>
      <c r="M224">
        <v>-23</v>
      </c>
      <c r="N224" t="s">
        <v>131</v>
      </c>
    </row>
    <row r="225" spans="1:14" x14ac:dyDescent="0.25">
      <c r="A225">
        <v>-63</v>
      </c>
      <c r="B225" t="s">
        <v>132</v>
      </c>
      <c r="M225">
        <v>-23</v>
      </c>
      <c r="N225" t="s">
        <v>131</v>
      </c>
    </row>
    <row r="226" spans="1:14" x14ac:dyDescent="0.25">
      <c r="A226">
        <v>-63</v>
      </c>
      <c r="B226" t="s">
        <v>132</v>
      </c>
      <c r="M226">
        <v>-31</v>
      </c>
      <c r="N226" t="s">
        <v>131</v>
      </c>
    </row>
    <row r="227" spans="1:14" x14ac:dyDescent="0.25">
      <c r="A227">
        <v>-64</v>
      </c>
      <c r="B227" t="s">
        <v>132</v>
      </c>
      <c r="M227">
        <v>-28</v>
      </c>
      <c r="N227" t="s">
        <v>131</v>
      </c>
    </row>
    <row r="228" spans="1:14" x14ac:dyDescent="0.25">
      <c r="A228">
        <v>-64</v>
      </c>
      <c r="B228" t="s">
        <v>132</v>
      </c>
      <c r="M228">
        <v>-19</v>
      </c>
      <c r="N228" t="s">
        <v>131</v>
      </c>
    </row>
    <row r="229" spans="1:14" x14ac:dyDescent="0.25">
      <c r="A229">
        <v>-65</v>
      </c>
      <c r="B229" t="s">
        <v>132</v>
      </c>
      <c r="M229">
        <v>-22</v>
      </c>
      <c r="N229" t="s">
        <v>131</v>
      </c>
    </row>
    <row r="230" spans="1:14" x14ac:dyDescent="0.25">
      <c r="A230">
        <v>-65</v>
      </c>
      <c r="B230" t="s">
        <v>132</v>
      </c>
      <c r="M230">
        <v>-28</v>
      </c>
      <c r="N230" t="s">
        <v>131</v>
      </c>
    </row>
    <row r="231" spans="1:14" x14ac:dyDescent="0.25">
      <c r="A231">
        <v>-63</v>
      </c>
      <c r="B231" t="s">
        <v>132</v>
      </c>
      <c r="M231">
        <v>-28</v>
      </c>
      <c r="N231" t="s">
        <v>131</v>
      </c>
    </row>
    <row r="232" spans="1:14" x14ac:dyDescent="0.25">
      <c r="A232">
        <v>-63</v>
      </c>
      <c r="B232" t="s">
        <v>132</v>
      </c>
      <c r="M232">
        <v>-28</v>
      </c>
      <c r="N232" t="s">
        <v>131</v>
      </c>
    </row>
    <row r="233" spans="1:14" x14ac:dyDescent="0.25">
      <c r="A233">
        <v>-65</v>
      </c>
      <c r="B233" t="s">
        <v>132</v>
      </c>
      <c r="M233">
        <v>-22</v>
      </c>
      <c r="N233" t="s">
        <v>131</v>
      </c>
    </row>
    <row r="234" spans="1:14" x14ac:dyDescent="0.25">
      <c r="A234">
        <v>-64</v>
      </c>
      <c r="B234" t="s">
        <v>132</v>
      </c>
      <c r="M234">
        <v>-23</v>
      </c>
      <c r="N234" t="s">
        <v>131</v>
      </c>
    </row>
    <row r="235" spans="1:14" x14ac:dyDescent="0.25">
      <c r="A235">
        <v>-64</v>
      </c>
      <c r="B235" t="s">
        <v>132</v>
      </c>
      <c r="M235">
        <v>-22</v>
      </c>
      <c r="N235" t="s">
        <v>131</v>
      </c>
    </row>
    <row r="236" spans="1:14" x14ac:dyDescent="0.25">
      <c r="A236">
        <v>-65</v>
      </c>
      <c r="B236" t="s">
        <v>132</v>
      </c>
      <c r="M236" s="5">
        <v>-54</v>
      </c>
      <c r="N236" t="s">
        <v>131</v>
      </c>
    </row>
    <row r="237" spans="1:14" x14ac:dyDescent="0.25">
      <c r="A237">
        <v>-65</v>
      </c>
      <c r="B237" t="s">
        <v>132</v>
      </c>
      <c r="M237" s="5">
        <v>-54</v>
      </c>
      <c r="N237" t="s">
        <v>131</v>
      </c>
    </row>
    <row r="238" spans="1:14" x14ac:dyDescent="0.25">
      <c r="A238">
        <v>-65</v>
      </c>
      <c r="B238" t="s">
        <v>132</v>
      </c>
      <c r="M238" s="5">
        <v>-49</v>
      </c>
      <c r="N238" t="s">
        <v>131</v>
      </c>
    </row>
    <row r="239" spans="1:14" x14ac:dyDescent="0.25">
      <c r="A239">
        <v>-64</v>
      </c>
      <c r="B239" t="s">
        <v>132</v>
      </c>
      <c r="M239" s="5">
        <v>-49</v>
      </c>
      <c r="N239" t="s">
        <v>131</v>
      </c>
    </row>
    <row r="240" spans="1:14" x14ac:dyDescent="0.25">
      <c r="A240">
        <v>-64</v>
      </c>
      <c r="B240" t="s">
        <v>132</v>
      </c>
      <c r="M240" s="5">
        <v>-54</v>
      </c>
      <c r="N240" t="s">
        <v>131</v>
      </c>
    </row>
    <row r="241" spans="1:14" x14ac:dyDescent="0.25">
      <c r="A241">
        <v>-64</v>
      </c>
      <c r="B241" t="s">
        <v>132</v>
      </c>
      <c r="M241" s="5">
        <v>-49</v>
      </c>
      <c r="N241" t="s">
        <v>131</v>
      </c>
    </row>
    <row r="242" spans="1:14" x14ac:dyDescent="0.25">
      <c r="A242">
        <v>-64</v>
      </c>
      <c r="B242" t="s">
        <v>132</v>
      </c>
      <c r="M242" s="5">
        <v>-49</v>
      </c>
      <c r="N242" t="s">
        <v>131</v>
      </c>
    </row>
    <row r="243" spans="1:14" x14ac:dyDescent="0.25">
      <c r="A243">
        <v>-64</v>
      </c>
      <c r="B243" t="s">
        <v>132</v>
      </c>
      <c r="M243" s="5">
        <v>-53</v>
      </c>
      <c r="N243" t="s">
        <v>131</v>
      </c>
    </row>
    <row r="244" spans="1:14" x14ac:dyDescent="0.25">
      <c r="A244">
        <v>-63</v>
      </c>
      <c r="B244" t="s">
        <v>132</v>
      </c>
      <c r="M244" s="5">
        <v>-49</v>
      </c>
      <c r="N244" t="s">
        <v>131</v>
      </c>
    </row>
    <row r="245" spans="1:14" x14ac:dyDescent="0.25">
      <c r="A245">
        <v>-64</v>
      </c>
      <c r="B245" t="s">
        <v>132</v>
      </c>
      <c r="M245" s="5">
        <v>-49</v>
      </c>
      <c r="N245" t="s">
        <v>131</v>
      </c>
    </row>
    <row r="246" spans="1:14" x14ac:dyDescent="0.25">
      <c r="A246">
        <v>-64</v>
      </c>
      <c r="B246" t="s">
        <v>132</v>
      </c>
      <c r="M246" s="5">
        <v>-49</v>
      </c>
      <c r="N246" t="s">
        <v>131</v>
      </c>
    </row>
    <row r="247" spans="1:14" x14ac:dyDescent="0.25">
      <c r="A247">
        <v>-65</v>
      </c>
      <c r="B247" t="s">
        <v>132</v>
      </c>
      <c r="M247" s="5">
        <v>-54</v>
      </c>
      <c r="N247" t="s">
        <v>131</v>
      </c>
    </row>
    <row r="248" spans="1:14" x14ac:dyDescent="0.25">
      <c r="A248">
        <v>-65</v>
      </c>
      <c r="B248" t="s">
        <v>132</v>
      </c>
      <c r="M248" s="5">
        <v>-53</v>
      </c>
      <c r="N248" t="s">
        <v>131</v>
      </c>
    </row>
    <row r="249" spans="1:14" x14ac:dyDescent="0.25">
      <c r="A249">
        <v>-65</v>
      </c>
      <c r="B249" t="s">
        <v>132</v>
      </c>
      <c r="M249" s="5">
        <v>-53</v>
      </c>
      <c r="N249" t="s">
        <v>131</v>
      </c>
    </row>
    <row r="250" spans="1:14" x14ac:dyDescent="0.25">
      <c r="A250">
        <v>-64</v>
      </c>
      <c r="B250" t="s">
        <v>132</v>
      </c>
      <c r="M250" s="5">
        <v>-48</v>
      </c>
      <c r="N250" t="s">
        <v>131</v>
      </c>
    </row>
    <row r="251" spans="1:14" x14ac:dyDescent="0.25">
      <c r="A251">
        <v>-64</v>
      </c>
      <c r="B251" t="s">
        <v>132</v>
      </c>
      <c r="M251" s="5">
        <v>-54</v>
      </c>
      <c r="N251" t="s">
        <v>131</v>
      </c>
    </row>
    <row r="252" spans="1:14" x14ac:dyDescent="0.25">
      <c r="A252">
        <v>-64</v>
      </c>
      <c r="B252" t="s">
        <v>132</v>
      </c>
      <c r="M252" s="5">
        <v>-49</v>
      </c>
      <c r="N252" t="s">
        <v>131</v>
      </c>
    </row>
    <row r="253" spans="1:14" x14ac:dyDescent="0.25">
      <c r="A253">
        <v>-63</v>
      </c>
      <c r="B253" t="s">
        <v>132</v>
      </c>
      <c r="M253" s="5">
        <v>-49</v>
      </c>
      <c r="N253" t="s">
        <v>131</v>
      </c>
    </row>
    <row r="254" spans="1:14" x14ac:dyDescent="0.25">
      <c r="A254">
        <v>-63</v>
      </c>
      <c r="B254" t="s">
        <v>132</v>
      </c>
      <c r="M254" s="5">
        <v>-49</v>
      </c>
      <c r="N254" t="s">
        <v>131</v>
      </c>
    </row>
    <row r="255" spans="1:14" x14ac:dyDescent="0.25">
      <c r="A255">
        <v>-64</v>
      </c>
      <c r="B255" t="s">
        <v>132</v>
      </c>
      <c r="M255" s="5">
        <v>-55</v>
      </c>
      <c r="N255" t="s">
        <v>131</v>
      </c>
    </row>
    <row r="256" spans="1:14" x14ac:dyDescent="0.25">
      <c r="A256">
        <v>-64</v>
      </c>
      <c r="B256" t="s">
        <v>132</v>
      </c>
      <c r="M256" s="5">
        <v>-49</v>
      </c>
      <c r="N256" t="s">
        <v>131</v>
      </c>
    </row>
    <row r="257" spans="1:14" x14ac:dyDescent="0.25">
      <c r="A257">
        <v>-63</v>
      </c>
      <c r="B257" t="s">
        <v>132</v>
      </c>
      <c r="M257" s="5">
        <v>-49</v>
      </c>
      <c r="N257" t="s">
        <v>131</v>
      </c>
    </row>
    <row r="258" spans="1:14" x14ac:dyDescent="0.25">
      <c r="A258">
        <v>-63</v>
      </c>
      <c r="B258" t="s">
        <v>132</v>
      </c>
      <c r="M258" s="5">
        <v>-54</v>
      </c>
      <c r="N258" t="s">
        <v>131</v>
      </c>
    </row>
    <row r="259" spans="1:14" x14ac:dyDescent="0.25">
      <c r="A259">
        <v>-64</v>
      </c>
      <c r="B259" t="s">
        <v>132</v>
      </c>
      <c r="M259" s="5">
        <v>-53</v>
      </c>
      <c r="N259" t="s">
        <v>131</v>
      </c>
    </row>
    <row r="260" spans="1:14" x14ac:dyDescent="0.25">
      <c r="A260">
        <v>-64</v>
      </c>
      <c r="B260" t="s">
        <v>132</v>
      </c>
      <c r="M260">
        <v>-49</v>
      </c>
      <c r="N260" t="s">
        <v>131</v>
      </c>
    </row>
    <row r="261" spans="1:14" x14ac:dyDescent="0.25">
      <c r="A261">
        <v>-64</v>
      </c>
      <c r="B261" t="s">
        <v>132</v>
      </c>
      <c r="M261">
        <v>-54</v>
      </c>
      <c r="N261" t="s">
        <v>131</v>
      </c>
    </row>
    <row r="262" spans="1:14" x14ac:dyDescent="0.25">
      <c r="A262">
        <v>-63</v>
      </c>
      <c r="B262" t="s">
        <v>132</v>
      </c>
      <c r="M262">
        <v>-48</v>
      </c>
      <c r="N262" t="s">
        <v>131</v>
      </c>
    </row>
    <row r="263" spans="1:14" x14ac:dyDescent="0.25">
      <c r="A263">
        <v>-63</v>
      </c>
      <c r="B263" t="s">
        <v>132</v>
      </c>
      <c r="M263">
        <v>-45</v>
      </c>
      <c r="N263" t="s">
        <v>131</v>
      </c>
    </row>
    <row r="264" spans="1:14" x14ac:dyDescent="0.25">
      <c r="A264">
        <v>-63</v>
      </c>
      <c r="B264" t="s">
        <v>132</v>
      </c>
      <c r="M264">
        <v>-45</v>
      </c>
      <c r="N264" t="s">
        <v>131</v>
      </c>
    </row>
    <row r="265" spans="1:14" x14ac:dyDescent="0.25">
      <c r="A265">
        <v>-63</v>
      </c>
      <c r="B265" t="s">
        <v>132</v>
      </c>
      <c r="M265">
        <v>-45</v>
      </c>
      <c r="N265" t="s">
        <v>131</v>
      </c>
    </row>
    <row r="266" spans="1:14" x14ac:dyDescent="0.25">
      <c r="A266">
        <v>-63</v>
      </c>
      <c r="B266" t="s">
        <v>132</v>
      </c>
      <c r="M266">
        <v>-44</v>
      </c>
      <c r="N266" t="s">
        <v>131</v>
      </c>
    </row>
    <row r="267" spans="1:14" x14ac:dyDescent="0.25">
      <c r="A267">
        <v>-63</v>
      </c>
      <c r="B267" t="s">
        <v>132</v>
      </c>
      <c r="M267">
        <v>-43</v>
      </c>
      <c r="N267" t="s">
        <v>131</v>
      </c>
    </row>
    <row r="268" spans="1:14" x14ac:dyDescent="0.25">
      <c r="A268">
        <v>-64</v>
      </c>
      <c r="B268" t="s">
        <v>132</v>
      </c>
      <c r="M268">
        <v>-43</v>
      </c>
      <c r="N268" t="s">
        <v>131</v>
      </c>
    </row>
    <row r="269" spans="1:14" x14ac:dyDescent="0.25">
      <c r="A269">
        <v>-63</v>
      </c>
      <c r="B269" t="s">
        <v>132</v>
      </c>
      <c r="M269">
        <v>-42</v>
      </c>
      <c r="N269" t="s">
        <v>131</v>
      </c>
    </row>
    <row r="270" spans="1:14" x14ac:dyDescent="0.25">
      <c r="A270">
        <v>-63</v>
      </c>
      <c r="B270" t="s">
        <v>132</v>
      </c>
      <c r="M270">
        <v>-45</v>
      </c>
      <c r="N270" t="s">
        <v>131</v>
      </c>
    </row>
    <row r="271" spans="1:14" x14ac:dyDescent="0.25">
      <c r="A271">
        <v>-63</v>
      </c>
      <c r="B271" t="s">
        <v>132</v>
      </c>
      <c r="M271">
        <v>-43</v>
      </c>
      <c r="N271" t="s">
        <v>131</v>
      </c>
    </row>
    <row r="272" spans="1:14" x14ac:dyDescent="0.25">
      <c r="A272">
        <v>-63</v>
      </c>
      <c r="B272" t="s">
        <v>132</v>
      </c>
      <c r="M272">
        <v>-42</v>
      </c>
      <c r="N272" t="s">
        <v>131</v>
      </c>
    </row>
    <row r="273" spans="1:14" x14ac:dyDescent="0.25">
      <c r="A273">
        <v>-63</v>
      </c>
      <c r="B273" t="s">
        <v>132</v>
      </c>
      <c r="M273">
        <v>-43</v>
      </c>
      <c r="N273" t="s">
        <v>131</v>
      </c>
    </row>
    <row r="274" spans="1:14" x14ac:dyDescent="0.25">
      <c r="A274">
        <v>-64</v>
      </c>
      <c r="B274" t="s">
        <v>132</v>
      </c>
      <c r="M274">
        <v>-45</v>
      </c>
      <c r="N274" t="s">
        <v>131</v>
      </c>
    </row>
    <row r="275" spans="1:14" x14ac:dyDescent="0.25">
      <c r="A275">
        <v>-64</v>
      </c>
      <c r="B275" t="s">
        <v>132</v>
      </c>
      <c r="M275">
        <v>-44</v>
      </c>
      <c r="N275" t="s">
        <v>131</v>
      </c>
    </row>
    <row r="276" spans="1:14" x14ac:dyDescent="0.25">
      <c r="A276">
        <v>-65</v>
      </c>
      <c r="B276" t="s">
        <v>132</v>
      </c>
      <c r="M276">
        <v>-43</v>
      </c>
      <c r="N276" t="s">
        <v>131</v>
      </c>
    </row>
    <row r="277" spans="1:14" x14ac:dyDescent="0.25">
      <c r="A277">
        <v>-65</v>
      </c>
      <c r="B277" t="s">
        <v>132</v>
      </c>
      <c r="M277">
        <v>-44</v>
      </c>
      <c r="N277" t="s">
        <v>131</v>
      </c>
    </row>
    <row r="278" spans="1:14" x14ac:dyDescent="0.25">
      <c r="A278" s="5">
        <v>-67</v>
      </c>
      <c r="B278" t="s">
        <v>132</v>
      </c>
      <c r="M278">
        <v>-45</v>
      </c>
      <c r="N278" t="s">
        <v>131</v>
      </c>
    </row>
    <row r="279" spans="1:14" x14ac:dyDescent="0.25">
      <c r="A279" s="5">
        <v>-69</v>
      </c>
      <c r="B279" t="s">
        <v>132</v>
      </c>
      <c r="M279">
        <v>-43</v>
      </c>
      <c r="N279" t="s">
        <v>131</v>
      </c>
    </row>
    <row r="280" spans="1:14" x14ac:dyDescent="0.25">
      <c r="A280" s="5">
        <v>-69</v>
      </c>
      <c r="B280" t="s">
        <v>132</v>
      </c>
      <c r="M280">
        <v>-45</v>
      </c>
      <c r="N280" t="s">
        <v>131</v>
      </c>
    </row>
    <row r="281" spans="1:14" x14ac:dyDescent="0.25">
      <c r="A281" s="5">
        <v>-66</v>
      </c>
      <c r="B281" t="s">
        <v>132</v>
      </c>
      <c r="M281">
        <v>-45</v>
      </c>
      <c r="N281" t="s">
        <v>131</v>
      </c>
    </row>
    <row r="282" spans="1:14" x14ac:dyDescent="0.25">
      <c r="A282" s="5">
        <v>-67</v>
      </c>
      <c r="B282" t="s">
        <v>132</v>
      </c>
      <c r="M282">
        <v>-45</v>
      </c>
      <c r="N282" t="s">
        <v>131</v>
      </c>
    </row>
    <row r="283" spans="1:14" x14ac:dyDescent="0.25">
      <c r="A283" s="5">
        <v>-66</v>
      </c>
      <c r="B283" t="s">
        <v>132</v>
      </c>
      <c r="M283">
        <v>-40</v>
      </c>
      <c r="N283" t="s">
        <v>131</v>
      </c>
    </row>
    <row r="284" spans="1:14" x14ac:dyDescent="0.25">
      <c r="A284" s="5">
        <v>-68</v>
      </c>
      <c r="B284" t="s">
        <v>132</v>
      </c>
      <c r="M284">
        <v>-45</v>
      </c>
      <c r="N284" t="s">
        <v>131</v>
      </c>
    </row>
    <row r="285" spans="1:14" x14ac:dyDescent="0.25">
      <c r="A285" s="5">
        <v>-67</v>
      </c>
      <c r="B285" t="s">
        <v>132</v>
      </c>
      <c r="M285">
        <v>-43</v>
      </c>
      <c r="N285" t="s">
        <v>131</v>
      </c>
    </row>
    <row r="286" spans="1:14" x14ac:dyDescent="0.25">
      <c r="A286" s="5">
        <v>-66</v>
      </c>
      <c r="B286" t="s">
        <v>132</v>
      </c>
      <c r="M286">
        <v>-42</v>
      </c>
      <c r="N286" t="s">
        <v>131</v>
      </c>
    </row>
    <row r="287" spans="1:14" x14ac:dyDescent="0.25">
      <c r="A287" s="5">
        <v>-66</v>
      </c>
      <c r="B287" t="s">
        <v>132</v>
      </c>
      <c r="M287">
        <v>-42</v>
      </c>
      <c r="N287" t="s">
        <v>131</v>
      </c>
    </row>
    <row r="288" spans="1:14" x14ac:dyDescent="0.25">
      <c r="A288" s="5">
        <v>-68</v>
      </c>
      <c r="B288" t="s">
        <v>132</v>
      </c>
      <c r="M288">
        <v>-43</v>
      </c>
      <c r="N288" t="s">
        <v>131</v>
      </c>
    </row>
    <row r="289" spans="1:14" x14ac:dyDescent="0.25">
      <c r="A289" s="5">
        <v>-66</v>
      </c>
      <c r="B289" t="s">
        <v>132</v>
      </c>
      <c r="M289">
        <v>-46</v>
      </c>
      <c r="N289" t="s">
        <v>131</v>
      </c>
    </row>
    <row r="290" spans="1:14" x14ac:dyDescent="0.25">
      <c r="A290" s="5">
        <v>-66</v>
      </c>
      <c r="B290" t="s">
        <v>132</v>
      </c>
      <c r="M290">
        <v>-43</v>
      </c>
      <c r="N290" t="s">
        <v>131</v>
      </c>
    </row>
    <row r="291" spans="1:14" x14ac:dyDescent="0.25">
      <c r="A291" s="5">
        <v>-67</v>
      </c>
      <c r="B291" t="s">
        <v>132</v>
      </c>
      <c r="M291">
        <v>-43</v>
      </c>
      <c r="N291" t="s">
        <v>131</v>
      </c>
    </row>
    <row r="292" spans="1:14" x14ac:dyDescent="0.25">
      <c r="A292" s="5">
        <v>-68</v>
      </c>
      <c r="B292" t="s">
        <v>132</v>
      </c>
      <c r="M292">
        <v>-43</v>
      </c>
      <c r="N292" t="s">
        <v>131</v>
      </c>
    </row>
    <row r="293" spans="1:14" x14ac:dyDescent="0.25">
      <c r="A293" s="5">
        <v>-70</v>
      </c>
      <c r="B293" t="s">
        <v>132</v>
      </c>
      <c r="M293">
        <v>-42</v>
      </c>
      <c r="N293" t="s">
        <v>131</v>
      </c>
    </row>
    <row r="294" spans="1:14" x14ac:dyDescent="0.25">
      <c r="A294" s="5">
        <v>-67</v>
      </c>
      <c r="B294" t="s">
        <v>132</v>
      </c>
      <c r="M294">
        <v>-43</v>
      </c>
      <c r="N294" t="s">
        <v>131</v>
      </c>
    </row>
    <row r="295" spans="1:14" x14ac:dyDescent="0.25">
      <c r="A295" s="5">
        <v>-69</v>
      </c>
      <c r="B295" t="s">
        <v>132</v>
      </c>
      <c r="M295">
        <v>-42</v>
      </c>
      <c r="N295" t="s">
        <v>131</v>
      </c>
    </row>
    <row r="296" spans="1:14" x14ac:dyDescent="0.25">
      <c r="A296" s="5">
        <v>-68</v>
      </c>
      <c r="B296" t="s">
        <v>132</v>
      </c>
      <c r="M296">
        <v>-42</v>
      </c>
      <c r="N296" t="s">
        <v>131</v>
      </c>
    </row>
    <row r="297" spans="1:14" x14ac:dyDescent="0.25">
      <c r="A297" s="5">
        <v>-70</v>
      </c>
      <c r="B297" t="s">
        <v>132</v>
      </c>
      <c r="M297">
        <v>-42</v>
      </c>
      <c r="N297" t="s">
        <v>131</v>
      </c>
    </row>
    <row r="298" spans="1:14" x14ac:dyDescent="0.25">
      <c r="A298" s="5">
        <v>-67</v>
      </c>
      <c r="B298" t="s">
        <v>132</v>
      </c>
      <c r="M298">
        <v>-44</v>
      </c>
      <c r="N298" t="s">
        <v>131</v>
      </c>
    </row>
    <row r="299" spans="1:14" x14ac:dyDescent="0.25">
      <c r="A299" s="5">
        <v>-69</v>
      </c>
      <c r="B299" t="s">
        <v>132</v>
      </c>
      <c r="M299">
        <v>-44</v>
      </c>
      <c r="N299" t="s">
        <v>131</v>
      </c>
    </row>
    <row r="300" spans="1:14" x14ac:dyDescent="0.25">
      <c r="A300" s="5">
        <v>-67</v>
      </c>
      <c r="B300" t="s">
        <v>132</v>
      </c>
      <c r="M300">
        <v>-45</v>
      </c>
      <c r="N300" t="s">
        <v>131</v>
      </c>
    </row>
    <row r="301" spans="1:14" x14ac:dyDescent="0.25">
      <c r="A301" s="5">
        <v>-68</v>
      </c>
      <c r="B301" t="s">
        <v>132</v>
      </c>
      <c r="M301">
        <v>-42</v>
      </c>
      <c r="N301" t="s">
        <v>131</v>
      </c>
    </row>
    <row r="302" spans="1:14" x14ac:dyDescent="0.25">
      <c r="A302">
        <v>-66</v>
      </c>
      <c r="B302" t="s">
        <v>132</v>
      </c>
      <c r="M302">
        <v>-42</v>
      </c>
      <c r="N302" t="s">
        <v>131</v>
      </c>
    </row>
    <row r="303" spans="1:14" x14ac:dyDescent="0.25">
      <c r="A303">
        <v>-68</v>
      </c>
      <c r="B303" t="s">
        <v>132</v>
      </c>
      <c r="M303">
        <v>-42</v>
      </c>
      <c r="N303" t="s">
        <v>131</v>
      </c>
    </row>
    <row r="304" spans="1:14" x14ac:dyDescent="0.25">
      <c r="A304">
        <v>-69</v>
      </c>
      <c r="B304" t="s">
        <v>132</v>
      </c>
      <c r="M304">
        <v>-42</v>
      </c>
      <c r="N304" t="s">
        <v>131</v>
      </c>
    </row>
    <row r="305" spans="1:14" x14ac:dyDescent="0.25">
      <c r="A305">
        <v>-68</v>
      </c>
      <c r="B305" t="s">
        <v>132</v>
      </c>
      <c r="M305">
        <v>-42</v>
      </c>
      <c r="N305" t="s">
        <v>131</v>
      </c>
    </row>
    <row r="306" spans="1:14" x14ac:dyDescent="0.25">
      <c r="A306">
        <v>-68</v>
      </c>
      <c r="B306" t="s">
        <v>132</v>
      </c>
      <c r="M306">
        <v>-42</v>
      </c>
      <c r="N306" t="s">
        <v>131</v>
      </c>
    </row>
    <row r="307" spans="1:14" x14ac:dyDescent="0.25">
      <c r="A307">
        <v>-67</v>
      </c>
      <c r="B307" t="s">
        <v>132</v>
      </c>
      <c r="M307">
        <v>-42</v>
      </c>
      <c r="N307" t="s">
        <v>131</v>
      </c>
    </row>
    <row r="308" spans="1:14" x14ac:dyDescent="0.25">
      <c r="A308">
        <v>-69</v>
      </c>
      <c r="B308" t="s">
        <v>132</v>
      </c>
      <c r="M308">
        <v>-43</v>
      </c>
      <c r="N308" t="s">
        <v>131</v>
      </c>
    </row>
    <row r="309" spans="1:14" x14ac:dyDescent="0.25">
      <c r="A309">
        <v>-66</v>
      </c>
      <c r="B309" t="s">
        <v>132</v>
      </c>
      <c r="M309">
        <v>-43</v>
      </c>
      <c r="N309" t="s">
        <v>131</v>
      </c>
    </row>
    <row r="310" spans="1:14" x14ac:dyDescent="0.25">
      <c r="A310">
        <v>-67</v>
      </c>
      <c r="B310" t="s">
        <v>132</v>
      </c>
      <c r="M310">
        <v>-45</v>
      </c>
      <c r="N310" t="s">
        <v>131</v>
      </c>
    </row>
    <row r="311" spans="1:14" x14ac:dyDescent="0.25">
      <c r="A311">
        <v>-66</v>
      </c>
      <c r="B311" t="s">
        <v>132</v>
      </c>
      <c r="M311">
        <v>-43</v>
      </c>
      <c r="N311" t="s">
        <v>131</v>
      </c>
    </row>
    <row r="312" spans="1:14" x14ac:dyDescent="0.25">
      <c r="A312">
        <v>-67</v>
      </c>
      <c r="B312" t="s">
        <v>132</v>
      </c>
      <c r="M312">
        <v>-42</v>
      </c>
      <c r="N312" t="s">
        <v>131</v>
      </c>
    </row>
    <row r="313" spans="1:14" x14ac:dyDescent="0.25">
      <c r="A313">
        <v>-67</v>
      </c>
      <c r="B313" t="s">
        <v>132</v>
      </c>
      <c r="M313">
        <v>-42</v>
      </c>
      <c r="N313" t="s">
        <v>131</v>
      </c>
    </row>
    <row r="314" spans="1:14" x14ac:dyDescent="0.25">
      <c r="A314">
        <v>-69</v>
      </c>
      <c r="B314" t="s">
        <v>132</v>
      </c>
      <c r="M314">
        <v>-42</v>
      </c>
      <c r="N314" t="s">
        <v>131</v>
      </c>
    </row>
    <row r="315" spans="1:14" x14ac:dyDescent="0.25">
      <c r="A315">
        <v>-66</v>
      </c>
      <c r="B315" t="s">
        <v>132</v>
      </c>
      <c r="M315">
        <v>-42</v>
      </c>
      <c r="N315" t="s">
        <v>131</v>
      </c>
    </row>
    <row r="316" spans="1:14" x14ac:dyDescent="0.25">
      <c r="A316">
        <v>-66</v>
      </c>
      <c r="B316" t="s">
        <v>132</v>
      </c>
      <c r="M316">
        <v>-45</v>
      </c>
      <c r="N316" t="s">
        <v>131</v>
      </c>
    </row>
    <row r="317" spans="1:14" x14ac:dyDescent="0.25">
      <c r="A317">
        <v>-70</v>
      </c>
      <c r="B317" t="s">
        <v>132</v>
      </c>
      <c r="M317">
        <v>-47</v>
      </c>
      <c r="N317" t="s">
        <v>131</v>
      </c>
    </row>
    <row r="318" spans="1:14" x14ac:dyDescent="0.25">
      <c r="A318">
        <v>-68</v>
      </c>
      <c r="B318" t="s">
        <v>132</v>
      </c>
      <c r="M318">
        <v>-45</v>
      </c>
      <c r="N318" t="s">
        <v>131</v>
      </c>
    </row>
    <row r="319" spans="1:14" x14ac:dyDescent="0.25">
      <c r="A319">
        <v>-69</v>
      </c>
      <c r="B319" t="s">
        <v>132</v>
      </c>
      <c r="M319">
        <v>-47</v>
      </c>
      <c r="N319" t="s">
        <v>131</v>
      </c>
    </row>
    <row r="320" spans="1:14" x14ac:dyDescent="0.25">
      <c r="A320">
        <v>-69</v>
      </c>
      <c r="B320" t="s">
        <v>132</v>
      </c>
      <c r="M320">
        <v>-44</v>
      </c>
      <c r="N320" t="s">
        <v>131</v>
      </c>
    </row>
    <row r="321" spans="1:14" x14ac:dyDescent="0.25">
      <c r="A321">
        <v>-68</v>
      </c>
      <c r="B321" t="s">
        <v>132</v>
      </c>
      <c r="M321">
        <v>-44</v>
      </c>
      <c r="N321" t="s">
        <v>131</v>
      </c>
    </row>
    <row r="322" spans="1:14" x14ac:dyDescent="0.25">
      <c r="A322">
        <v>-70</v>
      </c>
      <c r="B322" t="s">
        <v>132</v>
      </c>
      <c r="M322">
        <v>-47</v>
      </c>
      <c r="N322" t="s">
        <v>131</v>
      </c>
    </row>
    <row r="323" spans="1:14" x14ac:dyDescent="0.25">
      <c r="A323">
        <v>-69</v>
      </c>
      <c r="B323" t="s">
        <v>132</v>
      </c>
      <c r="M323">
        <v>-47</v>
      </c>
      <c r="N323" t="s">
        <v>131</v>
      </c>
    </row>
    <row r="324" spans="1:14" x14ac:dyDescent="0.25">
      <c r="A324">
        <v>-68</v>
      </c>
      <c r="B324" t="s">
        <v>132</v>
      </c>
      <c r="M324">
        <v>-45</v>
      </c>
      <c r="N324" t="s">
        <v>131</v>
      </c>
    </row>
    <row r="325" spans="1:14" x14ac:dyDescent="0.25">
      <c r="A325">
        <v>-67</v>
      </c>
      <c r="B325" t="s">
        <v>132</v>
      </c>
      <c r="M325">
        <v>-45</v>
      </c>
      <c r="N325" t="s">
        <v>131</v>
      </c>
    </row>
    <row r="326" spans="1:14" x14ac:dyDescent="0.25">
      <c r="A326">
        <v>-67</v>
      </c>
      <c r="B326" t="s">
        <v>132</v>
      </c>
      <c r="M326">
        <v>-47</v>
      </c>
      <c r="N326" t="s">
        <v>131</v>
      </c>
    </row>
    <row r="327" spans="1:14" x14ac:dyDescent="0.25">
      <c r="A327">
        <v>-68</v>
      </c>
      <c r="B327" t="s">
        <v>132</v>
      </c>
      <c r="M327">
        <v>-47</v>
      </c>
      <c r="N327" t="s">
        <v>131</v>
      </c>
    </row>
    <row r="328" spans="1:14" x14ac:dyDescent="0.25">
      <c r="A328">
        <v>-69</v>
      </c>
      <c r="B328" t="s">
        <v>132</v>
      </c>
      <c r="M328">
        <v>-45</v>
      </c>
      <c r="N328" t="s">
        <v>131</v>
      </c>
    </row>
    <row r="329" spans="1:14" x14ac:dyDescent="0.25">
      <c r="A329">
        <v>-69</v>
      </c>
      <c r="B329" t="s">
        <v>132</v>
      </c>
      <c r="M329">
        <v>-45</v>
      </c>
      <c r="N329" t="s">
        <v>131</v>
      </c>
    </row>
    <row r="330" spans="1:14" x14ac:dyDescent="0.25">
      <c r="A330">
        <v>-69</v>
      </c>
      <c r="B330" t="s">
        <v>132</v>
      </c>
      <c r="M330">
        <v>-47</v>
      </c>
      <c r="N330" t="s">
        <v>131</v>
      </c>
    </row>
    <row r="331" spans="1:14" x14ac:dyDescent="0.25">
      <c r="A331">
        <v>-67</v>
      </c>
      <c r="B331" t="s">
        <v>132</v>
      </c>
      <c r="M331">
        <v>-47</v>
      </c>
      <c r="N331" t="s">
        <v>131</v>
      </c>
    </row>
    <row r="332" spans="1:14" x14ac:dyDescent="0.25">
      <c r="A332">
        <v>-67</v>
      </c>
      <c r="B332" t="s">
        <v>132</v>
      </c>
      <c r="M332">
        <v>-45</v>
      </c>
      <c r="N332" t="s">
        <v>131</v>
      </c>
    </row>
    <row r="333" spans="1:14" x14ac:dyDescent="0.25">
      <c r="A333">
        <v>-69</v>
      </c>
      <c r="B333" t="s">
        <v>132</v>
      </c>
      <c r="M333">
        <v>-44</v>
      </c>
      <c r="N333" t="s">
        <v>131</v>
      </c>
    </row>
    <row r="334" spans="1:14" x14ac:dyDescent="0.25">
      <c r="A334">
        <v>-68</v>
      </c>
      <c r="B334" t="s">
        <v>132</v>
      </c>
      <c r="M334">
        <v>-49</v>
      </c>
      <c r="N334" t="s">
        <v>131</v>
      </c>
    </row>
    <row r="335" spans="1:14" x14ac:dyDescent="0.25">
      <c r="A335">
        <v>-68</v>
      </c>
      <c r="B335" t="s">
        <v>132</v>
      </c>
      <c r="M335">
        <v>-47</v>
      </c>
      <c r="N335" t="s">
        <v>131</v>
      </c>
    </row>
    <row r="336" spans="1:14" x14ac:dyDescent="0.25">
      <c r="A336">
        <v>-68</v>
      </c>
      <c r="B336" t="s">
        <v>132</v>
      </c>
      <c r="M336">
        <v>-47</v>
      </c>
      <c r="N336" t="s">
        <v>131</v>
      </c>
    </row>
    <row r="337" spans="1:14" x14ac:dyDescent="0.25">
      <c r="A337">
        <v>-68</v>
      </c>
      <c r="B337" t="s">
        <v>132</v>
      </c>
      <c r="M337">
        <v>-44</v>
      </c>
      <c r="N337" t="s">
        <v>131</v>
      </c>
    </row>
    <row r="338" spans="1:14" x14ac:dyDescent="0.25">
      <c r="A338">
        <v>-70</v>
      </c>
      <c r="B338" t="s">
        <v>132</v>
      </c>
      <c r="M338">
        <v>-46</v>
      </c>
      <c r="N338" t="s">
        <v>131</v>
      </c>
    </row>
    <row r="339" spans="1:14" x14ac:dyDescent="0.25">
      <c r="A339">
        <v>-68</v>
      </c>
      <c r="B339" t="s">
        <v>132</v>
      </c>
      <c r="M339">
        <v>-44</v>
      </c>
      <c r="N339" t="s">
        <v>131</v>
      </c>
    </row>
    <row r="340" spans="1:14" x14ac:dyDescent="0.25">
      <c r="A340">
        <v>-68</v>
      </c>
      <c r="B340" t="s">
        <v>132</v>
      </c>
      <c r="M340">
        <v>-47</v>
      </c>
      <c r="N340" t="s">
        <v>131</v>
      </c>
    </row>
    <row r="341" spans="1:14" x14ac:dyDescent="0.25">
      <c r="A341">
        <v>-69</v>
      </c>
      <c r="B341" t="s">
        <v>132</v>
      </c>
      <c r="M341">
        <v>-46</v>
      </c>
      <c r="N341" t="s">
        <v>131</v>
      </c>
    </row>
    <row r="342" spans="1:14" x14ac:dyDescent="0.25">
      <c r="A342">
        <v>-69</v>
      </c>
      <c r="B342" t="s">
        <v>132</v>
      </c>
      <c r="M342" s="5">
        <v>-50</v>
      </c>
      <c r="N342" t="s">
        <v>131</v>
      </c>
    </row>
    <row r="343" spans="1:14" x14ac:dyDescent="0.25">
      <c r="A343">
        <v>-67</v>
      </c>
      <c r="B343" t="s">
        <v>132</v>
      </c>
      <c r="M343" s="5">
        <v>-50</v>
      </c>
      <c r="N343" t="s">
        <v>131</v>
      </c>
    </row>
    <row r="344" spans="1:14" x14ac:dyDescent="0.25">
      <c r="A344">
        <v>-67</v>
      </c>
      <c r="B344" t="s">
        <v>132</v>
      </c>
      <c r="M344" s="5">
        <v>-50</v>
      </c>
      <c r="N344" t="s">
        <v>131</v>
      </c>
    </row>
    <row r="345" spans="1:14" x14ac:dyDescent="0.25">
      <c r="A345">
        <v>-67</v>
      </c>
      <c r="B345" t="s">
        <v>132</v>
      </c>
      <c r="M345" s="5">
        <v>-46</v>
      </c>
      <c r="N345" t="s">
        <v>131</v>
      </c>
    </row>
    <row r="346" spans="1:14" x14ac:dyDescent="0.25">
      <c r="A346">
        <v>-70</v>
      </c>
      <c r="B346" t="s">
        <v>132</v>
      </c>
      <c r="M346" s="5">
        <v>-46</v>
      </c>
      <c r="N346" t="s">
        <v>131</v>
      </c>
    </row>
    <row r="347" spans="1:14" x14ac:dyDescent="0.25">
      <c r="A347">
        <v>-66</v>
      </c>
      <c r="B347" t="s">
        <v>132</v>
      </c>
      <c r="M347" s="5">
        <v>-46</v>
      </c>
      <c r="N347" t="s">
        <v>131</v>
      </c>
    </row>
    <row r="348" spans="1:14" x14ac:dyDescent="0.25">
      <c r="A348">
        <v>-66</v>
      </c>
      <c r="B348" t="s">
        <v>132</v>
      </c>
      <c r="M348" s="5">
        <v>-46</v>
      </c>
      <c r="N348" t="s">
        <v>131</v>
      </c>
    </row>
    <row r="349" spans="1:14" x14ac:dyDescent="0.25">
      <c r="A349">
        <v>-68</v>
      </c>
      <c r="B349" t="s">
        <v>132</v>
      </c>
      <c r="M349" s="5">
        <v>-50</v>
      </c>
      <c r="N349" t="s">
        <v>131</v>
      </c>
    </row>
    <row r="350" spans="1:14" x14ac:dyDescent="0.25">
      <c r="A350">
        <v>-68</v>
      </c>
      <c r="B350" t="s">
        <v>132</v>
      </c>
      <c r="M350" s="5">
        <v>-49</v>
      </c>
      <c r="N350" t="s">
        <v>131</v>
      </c>
    </row>
    <row r="351" spans="1:14" x14ac:dyDescent="0.25">
      <c r="A351">
        <v>-68</v>
      </c>
      <c r="B351" t="s">
        <v>132</v>
      </c>
      <c r="M351" s="5">
        <v>-46</v>
      </c>
      <c r="N351" t="s">
        <v>131</v>
      </c>
    </row>
    <row r="352" spans="1:14" x14ac:dyDescent="0.25">
      <c r="A352">
        <v>-69</v>
      </c>
      <c r="B352" t="s">
        <v>132</v>
      </c>
      <c r="M352" s="5">
        <v>-49</v>
      </c>
      <c r="N352" t="s">
        <v>131</v>
      </c>
    </row>
    <row r="353" spans="1:14" x14ac:dyDescent="0.25">
      <c r="A353">
        <v>-69</v>
      </c>
      <c r="B353" t="s">
        <v>132</v>
      </c>
      <c r="M353" s="5">
        <v>-46</v>
      </c>
      <c r="N353" t="s">
        <v>131</v>
      </c>
    </row>
    <row r="354" spans="1:14" x14ac:dyDescent="0.25">
      <c r="A354">
        <v>-69</v>
      </c>
      <c r="B354" t="s">
        <v>132</v>
      </c>
      <c r="M354" s="5">
        <v>-50</v>
      </c>
      <c r="N354" t="s">
        <v>131</v>
      </c>
    </row>
    <row r="355" spans="1:14" x14ac:dyDescent="0.25">
      <c r="A355">
        <v>-68</v>
      </c>
      <c r="B355" t="s">
        <v>132</v>
      </c>
      <c r="M355" s="5">
        <v>-46</v>
      </c>
      <c r="N355" t="s">
        <v>131</v>
      </c>
    </row>
    <row r="356" spans="1:14" x14ac:dyDescent="0.25">
      <c r="A356">
        <v>-69</v>
      </c>
      <c r="B356" t="s">
        <v>132</v>
      </c>
      <c r="M356" s="5">
        <v>-46</v>
      </c>
      <c r="N356" t="s">
        <v>131</v>
      </c>
    </row>
    <row r="357" spans="1:14" x14ac:dyDescent="0.25">
      <c r="A357">
        <v>-67</v>
      </c>
      <c r="B357" t="s">
        <v>132</v>
      </c>
      <c r="M357" s="5">
        <v>-47</v>
      </c>
      <c r="N357" t="s">
        <v>131</v>
      </c>
    </row>
    <row r="358" spans="1:14" x14ac:dyDescent="0.25">
      <c r="A358">
        <v>-70</v>
      </c>
      <c r="B358" t="s">
        <v>132</v>
      </c>
      <c r="M358" s="5">
        <v>-46</v>
      </c>
      <c r="N358" t="s">
        <v>131</v>
      </c>
    </row>
    <row r="359" spans="1:14" x14ac:dyDescent="0.25">
      <c r="A359">
        <v>-67</v>
      </c>
      <c r="B359" t="s">
        <v>132</v>
      </c>
      <c r="M359" s="5">
        <v>-50</v>
      </c>
      <c r="N359" t="s">
        <v>131</v>
      </c>
    </row>
    <row r="360" spans="1:14" x14ac:dyDescent="0.25">
      <c r="A360">
        <v>-68</v>
      </c>
      <c r="B360" t="s">
        <v>132</v>
      </c>
      <c r="M360" s="5">
        <v>-46</v>
      </c>
      <c r="N360" t="s">
        <v>131</v>
      </c>
    </row>
    <row r="361" spans="1:14" x14ac:dyDescent="0.25">
      <c r="A361">
        <v>-70</v>
      </c>
      <c r="B361" t="s">
        <v>132</v>
      </c>
      <c r="M361" s="5">
        <v>-46</v>
      </c>
      <c r="N361" t="s">
        <v>131</v>
      </c>
    </row>
    <row r="362" spans="1:14" x14ac:dyDescent="0.25">
      <c r="A362">
        <v>-67</v>
      </c>
      <c r="B362" t="s">
        <v>132</v>
      </c>
      <c r="M362" s="5">
        <v>-46</v>
      </c>
      <c r="N362" t="s">
        <v>131</v>
      </c>
    </row>
    <row r="363" spans="1:14" x14ac:dyDescent="0.25">
      <c r="A363">
        <v>-67</v>
      </c>
      <c r="B363" t="s">
        <v>132</v>
      </c>
      <c r="M363" s="5">
        <v>-50</v>
      </c>
      <c r="N363" t="s">
        <v>131</v>
      </c>
    </row>
    <row r="364" spans="1:14" x14ac:dyDescent="0.25">
      <c r="A364">
        <v>-69</v>
      </c>
      <c r="B364" t="s">
        <v>132</v>
      </c>
      <c r="M364" s="5">
        <v>-46</v>
      </c>
      <c r="N364" t="s">
        <v>131</v>
      </c>
    </row>
    <row r="365" spans="1:14" x14ac:dyDescent="0.25">
      <c r="A365">
        <v>-69</v>
      </c>
      <c r="B365" t="s">
        <v>132</v>
      </c>
      <c r="M365" s="5">
        <v>-49</v>
      </c>
      <c r="N365" t="s">
        <v>131</v>
      </c>
    </row>
    <row r="366" spans="1:14" x14ac:dyDescent="0.25">
      <c r="A366">
        <v>-69</v>
      </c>
      <c r="B366" t="s">
        <v>132</v>
      </c>
      <c r="M366">
        <v>-49</v>
      </c>
      <c r="N366" t="s">
        <v>131</v>
      </c>
    </row>
    <row r="367" spans="1:14" x14ac:dyDescent="0.25">
      <c r="A367">
        <v>-70</v>
      </c>
      <c r="B367" t="s">
        <v>132</v>
      </c>
      <c r="M367">
        <v>-46</v>
      </c>
      <c r="N367" t="s">
        <v>131</v>
      </c>
    </row>
    <row r="368" spans="1:14" x14ac:dyDescent="0.25">
      <c r="A368">
        <v>-70</v>
      </c>
      <c r="B368" t="s">
        <v>132</v>
      </c>
      <c r="M368">
        <v>-46</v>
      </c>
      <c r="N368" t="s">
        <v>131</v>
      </c>
    </row>
    <row r="369" spans="1:14" x14ac:dyDescent="0.25">
      <c r="A369">
        <v>-69</v>
      </c>
      <c r="B369" t="s">
        <v>132</v>
      </c>
      <c r="M369">
        <v>-48</v>
      </c>
      <c r="N369" t="s">
        <v>131</v>
      </c>
    </row>
    <row r="370" spans="1:14" x14ac:dyDescent="0.25">
      <c r="A370">
        <v>-69</v>
      </c>
      <c r="B370" t="s">
        <v>132</v>
      </c>
      <c r="M370">
        <v>-46</v>
      </c>
      <c r="N370" t="s">
        <v>131</v>
      </c>
    </row>
    <row r="371" spans="1:14" x14ac:dyDescent="0.25">
      <c r="A371">
        <v>-67</v>
      </c>
      <c r="B371" t="s">
        <v>132</v>
      </c>
      <c r="M371">
        <v>-46</v>
      </c>
      <c r="N371" t="s">
        <v>131</v>
      </c>
    </row>
    <row r="372" spans="1:14" x14ac:dyDescent="0.25">
      <c r="A372">
        <v>-67</v>
      </c>
      <c r="B372" t="s">
        <v>132</v>
      </c>
      <c r="M372">
        <v>-46</v>
      </c>
      <c r="N372" t="s">
        <v>131</v>
      </c>
    </row>
    <row r="373" spans="1:14" x14ac:dyDescent="0.25">
      <c r="A373">
        <v>-69</v>
      </c>
      <c r="B373" t="s">
        <v>132</v>
      </c>
      <c r="M373">
        <v>-46</v>
      </c>
      <c r="N373" t="s">
        <v>131</v>
      </c>
    </row>
    <row r="374" spans="1:14" x14ac:dyDescent="0.25">
      <c r="A374">
        <v>-67</v>
      </c>
      <c r="B374" t="s">
        <v>132</v>
      </c>
      <c r="M374">
        <v>-49</v>
      </c>
      <c r="N374" t="s">
        <v>131</v>
      </c>
    </row>
    <row r="375" spans="1:14" x14ac:dyDescent="0.25">
      <c r="A375">
        <v>-67</v>
      </c>
      <c r="B375" t="s">
        <v>132</v>
      </c>
      <c r="M375">
        <v>-47</v>
      </c>
      <c r="N375" t="s">
        <v>131</v>
      </c>
    </row>
    <row r="376" spans="1:14" x14ac:dyDescent="0.25">
      <c r="A376">
        <v>-66</v>
      </c>
      <c r="B376" t="s">
        <v>132</v>
      </c>
      <c r="M376">
        <v>-46</v>
      </c>
      <c r="N376" t="s">
        <v>131</v>
      </c>
    </row>
    <row r="377" spans="1:14" x14ac:dyDescent="0.25">
      <c r="A377">
        <v>-66</v>
      </c>
      <c r="B377" t="s">
        <v>132</v>
      </c>
      <c r="M377">
        <v>-46</v>
      </c>
      <c r="N377" t="s">
        <v>131</v>
      </c>
    </row>
    <row r="378" spans="1:14" x14ac:dyDescent="0.25">
      <c r="A378">
        <v>-67</v>
      </c>
      <c r="B378" t="s">
        <v>132</v>
      </c>
      <c r="M378">
        <v>-46</v>
      </c>
      <c r="N378" t="s">
        <v>131</v>
      </c>
    </row>
    <row r="379" spans="1:14" x14ac:dyDescent="0.25">
      <c r="A379">
        <v>-66</v>
      </c>
      <c r="B379" t="s">
        <v>132</v>
      </c>
      <c r="M379">
        <v>-50</v>
      </c>
      <c r="N379" t="s">
        <v>131</v>
      </c>
    </row>
    <row r="380" spans="1:14" x14ac:dyDescent="0.25">
      <c r="A380">
        <v>-68</v>
      </c>
      <c r="B380" t="s">
        <v>132</v>
      </c>
      <c r="M380">
        <v>-46</v>
      </c>
      <c r="N380" t="s">
        <v>131</v>
      </c>
    </row>
    <row r="381" spans="1:14" x14ac:dyDescent="0.25">
      <c r="A381">
        <v>-68</v>
      </c>
      <c r="B381" t="s">
        <v>132</v>
      </c>
      <c r="M381">
        <v>-46</v>
      </c>
      <c r="N381" t="s">
        <v>131</v>
      </c>
    </row>
    <row r="382" spans="1:14" x14ac:dyDescent="0.25">
      <c r="A382">
        <v>-68</v>
      </c>
      <c r="B382" t="s">
        <v>132</v>
      </c>
      <c r="M382">
        <v>-46</v>
      </c>
      <c r="N382" t="s">
        <v>131</v>
      </c>
    </row>
    <row r="383" spans="1:14" x14ac:dyDescent="0.25">
      <c r="A383">
        <v>-66</v>
      </c>
      <c r="B383" t="s">
        <v>132</v>
      </c>
      <c r="M383">
        <v>-50</v>
      </c>
      <c r="N383" t="s">
        <v>131</v>
      </c>
    </row>
    <row r="384" spans="1:14" x14ac:dyDescent="0.25">
      <c r="A384">
        <v>-69</v>
      </c>
      <c r="B384" t="s">
        <v>132</v>
      </c>
      <c r="M384">
        <v>-50</v>
      </c>
      <c r="N384" t="s">
        <v>131</v>
      </c>
    </row>
    <row r="385" spans="1:14" x14ac:dyDescent="0.25">
      <c r="A385">
        <v>-69</v>
      </c>
      <c r="B385" t="s">
        <v>132</v>
      </c>
      <c r="M385">
        <v>-46</v>
      </c>
      <c r="N385" t="s">
        <v>131</v>
      </c>
    </row>
    <row r="386" spans="1:14" x14ac:dyDescent="0.25">
      <c r="A386">
        <v>-69</v>
      </c>
      <c r="B386" t="s">
        <v>132</v>
      </c>
      <c r="M386">
        <v>-46</v>
      </c>
      <c r="N386" t="s">
        <v>131</v>
      </c>
    </row>
    <row r="387" spans="1:14" x14ac:dyDescent="0.25">
      <c r="A387">
        <v>-69</v>
      </c>
      <c r="B387" t="s">
        <v>132</v>
      </c>
      <c r="M387">
        <v>-46</v>
      </c>
      <c r="N387" t="s">
        <v>131</v>
      </c>
    </row>
    <row r="388" spans="1:14" x14ac:dyDescent="0.25">
      <c r="A388">
        <v>-69</v>
      </c>
      <c r="B388" t="s">
        <v>132</v>
      </c>
      <c r="M388">
        <v>-50</v>
      </c>
      <c r="N388" t="s">
        <v>131</v>
      </c>
    </row>
    <row r="389" spans="1:14" x14ac:dyDescent="0.25">
      <c r="A389">
        <v>-69</v>
      </c>
      <c r="B389" t="s">
        <v>132</v>
      </c>
      <c r="M389">
        <v>-46</v>
      </c>
      <c r="N389" t="s">
        <v>131</v>
      </c>
    </row>
    <row r="390" spans="1:14" x14ac:dyDescent="0.25">
      <c r="A390">
        <v>-69</v>
      </c>
      <c r="B390" t="s">
        <v>132</v>
      </c>
      <c r="M390">
        <v>-51</v>
      </c>
      <c r="N390" t="s">
        <v>131</v>
      </c>
    </row>
    <row r="391" spans="1:14" x14ac:dyDescent="0.25">
      <c r="A391">
        <v>-69</v>
      </c>
      <c r="B391" t="s">
        <v>132</v>
      </c>
      <c r="M391">
        <v>-47</v>
      </c>
      <c r="N391" t="s">
        <v>131</v>
      </c>
    </row>
    <row r="392" spans="1:14" x14ac:dyDescent="0.25">
      <c r="A392">
        <v>-69</v>
      </c>
      <c r="B392" t="s">
        <v>132</v>
      </c>
      <c r="M392">
        <v>-49</v>
      </c>
      <c r="N392" t="s">
        <v>131</v>
      </c>
    </row>
    <row r="393" spans="1:14" x14ac:dyDescent="0.25">
      <c r="A393">
        <v>-69</v>
      </c>
      <c r="B393" t="s">
        <v>132</v>
      </c>
      <c r="M393">
        <v>-46</v>
      </c>
      <c r="N393" t="s">
        <v>131</v>
      </c>
    </row>
    <row r="394" spans="1:14" x14ac:dyDescent="0.25">
      <c r="A394" s="5">
        <v>-75</v>
      </c>
      <c r="B394" t="s">
        <v>132</v>
      </c>
      <c r="M394">
        <v>-50</v>
      </c>
      <c r="N394" t="s">
        <v>131</v>
      </c>
    </row>
    <row r="395" spans="1:14" x14ac:dyDescent="0.25">
      <c r="A395" s="5">
        <v>-76</v>
      </c>
      <c r="B395" t="s">
        <v>132</v>
      </c>
      <c r="M395">
        <v>-46</v>
      </c>
      <c r="N395" t="s">
        <v>131</v>
      </c>
    </row>
    <row r="396" spans="1:14" x14ac:dyDescent="0.25">
      <c r="A396" s="5">
        <v>-77</v>
      </c>
      <c r="B396" t="s">
        <v>132</v>
      </c>
      <c r="M396">
        <v>-46</v>
      </c>
      <c r="N396" t="s">
        <v>131</v>
      </c>
    </row>
    <row r="397" spans="1:14" x14ac:dyDescent="0.25">
      <c r="A397" s="5">
        <v>-68</v>
      </c>
      <c r="B397" t="s">
        <v>132</v>
      </c>
      <c r="M397">
        <v>-50</v>
      </c>
      <c r="N397" t="s">
        <v>131</v>
      </c>
    </row>
    <row r="398" spans="1:14" x14ac:dyDescent="0.25">
      <c r="A398" s="5">
        <v>-69</v>
      </c>
      <c r="B398" t="s">
        <v>132</v>
      </c>
      <c r="M398">
        <v>-50</v>
      </c>
      <c r="N398" t="s">
        <v>131</v>
      </c>
    </row>
    <row r="399" spans="1:14" x14ac:dyDescent="0.25">
      <c r="A399" s="5">
        <v>-77</v>
      </c>
      <c r="B399" t="s">
        <v>132</v>
      </c>
      <c r="M399">
        <v>-50</v>
      </c>
      <c r="N399" t="s">
        <v>131</v>
      </c>
    </row>
    <row r="400" spans="1:14" x14ac:dyDescent="0.25">
      <c r="A400" s="5">
        <v>-75</v>
      </c>
      <c r="B400" t="s">
        <v>132</v>
      </c>
      <c r="M400">
        <v>-47</v>
      </c>
      <c r="N400" t="s">
        <v>131</v>
      </c>
    </row>
    <row r="401" spans="1:14" x14ac:dyDescent="0.25">
      <c r="A401" s="5">
        <v>-75</v>
      </c>
      <c r="B401" t="s">
        <v>132</v>
      </c>
      <c r="M401">
        <v>-50</v>
      </c>
      <c r="N401" t="s">
        <v>131</v>
      </c>
    </row>
    <row r="402" spans="1:14" x14ac:dyDescent="0.25">
      <c r="A402" s="5">
        <v>-76</v>
      </c>
      <c r="B402" t="s">
        <v>132</v>
      </c>
      <c r="M402">
        <v>-46</v>
      </c>
      <c r="N402" t="s">
        <v>131</v>
      </c>
    </row>
    <row r="403" spans="1:14" x14ac:dyDescent="0.25">
      <c r="A403" s="5">
        <v>-77</v>
      </c>
      <c r="B403" t="s">
        <v>132</v>
      </c>
      <c r="M403">
        <v>-46</v>
      </c>
      <c r="N403" t="s">
        <v>131</v>
      </c>
    </row>
    <row r="404" spans="1:14" x14ac:dyDescent="0.25">
      <c r="A404" s="5">
        <v>-74</v>
      </c>
      <c r="B404" t="s">
        <v>132</v>
      </c>
      <c r="M404">
        <v>-47</v>
      </c>
      <c r="N404" t="s">
        <v>131</v>
      </c>
    </row>
    <row r="405" spans="1:14" x14ac:dyDescent="0.25">
      <c r="A405" s="5">
        <v>-74</v>
      </c>
      <c r="B405" t="s">
        <v>132</v>
      </c>
      <c r="M405">
        <v>-46</v>
      </c>
      <c r="N405" t="s">
        <v>131</v>
      </c>
    </row>
    <row r="406" spans="1:14" x14ac:dyDescent="0.25">
      <c r="A406" s="5">
        <v>-74</v>
      </c>
      <c r="B406" t="s">
        <v>132</v>
      </c>
      <c r="M406">
        <v>-50</v>
      </c>
      <c r="N406" t="s">
        <v>131</v>
      </c>
    </row>
    <row r="407" spans="1:14" x14ac:dyDescent="0.25">
      <c r="A407" s="5">
        <v>-76</v>
      </c>
      <c r="B407" t="s">
        <v>132</v>
      </c>
      <c r="M407">
        <v>-46</v>
      </c>
      <c r="N407" t="s">
        <v>131</v>
      </c>
    </row>
    <row r="408" spans="1:14" x14ac:dyDescent="0.25">
      <c r="A408" s="5">
        <v>-74</v>
      </c>
      <c r="B408" t="s">
        <v>132</v>
      </c>
      <c r="M408">
        <v>-46</v>
      </c>
      <c r="N408" t="s">
        <v>131</v>
      </c>
    </row>
    <row r="409" spans="1:14" x14ac:dyDescent="0.25">
      <c r="A409" s="5">
        <v>-74</v>
      </c>
      <c r="B409" t="s">
        <v>132</v>
      </c>
      <c r="M409">
        <v>-50</v>
      </c>
      <c r="N409" t="s">
        <v>131</v>
      </c>
    </row>
    <row r="410" spans="1:14" x14ac:dyDescent="0.25">
      <c r="A410" s="5">
        <v>-69</v>
      </c>
      <c r="B410" t="s">
        <v>132</v>
      </c>
      <c r="M410">
        <v>-46</v>
      </c>
      <c r="N410" t="s">
        <v>131</v>
      </c>
    </row>
    <row r="411" spans="1:14" x14ac:dyDescent="0.25">
      <c r="A411" s="5">
        <v>-74</v>
      </c>
      <c r="B411" t="s">
        <v>132</v>
      </c>
      <c r="M411">
        <v>-49</v>
      </c>
      <c r="N411" t="s">
        <v>131</v>
      </c>
    </row>
    <row r="412" spans="1:14" x14ac:dyDescent="0.25">
      <c r="A412" s="5">
        <v>-76</v>
      </c>
      <c r="B412" t="s">
        <v>132</v>
      </c>
      <c r="M412">
        <v>-50</v>
      </c>
      <c r="N412" t="s">
        <v>131</v>
      </c>
    </row>
    <row r="413" spans="1:14" x14ac:dyDescent="0.25">
      <c r="A413" s="5">
        <v>-75</v>
      </c>
      <c r="B413" t="s">
        <v>132</v>
      </c>
      <c r="M413">
        <v>-50</v>
      </c>
      <c r="N413" t="s">
        <v>131</v>
      </c>
    </row>
    <row r="414" spans="1:14" x14ac:dyDescent="0.25">
      <c r="A414" s="5">
        <v>-69</v>
      </c>
      <c r="B414" t="s">
        <v>132</v>
      </c>
      <c r="M414">
        <v>-50</v>
      </c>
      <c r="N414" t="s">
        <v>131</v>
      </c>
    </row>
    <row r="415" spans="1:14" x14ac:dyDescent="0.25">
      <c r="A415" s="5">
        <v>-74</v>
      </c>
      <c r="B415" t="s">
        <v>132</v>
      </c>
      <c r="M415">
        <v>-50</v>
      </c>
      <c r="N415" t="s">
        <v>131</v>
      </c>
    </row>
    <row r="416" spans="1:14" x14ac:dyDescent="0.25">
      <c r="A416" s="5">
        <v>-69</v>
      </c>
      <c r="B416" t="s">
        <v>132</v>
      </c>
      <c r="M416">
        <v>-50</v>
      </c>
      <c r="N416" t="s">
        <v>131</v>
      </c>
    </row>
    <row r="417" spans="1:14" x14ac:dyDescent="0.25">
      <c r="A417" s="5">
        <v>-69</v>
      </c>
      <c r="B417" t="s">
        <v>132</v>
      </c>
      <c r="M417">
        <v>-46</v>
      </c>
      <c r="N417" t="s">
        <v>131</v>
      </c>
    </row>
    <row r="418" spans="1:14" x14ac:dyDescent="0.25">
      <c r="A418">
        <v>-70</v>
      </c>
      <c r="B418" t="s">
        <v>132</v>
      </c>
      <c r="M418">
        <v>-46</v>
      </c>
      <c r="N418" t="s">
        <v>131</v>
      </c>
    </row>
    <row r="419" spans="1:14" x14ac:dyDescent="0.25">
      <c r="A419">
        <v>-76</v>
      </c>
      <c r="B419" t="s">
        <v>132</v>
      </c>
      <c r="M419">
        <v>-47</v>
      </c>
      <c r="N419" t="s">
        <v>131</v>
      </c>
    </row>
    <row r="420" spans="1:14" x14ac:dyDescent="0.25">
      <c r="A420">
        <v>-70</v>
      </c>
      <c r="B420" t="s">
        <v>132</v>
      </c>
      <c r="M420">
        <v>-46</v>
      </c>
      <c r="N420" t="s">
        <v>131</v>
      </c>
    </row>
    <row r="421" spans="1:14" x14ac:dyDescent="0.25">
      <c r="A421">
        <v>-74</v>
      </c>
      <c r="B421" t="s">
        <v>132</v>
      </c>
      <c r="M421">
        <v>-47</v>
      </c>
      <c r="N421" t="s">
        <v>131</v>
      </c>
    </row>
    <row r="422" spans="1:14" x14ac:dyDescent="0.25">
      <c r="A422">
        <v>-69</v>
      </c>
      <c r="B422" t="s">
        <v>132</v>
      </c>
      <c r="M422">
        <v>-46</v>
      </c>
      <c r="N422" t="s">
        <v>131</v>
      </c>
    </row>
    <row r="423" spans="1:14" x14ac:dyDescent="0.25">
      <c r="A423">
        <v>-76</v>
      </c>
      <c r="B423" t="s">
        <v>132</v>
      </c>
      <c r="M423">
        <v>-46</v>
      </c>
      <c r="N423" t="s">
        <v>131</v>
      </c>
    </row>
    <row r="424" spans="1:14" x14ac:dyDescent="0.25">
      <c r="A424">
        <v>-70</v>
      </c>
      <c r="B424" t="s">
        <v>132</v>
      </c>
      <c r="M424">
        <v>-46</v>
      </c>
      <c r="N424" t="s">
        <v>131</v>
      </c>
    </row>
    <row r="425" spans="1:14" x14ac:dyDescent="0.25">
      <c r="A425">
        <v>-78</v>
      </c>
      <c r="B425" t="s">
        <v>132</v>
      </c>
      <c r="M425">
        <v>-46</v>
      </c>
      <c r="N425" t="s">
        <v>131</v>
      </c>
    </row>
    <row r="426" spans="1:14" x14ac:dyDescent="0.25">
      <c r="A426">
        <v>-76</v>
      </c>
      <c r="B426" t="s">
        <v>132</v>
      </c>
      <c r="M426">
        <v>-47</v>
      </c>
      <c r="N426" t="s">
        <v>131</v>
      </c>
    </row>
    <row r="427" spans="1:14" x14ac:dyDescent="0.25">
      <c r="A427">
        <v>-77</v>
      </c>
      <c r="B427" t="s">
        <v>132</v>
      </c>
      <c r="M427">
        <v>-47</v>
      </c>
      <c r="N427" t="s">
        <v>131</v>
      </c>
    </row>
    <row r="428" spans="1:14" x14ac:dyDescent="0.25">
      <c r="A428">
        <v>-74</v>
      </c>
      <c r="B428" t="s">
        <v>132</v>
      </c>
      <c r="M428">
        <v>-50</v>
      </c>
      <c r="N428" t="s">
        <v>131</v>
      </c>
    </row>
    <row r="429" spans="1:14" x14ac:dyDescent="0.25">
      <c r="A429">
        <v>-69</v>
      </c>
      <c r="B429" t="s">
        <v>132</v>
      </c>
      <c r="M429">
        <v>-47</v>
      </c>
      <c r="N429" t="s">
        <v>131</v>
      </c>
    </row>
    <row r="430" spans="1:14" x14ac:dyDescent="0.25">
      <c r="A430">
        <v>-68</v>
      </c>
      <c r="B430" t="s">
        <v>132</v>
      </c>
      <c r="M430">
        <v>-50</v>
      </c>
      <c r="N430" t="s">
        <v>131</v>
      </c>
    </row>
    <row r="431" spans="1:14" x14ac:dyDescent="0.25">
      <c r="A431">
        <v>-69</v>
      </c>
      <c r="B431" t="s">
        <v>132</v>
      </c>
      <c r="M431">
        <v>-49</v>
      </c>
      <c r="N431" t="s">
        <v>131</v>
      </c>
    </row>
    <row r="432" spans="1:14" x14ac:dyDescent="0.25">
      <c r="A432">
        <v>-77</v>
      </c>
      <c r="B432" t="s">
        <v>132</v>
      </c>
      <c r="M432">
        <v>-50</v>
      </c>
      <c r="N432" t="s">
        <v>131</v>
      </c>
    </row>
    <row r="433" spans="1:14" x14ac:dyDescent="0.25">
      <c r="A433">
        <v>-69</v>
      </c>
      <c r="B433" t="s">
        <v>132</v>
      </c>
      <c r="M433">
        <v>-49</v>
      </c>
      <c r="N433" t="s">
        <v>131</v>
      </c>
    </row>
    <row r="434" spans="1:14" x14ac:dyDescent="0.25">
      <c r="A434">
        <v>-68</v>
      </c>
      <c r="B434" t="s">
        <v>132</v>
      </c>
      <c r="M434">
        <v>-50</v>
      </c>
      <c r="N434" t="s">
        <v>131</v>
      </c>
    </row>
    <row r="435" spans="1:14" x14ac:dyDescent="0.25">
      <c r="A435">
        <v>-74</v>
      </c>
      <c r="B435" t="s">
        <v>132</v>
      </c>
      <c r="M435" s="5">
        <v>-57</v>
      </c>
      <c r="N435" t="s">
        <v>131</v>
      </c>
    </row>
    <row r="436" spans="1:14" x14ac:dyDescent="0.25">
      <c r="A436">
        <v>-76</v>
      </c>
      <c r="B436" t="s">
        <v>132</v>
      </c>
      <c r="M436" s="5">
        <v>-62</v>
      </c>
      <c r="N436" t="s">
        <v>131</v>
      </c>
    </row>
    <row r="437" spans="1:14" x14ac:dyDescent="0.25">
      <c r="A437">
        <v>-77</v>
      </c>
      <c r="B437" t="s">
        <v>132</v>
      </c>
      <c r="M437" s="5">
        <v>-57</v>
      </c>
      <c r="N437" t="s">
        <v>131</v>
      </c>
    </row>
    <row r="438" spans="1:14" x14ac:dyDescent="0.25">
      <c r="A438">
        <v>-77</v>
      </c>
      <c r="B438" t="s">
        <v>132</v>
      </c>
      <c r="M438" s="5">
        <v>-57</v>
      </c>
      <c r="N438" t="s">
        <v>131</v>
      </c>
    </row>
    <row r="439" spans="1:14" x14ac:dyDescent="0.25">
      <c r="A439">
        <v>-76</v>
      </c>
      <c r="B439" t="s">
        <v>132</v>
      </c>
      <c r="M439" s="5">
        <v>-57</v>
      </c>
      <c r="N439" t="s">
        <v>131</v>
      </c>
    </row>
    <row r="440" spans="1:14" x14ac:dyDescent="0.25">
      <c r="A440">
        <v>-69</v>
      </c>
      <c r="B440" t="s">
        <v>132</v>
      </c>
      <c r="M440" s="5">
        <v>-59</v>
      </c>
      <c r="N440" t="s">
        <v>131</v>
      </c>
    </row>
    <row r="441" spans="1:14" x14ac:dyDescent="0.25">
      <c r="A441">
        <v>-73</v>
      </c>
      <c r="B441" t="s">
        <v>132</v>
      </c>
      <c r="M441" s="5">
        <v>-56</v>
      </c>
      <c r="N441" t="s">
        <v>131</v>
      </c>
    </row>
    <row r="442" spans="1:14" x14ac:dyDescent="0.25">
      <c r="A442">
        <v>-76</v>
      </c>
      <c r="B442" t="s">
        <v>132</v>
      </c>
      <c r="M442" s="5">
        <v>-57</v>
      </c>
      <c r="N442" t="s">
        <v>131</v>
      </c>
    </row>
    <row r="443" spans="1:14" x14ac:dyDescent="0.25">
      <c r="A443">
        <v>-76</v>
      </c>
      <c r="B443" t="s">
        <v>132</v>
      </c>
      <c r="M443" s="5">
        <v>-58</v>
      </c>
      <c r="N443" t="s">
        <v>131</v>
      </c>
    </row>
    <row r="444" spans="1:14" x14ac:dyDescent="0.25">
      <c r="A444">
        <v>-73</v>
      </c>
      <c r="B444" t="s">
        <v>132</v>
      </c>
      <c r="M444" s="5">
        <v>-57</v>
      </c>
      <c r="N444" t="s">
        <v>131</v>
      </c>
    </row>
    <row r="445" spans="1:14" x14ac:dyDescent="0.25">
      <c r="A445">
        <v>-73</v>
      </c>
      <c r="B445" t="s">
        <v>132</v>
      </c>
      <c r="M445" s="5">
        <v>-57</v>
      </c>
      <c r="N445" t="s">
        <v>131</v>
      </c>
    </row>
    <row r="446" spans="1:14" x14ac:dyDescent="0.25">
      <c r="A446">
        <v>-73</v>
      </c>
      <c r="B446" t="s">
        <v>132</v>
      </c>
      <c r="M446" s="5">
        <v>-57</v>
      </c>
      <c r="N446" t="s">
        <v>131</v>
      </c>
    </row>
    <row r="447" spans="1:14" x14ac:dyDescent="0.25">
      <c r="A447">
        <v>-68</v>
      </c>
      <c r="B447" t="s">
        <v>132</v>
      </c>
      <c r="M447" s="5">
        <v>-58</v>
      </c>
      <c r="N447" t="s">
        <v>131</v>
      </c>
    </row>
    <row r="448" spans="1:14" x14ac:dyDescent="0.25">
      <c r="A448">
        <v>-73</v>
      </c>
      <c r="B448" t="s">
        <v>132</v>
      </c>
      <c r="M448" s="5">
        <v>-58</v>
      </c>
      <c r="N448" t="s">
        <v>131</v>
      </c>
    </row>
    <row r="449" spans="1:14" x14ac:dyDescent="0.25">
      <c r="A449">
        <v>-74</v>
      </c>
      <c r="B449" t="s">
        <v>132</v>
      </c>
      <c r="M449" s="5">
        <v>-59</v>
      </c>
      <c r="N449" t="s">
        <v>131</v>
      </c>
    </row>
    <row r="450" spans="1:14" x14ac:dyDescent="0.25">
      <c r="A450">
        <v>-74</v>
      </c>
      <c r="B450" t="s">
        <v>132</v>
      </c>
      <c r="M450" s="5">
        <v>-57</v>
      </c>
      <c r="N450" t="s">
        <v>131</v>
      </c>
    </row>
    <row r="451" spans="1:14" x14ac:dyDescent="0.25">
      <c r="A451">
        <v>-76</v>
      </c>
      <c r="B451" t="s">
        <v>132</v>
      </c>
      <c r="M451" s="5">
        <v>-57</v>
      </c>
      <c r="N451" t="s">
        <v>131</v>
      </c>
    </row>
    <row r="452" spans="1:14" x14ac:dyDescent="0.25">
      <c r="A452">
        <v>-76</v>
      </c>
      <c r="B452" t="s">
        <v>132</v>
      </c>
      <c r="M452" s="5">
        <v>-57</v>
      </c>
      <c r="N452" t="s">
        <v>131</v>
      </c>
    </row>
    <row r="453" spans="1:14" x14ac:dyDescent="0.25">
      <c r="A453">
        <v>-69</v>
      </c>
      <c r="B453" t="s">
        <v>132</v>
      </c>
      <c r="M453" s="5">
        <v>-57</v>
      </c>
      <c r="N453" t="s">
        <v>131</v>
      </c>
    </row>
    <row r="454" spans="1:14" x14ac:dyDescent="0.25">
      <c r="A454">
        <v>-76</v>
      </c>
      <c r="B454" t="s">
        <v>132</v>
      </c>
      <c r="M454" s="5">
        <v>-57</v>
      </c>
      <c r="N454" t="s">
        <v>131</v>
      </c>
    </row>
    <row r="455" spans="1:14" x14ac:dyDescent="0.25">
      <c r="A455">
        <v>-74</v>
      </c>
      <c r="B455" t="s">
        <v>132</v>
      </c>
      <c r="M455" s="5">
        <v>-57</v>
      </c>
      <c r="N455" t="s">
        <v>131</v>
      </c>
    </row>
    <row r="456" spans="1:14" x14ac:dyDescent="0.25">
      <c r="A456">
        <v>-75</v>
      </c>
      <c r="B456" t="s">
        <v>132</v>
      </c>
      <c r="M456" s="5">
        <v>-57</v>
      </c>
      <c r="N456" t="s">
        <v>131</v>
      </c>
    </row>
    <row r="457" spans="1:14" x14ac:dyDescent="0.25">
      <c r="A457">
        <v>-77</v>
      </c>
      <c r="B457" t="s">
        <v>132</v>
      </c>
      <c r="M457" s="5">
        <v>-57</v>
      </c>
      <c r="N457" t="s">
        <v>131</v>
      </c>
    </row>
    <row r="458" spans="1:14" x14ac:dyDescent="0.25">
      <c r="A458">
        <v>-68</v>
      </c>
      <c r="B458" t="s">
        <v>132</v>
      </c>
      <c r="M458" s="5">
        <v>-58</v>
      </c>
      <c r="N458" t="s">
        <v>131</v>
      </c>
    </row>
    <row r="459" spans="1:14" x14ac:dyDescent="0.25">
      <c r="A459">
        <v>-76</v>
      </c>
      <c r="B459" t="s">
        <v>132</v>
      </c>
      <c r="M459">
        <v>-57</v>
      </c>
      <c r="N459" t="s">
        <v>131</v>
      </c>
    </row>
    <row r="460" spans="1:14" x14ac:dyDescent="0.25">
      <c r="A460">
        <v>-74</v>
      </c>
      <c r="B460" t="s">
        <v>132</v>
      </c>
      <c r="M460">
        <v>-59</v>
      </c>
      <c r="N460" t="s">
        <v>131</v>
      </c>
    </row>
    <row r="461" spans="1:14" x14ac:dyDescent="0.25">
      <c r="A461">
        <v>-68</v>
      </c>
      <c r="B461" t="s">
        <v>132</v>
      </c>
      <c r="M461">
        <v>-58</v>
      </c>
      <c r="N461" t="s">
        <v>131</v>
      </c>
    </row>
    <row r="462" spans="1:14" x14ac:dyDescent="0.25">
      <c r="A462">
        <v>-68</v>
      </c>
      <c r="B462" t="s">
        <v>132</v>
      </c>
      <c r="M462">
        <v>-57</v>
      </c>
      <c r="N462" t="s">
        <v>131</v>
      </c>
    </row>
    <row r="463" spans="1:14" x14ac:dyDescent="0.25">
      <c r="A463">
        <v>-77</v>
      </c>
      <c r="B463" t="s">
        <v>132</v>
      </c>
      <c r="M463">
        <v>-58</v>
      </c>
      <c r="N463" t="s">
        <v>131</v>
      </c>
    </row>
    <row r="464" spans="1:14" x14ac:dyDescent="0.25">
      <c r="A464">
        <v>-74</v>
      </c>
      <c r="B464" t="s">
        <v>132</v>
      </c>
      <c r="M464">
        <v>-58</v>
      </c>
      <c r="N464" t="s">
        <v>131</v>
      </c>
    </row>
    <row r="465" spans="1:14" x14ac:dyDescent="0.25">
      <c r="A465">
        <v>-76</v>
      </c>
      <c r="B465" t="s">
        <v>132</v>
      </c>
      <c r="M465">
        <v>-57</v>
      </c>
      <c r="N465" t="s">
        <v>131</v>
      </c>
    </row>
    <row r="466" spans="1:14" x14ac:dyDescent="0.25">
      <c r="A466">
        <v>-75</v>
      </c>
      <c r="B466" t="s">
        <v>132</v>
      </c>
      <c r="M466">
        <v>-57</v>
      </c>
      <c r="N466" t="s">
        <v>131</v>
      </c>
    </row>
    <row r="467" spans="1:14" x14ac:dyDescent="0.25">
      <c r="A467">
        <v>-76</v>
      </c>
      <c r="B467" t="s">
        <v>132</v>
      </c>
      <c r="M467">
        <v>-57</v>
      </c>
      <c r="N467" t="s">
        <v>131</v>
      </c>
    </row>
    <row r="468" spans="1:14" x14ac:dyDescent="0.25">
      <c r="A468">
        <v>-76</v>
      </c>
      <c r="B468" t="s">
        <v>132</v>
      </c>
      <c r="M468">
        <v>-58</v>
      </c>
      <c r="N468" t="s">
        <v>131</v>
      </c>
    </row>
    <row r="469" spans="1:14" x14ac:dyDescent="0.25">
      <c r="A469">
        <v>-75</v>
      </c>
      <c r="B469" t="s">
        <v>132</v>
      </c>
      <c r="M469">
        <v>-57</v>
      </c>
      <c r="N469" t="s">
        <v>131</v>
      </c>
    </row>
    <row r="470" spans="1:14" x14ac:dyDescent="0.25">
      <c r="A470">
        <v>-74</v>
      </c>
      <c r="B470" t="s">
        <v>132</v>
      </c>
      <c r="M470">
        <v>-58</v>
      </c>
      <c r="N470" t="s">
        <v>131</v>
      </c>
    </row>
    <row r="471" spans="1:14" x14ac:dyDescent="0.25">
      <c r="A471">
        <v>-69</v>
      </c>
      <c r="B471" t="s">
        <v>132</v>
      </c>
      <c r="M471">
        <v>-57</v>
      </c>
      <c r="N471" t="s">
        <v>131</v>
      </c>
    </row>
    <row r="472" spans="1:14" x14ac:dyDescent="0.25">
      <c r="A472">
        <v>-74</v>
      </c>
      <c r="B472" t="s">
        <v>132</v>
      </c>
      <c r="M472">
        <v>-59</v>
      </c>
      <c r="N472" t="s">
        <v>131</v>
      </c>
    </row>
    <row r="473" spans="1:14" x14ac:dyDescent="0.25">
      <c r="A473">
        <v>-74</v>
      </c>
      <c r="B473" t="s">
        <v>132</v>
      </c>
      <c r="M473">
        <v>-58</v>
      </c>
      <c r="N473" t="s">
        <v>131</v>
      </c>
    </row>
    <row r="474" spans="1:14" x14ac:dyDescent="0.25">
      <c r="A474">
        <v>-75</v>
      </c>
      <c r="B474" t="s">
        <v>132</v>
      </c>
      <c r="M474">
        <v>-58</v>
      </c>
      <c r="N474" t="s">
        <v>131</v>
      </c>
    </row>
    <row r="475" spans="1:14" x14ac:dyDescent="0.25">
      <c r="A475">
        <v>-77</v>
      </c>
      <c r="B475" t="s">
        <v>132</v>
      </c>
      <c r="M475">
        <v>-59</v>
      </c>
      <c r="N475" t="s">
        <v>131</v>
      </c>
    </row>
    <row r="476" spans="1:14" x14ac:dyDescent="0.25">
      <c r="A476">
        <v>-68</v>
      </c>
      <c r="B476" t="s">
        <v>132</v>
      </c>
      <c r="M476">
        <v>-58</v>
      </c>
      <c r="N476" t="s">
        <v>131</v>
      </c>
    </row>
    <row r="477" spans="1:14" x14ac:dyDescent="0.25">
      <c r="A477">
        <v>-74</v>
      </c>
      <c r="B477" t="s">
        <v>132</v>
      </c>
      <c r="M477">
        <v>-57</v>
      </c>
      <c r="N477" t="s">
        <v>131</v>
      </c>
    </row>
    <row r="478" spans="1:14" x14ac:dyDescent="0.25">
      <c r="A478">
        <v>-69</v>
      </c>
      <c r="B478" t="s">
        <v>132</v>
      </c>
      <c r="M478">
        <v>-60</v>
      </c>
      <c r="N478" t="s">
        <v>131</v>
      </c>
    </row>
    <row r="479" spans="1:14" x14ac:dyDescent="0.25">
      <c r="A479">
        <v>-76</v>
      </c>
      <c r="B479" t="s">
        <v>132</v>
      </c>
      <c r="M479">
        <v>-58</v>
      </c>
      <c r="N479" t="s">
        <v>131</v>
      </c>
    </row>
    <row r="480" spans="1:14" x14ac:dyDescent="0.25">
      <c r="A480">
        <v>-75</v>
      </c>
      <c r="B480" t="s">
        <v>132</v>
      </c>
      <c r="M480">
        <v>-59</v>
      </c>
      <c r="N480" t="s">
        <v>131</v>
      </c>
    </row>
    <row r="481" spans="1:14" x14ac:dyDescent="0.25">
      <c r="A481">
        <v>-75</v>
      </c>
      <c r="B481" t="s">
        <v>132</v>
      </c>
      <c r="M481">
        <v>-57</v>
      </c>
      <c r="N481" t="s">
        <v>131</v>
      </c>
    </row>
    <row r="482" spans="1:14" x14ac:dyDescent="0.25">
      <c r="A482">
        <v>-69</v>
      </c>
      <c r="B482" t="s">
        <v>132</v>
      </c>
      <c r="M482">
        <v>-58</v>
      </c>
      <c r="N482" t="s">
        <v>131</v>
      </c>
    </row>
    <row r="483" spans="1:14" x14ac:dyDescent="0.25">
      <c r="A483">
        <v>-75</v>
      </c>
      <c r="B483" t="s">
        <v>132</v>
      </c>
      <c r="M483">
        <v>-57</v>
      </c>
      <c r="N483" t="s">
        <v>131</v>
      </c>
    </row>
    <row r="484" spans="1:14" x14ac:dyDescent="0.25">
      <c r="A484">
        <v>-75</v>
      </c>
      <c r="B484" t="s">
        <v>132</v>
      </c>
      <c r="M484">
        <v>-58</v>
      </c>
      <c r="N484" t="s">
        <v>131</v>
      </c>
    </row>
    <row r="485" spans="1:14" x14ac:dyDescent="0.25">
      <c r="A485">
        <v>-75</v>
      </c>
      <c r="B485" t="s">
        <v>132</v>
      </c>
      <c r="M485">
        <v>-57</v>
      </c>
      <c r="N485" t="s">
        <v>131</v>
      </c>
    </row>
    <row r="486" spans="1:14" x14ac:dyDescent="0.25">
      <c r="A486">
        <v>-74</v>
      </c>
      <c r="B486" t="s">
        <v>132</v>
      </c>
      <c r="M486">
        <v>-53</v>
      </c>
      <c r="N486" t="s">
        <v>131</v>
      </c>
    </row>
    <row r="487" spans="1:14" x14ac:dyDescent="0.25">
      <c r="A487">
        <v>-75</v>
      </c>
      <c r="B487" t="s">
        <v>132</v>
      </c>
      <c r="M487">
        <v>-57</v>
      </c>
      <c r="N487" t="s">
        <v>131</v>
      </c>
    </row>
    <row r="488" spans="1:14" x14ac:dyDescent="0.25">
      <c r="A488">
        <v>-77</v>
      </c>
      <c r="B488" t="s">
        <v>132</v>
      </c>
      <c r="M488">
        <v>-58</v>
      </c>
      <c r="N488" t="s">
        <v>131</v>
      </c>
    </row>
    <row r="489" spans="1:14" x14ac:dyDescent="0.25">
      <c r="A489">
        <v>-77</v>
      </c>
      <c r="B489" t="s">
        <v>132</v>
      </c>
      <c r="M489">
        <v>-59</v>
      </c>
      <c r="N489" t="s">
        <v>131</v>
      </c>
    </row>
    <row r="490" spans="1:14" x14ac:dyDescent="0.25">
      <c r="A490">
        <v>-76</v>
      </c>
      <c r="B490" t="s">
        <v>132</v>
      </c>
      <c r="M490">
        <v>-58</v>
      </c>
      <c r="N490" t="s">
        <v>131</v>
      </c>
    </row>
    <row r="491" spans="1:14" x14ac:dyDescent="0.25">
      <c r="A491">
        <v>-77</v>
      </c>
      <c r="B491" t="s">
        <v>132</v>
      </c>
      <c r="M491">
        <v>-57</v>
      </c>
      <c r="N491" t="s">
        <v>131</v>
      </c>
    </row>
    <row r="492" spans="1:14" x14ac:dyDescent="0.25">
      <c r="A492">
        <v>-80</v>
      </c>
      <c r="B492" t="s">
        <v>132</v>
      </c>
      <c r="M492">
        <v>-62</v>
      </c>
      <c r="N492" t="s">
        <v>131</v>
      </c>
    </row>
    <row r="493" spans="1:14" x14ac:dyDescent="0.25">
      <c r="A493">
        <v>-69</v>
      </c>
      <c r="B493" t="s">
        <v>132</v>
      </c>
      <c r="M493">
        <v>-57</v>
      </c>
      <c r="N493" t="s">
        <v>131</v>
      </c>
    </row>
    <row r="494" spans="1:14" x14ac:dyDescent="0.25">
      <c r="A494">
        <v>-77</v>
      </c>
      <c r="B494" t="s">
        <v>132</v>
      </c>
      <c r="M494">
        <v>-57</v>
      </c>
      <c r="N494" t="s">
        <v>131</v>
      </c>
    </row>
    <row r="495" spans="1:14" x14ac:dyDescent="0.25">
      <c r="M495">
        <v>-57</v>
      </c>
      <c r="N495" t="s">
        <v>131</v>
      </c>
    </row>
    <row r="496" spans="1:14" x14ac:dyDescent="0.25">
      <c r="M496">
        <v>-59</v>
      </c>
      <c r="N496" t="s">
        <v>131</v>
      </c>
    </row>
    <row r="497" spans="13:14" x14ac:dyDescent="0.25">
      <c r="M497">
        <v>-56</v>
      </c>
      <c r="N497" t="s">
        <v>131</v>
      </c>
    </row>
    <row r="498" spans="13:14" x14ac:dyDescent="0.25">
      <c r="M498">
        <v>-57</v>
      </c>
      <c r="N498" t="s">
        <v>131</v>
      </c>
    </row>
    <row r="499" spans="13:14" x14ac:dyDescent="0.25">
      <c r="M499">
        <v>-58</v>
      </c>
      <c r="N499" t="s">
        <v>131</v>
      </c>
    </row>
    <row r="500" spans="13:14" x14ac:dyDescent="0.25">
      <c r="M500">
        <v>-57</v>
      </c>
      <c r="N500" t="s">
        <v>131</v>
      </c>
    </row>
    <row r="501" spans="13:14" x14ac:dyDescent="0.25">
      <c r="M501">
        <v>-57</v>
      </c>
      <c r="N501" t="s">
        <v>131</v>
      </c>
    </row>
    <row r="502" spans="13:14" x14ac:dyDescent="0.25">
      <c r="M502">
        <v>-57</v>
      </c>
      <c r="N502" t="s">
        <v>131</v>
      </c>
    </row>
    <row r="503" spans="13:14" x14ac:dyDescent="0.25">
      <c r="M503">
        <v>-58</v>
      </c>
      <c r="N503" t="s">
        <v>131</v>
      </c>
    </row>
    <row r="504" spans="13:14" x14ac:dyDescent="0.25">
      <c r="M504">
        <v>-58</v>
      </c>
      <c r="N504" t="s">
        <v>131</v>
      </c>
    </row>
    <row r="505" spans="13:14" x14ac:dyDescent="0.25">
      <c r="M505">
        <v>-59</v>
      </c>
      <c r="N505" t="s">
        <v>131</v>
      </c>
    </row>
    <row r="506" spans="13:14" x14ac:dyDescent="0.25">
      <c r="M506">
        <v>-57</v>
      </c>
      <c r="N506" t="s">
        <v>131</v>
      </c>
    </row>
    <row r="507" spans="13:14" x14ac:dyDescent="0.25">
      <c r="M507">
        <v>-57</v>
      </c>
      <c r="N507" t="s">
        <v>131</v>
      </c>
    </row>
    <row r="508" spans="13:14" x14ac:dyDescent="0.25">
      <c r="M508">
        <v>-57</v>
      </c>
      <c r="N508" t="s">
        <v>131</v>
      </c>
    </row>
    <row r="509" spans="13:14" x14ac:dyDescent="0.25">
      <c r="M509">
        <v>-57</v>
      </c>
      <c r="N509" t="s">
        <v>131</v>
      </c>
    </row>
    <row r="510" spans="13:14" x14ac:dyDescent="0.25">
      <c r="M510">
        <v>-57</v>
      </c>
      <c r="N510" t="s">
        <v>131</v>
      </c>
    </row>
    <row r="511" spans="13:14" x14ac:dyDescent="0.25">
      <c r="M511">
        <v>-57</v>
      </c>
      <c r="N511" t="s">
        <v>131</v>
      </c>
    </row>
    <row r="512" spans="13:14" x14ac:dyDescent="0.25">
      <c r="M512">
        <v>-57</v>
      </c>
      <c r="N512" t="s">
        <v>131</v>
      </c>
    </row>
    <row r="513" spans="13:14" x14ac:dyDescent="0.25">
      <c r="M513">
        <v>-57</v>
      </c>
      <c r="N513" t="s">
        <v>131</v>
      </c>
    </row>
    <row r="514" spans="13:14" x14ac:dyDescent="0.25">
      <c r="M514">
        <v>-58</v>
      </c>
      <c r="N514" t="s">
        <v>131</v>
      </c>
    </row>
    <row r="515" spans="13:14" x14ac:dyDescent="0.25">
      <c r="M515">
        <v>-57</v>
      </c>
      <c r="N515" t="s">
        <v>131</v>
      </c>
    </row>
    <row r="516" spans="13:14" x14ac:dyDescent="0.25">
      <c r="M516">
        <v>-59</v>
      </c>
      <c r="N516" t="s">
        <v>131</v>
      </c>
    </row>
    <row r="517" spans="13:14" x14ac:dyDescent="0.25">
      <c r="M517">
        <v>-58</v>
      </c>
      <c r="N517" t="s">
        <v>131</v>
      </c>
    </row>
    <row r="518" spans="13:14" x14ac:dyDescent="0.25">
      <c r="M518">
        <v>-57</v>
      </c>
      <c r="N518" t="s">
        <v>131</v>
      </c>
    </row>
    <row r="519" spans="13:14" x14ac:dyDescent="0.25">
      <c r="M519">
        <v>-58</v>
      </c>
      <c r="N519" t="s">
        <v>131</v>
      </c>
    </row>
    <row r="520" spans="13:14" x14ac:dyDescent="0.25">
      <c r="M520">
        <v>-58</v>
      </c>
      <c r="N520" t="s">
        <v>131</v>
      </c>
    </row>
    <row r="521" spans="13:14" x14ac:dyDescent="0.25">
      <c r="M521">
        <v>-57</v>
      </c>
      <c r="N521" t="s">
        <v>131</v>
      </c>
    </row>
    <row r="522" spans="13:14" x14ac:dyDescent="0.25">
      <c r="M522">
        <v>-57</v>
      </c>
      <c r="N522" t="s">
        <v>131</v>
      </c>
    </row>
    <row r="523" spans="13:14" x14ac:dyDescent="0.25">
      <c r="M523">
        <v>-57</v>
      </c>
      <c r="N523" t="s">
        <v>131</v>
      </c>
    </row>
    <row r="524" spans="13:14" x14ac:dyDescent="0.25">
      <c r="M524">
        <v>-58</v>
      </c>
      <c r="N524" t="s">
        <v>131</v>
      </c>
    </row>
    <row r="525" spans="13:14" x14ac:dyDescent="0.25">
      <c r="M525">
        <v>-57</v>
      </c>
      <c r="N525" t="s">
        <v>131</v>
      </c>
    </row>
    <row r="526" spans="13:14" x14ac:dyDescent="0.25">
      <c r="M526">
        <v>-58</v>
      </c>
      <c r="N526" t="s">
        <v>131</v>
      </c>
    </row>
    <row r="527" spans="13:14" x14ac:dyDescent="0.25">
      <c r="M527">
        <v>-57</v>
      </c>
      <c r="N527" t="s">
        <v>131</v>
      </c>
    </row>
    <row r="528" spans="13:14" x14ac:dyDescent="0.25">
      <c r="M528">
        <v>-59</v>
      </c>
      <c r="N528" t="s">
        <v>131</v>
      </c>
    </row>
    <row r="529" spans="13:14" x14ac:dyDescent="0.25">
      <c r="M529">
        <v>-58</v>
      </c>
      <c r="N529" t="s">
        <v>131</v>
      </c>
    </row>
    <row r="530" spans="13:14" x14ac:dyDescent="0.25">
      <c r="M530">
        <v>-58</v>
      </c>
      <c r="N530" t="s">
        <v>131</v>
      </c>
    </row>
    <row r="531" spans="13:14" x14ac:dyDescent="0.25">
      <c r="M531">
        <v>-59</v>
      </c>
      <c r="N531" t="s">
        <v>131</v>
      </c>
    </row>
    <row r="532" spans="13:14" x14ac:dyDescent="0.25">
      <c r="M532">
        <v>-58</v>
      </c>
      <c r="N532" t="s">
        <v>131</v>
      </c>
    </row>
    <row r="533" spans="13:14" x14ac:dyDescent="0.25">
      <c r="M533">
        <v>-57</v>
      </c>
      <c r="N533" t="s">
        <v>131</v>
      </c>
    </row>
    <row r="534" spans="13:14" x14ac:dyDescent="0.25">
      <c r="M534">
        <v>-60</v>
      </c>
      <c r="N534" t="s">
        <v>131</v>
      </c>
    </row>
    <row r="535" spans="13:14" x14ac:dyDescent="0.25">
      <c r="M535">
        <v>-58</v>
      </c>
      <c r="N535" t="s">
        <v>131</v>
      </c>
    </row>
    <row r="536" spans="13:14" x14ac:dyDescent="0.25">
      <c r="M536">
        <v>-59</v>
      </c>
      <c r="N536" t="s">
        <v>131</v>
      </c>
    </row>
    <row r="537" spans="13:14" x14ac:dyDescent="0.25">
      <c r="M537">
        <v>-57</v>
      </c>
      <c r="N537" t="s">
        <v>131</v>
      </c>
    </row>
    <row r="538" spans="13:14" x14ac:dyDescent="0.25">
      <c r="M538">
        <v>-58</v>
      </c>
      <c r="N538" t="s">
        <v>131</v>
      </c>
    </row>
    <row r="539" spans="13:14" x14ac:dyDescent="0.25">
      <c r="M539">
        <v>-57</v>
      </c>
      <c r="N539" t="s">
        <v>131</v>
      </c>
    </row>
    <row r="540" spans="13:14" x14ac:dyDescent="0.25">
      <c r="M540">
        <v>-58</v>
      </c>
      <c r="N540" t="s">
        <v>131</v>
      </c>
    </row>
    <row r="541" spans="13:14" x14ac:dyDescent="0.25">
      <c r="M541">
        <v>-57</v>
      </c>
      <c r="N541" t="s">
        <v>131</v>
      </c>
    </row>
    <row r="542" spans="13:14" x14ac:dyDescent="0.25">
      <c r="M542">
        <v>-53</v>
      </c>
      <c r="N542" t="s">
        <v>131</v>
      </c>
    </row>
    <row r="543" spans="13:14" x14ac:dyDescent="0.25">
      <c r="M543">
        <v>-57</v>
      </c>
      <c r="N543" t="s">
        <v>131</v>
      </c>
    </row>
    <row r="544" spans="13:14" x14ac:dyDescent="0.25">
      <c r="M544">
        <v>-58</v>
      </c>
      <c r="N544" t="s">
        <v>131</v>
      </c>
    </row>
    <row r="545" spans="13:14" x14ac:dyDescent="0.25">
      <c r="M545">
        <v>-59</v>
      </c>
      <c r="N545" t="s">
        <v>131</v>
      </c>
    </row>
    <row r="546" spans="13:14" x14ac:dyDescent="0.25">
      <c r="M546">
        <v>-58</v>
      </c>
      <c r="N546" t="s">
        <v>131</v>
      </c>
    </row>
    <row r="547" spans="13:14" x14ac:dyDescent="0.25">
      <c r="M547" s="5">
        <v>-50</v>
      </c>
      <c r="N547" t="s">
        <v>131</v>
      </c>
    </row>
    <row r="548" spans="13:14" x14ac:dyDescent="0.25">
      <c r="M548" s="5">
        <v>-47</v>
      </c>
      <c r="N548" t="s">
        <v>131</v>
      </c>
    </row>
    <row r="549" spans="13:14" x14ac:dyDescent="0.25">
      <c r="M549" s="5">
        <v>-48</v>
      </c>
      <c r="N549" t="s">
        <v>131</v>
      </c>
    </row>
    <row r="550" spans="13:14" x14ac:dyDescent="0.25">
      <c r="M550" s="5">
        <v>-51</v>
      </c>
      <c r="N550" t="s">
        <v>131</v>
      </c>
    </row>
    <row r="551" spans="13:14" x14ac:dyDescent="0.25">
      <c r="M551" s="5">
        <v>-47</v>
      </c>
      <c r="N551" t="s">
        <v>131</v>
      </c>
    </row>
    <row r="552" spans="13:14" x14ac:dyDescent="0.25">
      <c r="M552" s="5">
        <v>-48</v>
      </c>
      <c r="N552" t="s">
        <v>131</v>
      </c>
    </row>
    <row r="553" spans="13:14" x14ac:dyDescent="0.25">
      <c r="M553" s="5">
        <v>-48</v>
      </c>
      <c r="N553" t="s">
        <v>131</v>
      </c>
    </row>
    <row r="554" spans="13:14" x14ac:dyDescent="0.25">
      <c r="M554" s="5">
        <v>-51</v>
      </c>
      <c r="N554" t="s">
        <v>131</v>
      </c>
    </row>
    <row r="555" spans="13:14" x14ac:dyDescent="0.25">
      <c r="M555" s="5">
        <v>-50</v>
      </c>
      <c r="N555" t="s">
        <v>131</v>
      </c>
    </row>
    <row r="556" spans="13:14" x14ac:dyDescent="0.25">
      <c r="M556" s="5">
        <v>-49</v>
      </c>
      <c r="N556" t="s">
        <v>131</v>
      </c>
    </row>
    <row r="557" spans="13:14" x14ac:dyDescent="0.25">
      <c r="M557" s="5">
        <v>-49</v>
      </c>
      <c r="N557" t="s">
        <v>131</v>
      </c>
    </row>
    <row r="558" spans="13:14" x14ac:dyDescent="0.25">
      <c r="M558" s="5">
        <v>-49</v>
      </c>
      <c r="N558" t="s">
        <v>131</v>
      </c>
    </row>
    <row r="559" spans="13:14" x14ac:dyDescent="0.25">
      <c r="M559" s="5">
        <v>-49</v>
      </c>
      <c r="N559" t="s">
        <v>131</v>
      </c>
    </row>
    <row r="560" spans="13:14" x14ac:dyDescent="0.25">
      <c r="M560" s="5">
        <v>-50</v>
      </c>
      <c r="N560" t="s">
        <v>131</v>
      </c>
    </row>
    <row r="561" spans="13:14" x14ac:dyDescent="0.25">
      <c r="M561" s="5">
        <v>-50</v>
      </c>
      <c r="N561" t="s">
        <v>131</v>
      </c>
    </row>
    <row r="562" spans="13:14" x14ac:dyDescent="0.25">
      <c r="M562" s="5">
        <v>-51</v>
      </c>
      <c r="N562" t="s">
        <v>131</v>
      </c>
    </row>
    <row r="563" spans="13:14" x14ac:dyDescent="0.25">
      <c r="M563" s="5">
        <v>-47</v>
      </c>
      <c r="N563" t="s">
        <v>131</v>
      </c>
    </row>
    <row r="564" spans="13:14" x14ac:dyDescent="0.25">
      <c r="M564" s="5">
        <v>-49</v>
      </c>
      <c r="N564" t="s">
        <v>131</v>
      </c>
    </row>
    <row r="565" spans="13:14" x14ac:dyDescent="0.25">
      <c r="M565" s="5">
        <v>-50</v>
      </c>
      <c r="N565" t="s">
        <v>131</v>
      </c>
    </row>
    <row r="566" spans="13:14" x14ac:dyDescent="0.25">
      <c r="M566" s="5">
        <v>-49</v>
      </c>
      <c r="N566" t="s">
        <v>131</v>
      </c>
    </row>
    <row r="567" spans="13:14" x14ac:dyDescent="0.25">
      <c r="M567" s="5">
        <v>-49</v>
      </c>
      <c r="N567" t="s">
        <v>131</v>
      </c>
    </row>
    <row r="568" spans="13:14" x14ac:dyDescent="0.25">
      <c r="M568" s="5">
        <v>-49</v>
      </c>
      <c r="N568" t="s">
        <v>131</v>
      </c>
    </row>
    <row r="569" spans="13:14" x14ac:dyDescent="0.25">
      <c r="M569" s="5">
        <v>-50</v>
      </c>
      <c r="N569" t="s">
        <v>131</v>
      </c>
    </row>
    <row r="570" spans="13:14" x14ac:dyDescent="0.25">
      <c r="M570" s="5">
        <v>-49</v>
      </c>
      <c r="N570" t="s">
        <v>131</v>
      </c>
    </row>
    <row r="571" spans="13:14" x14ac:dyDescent="0.25">
      <c r="M571">
        <v>-50</v>
      </c>
      <c r="N571" t="s">
        <v>131</v>
      </c>
    </row>
    <row r="572" spans="13:14" x14ac:dyDescent="0.25">
      <c r="M572">
        <v>-50</v>
      </c>
      <c r="N572" t="s">
        <v>131</v>
      </c>
    </row>
    <row r="573" spans="13:14" x14ac:dyDescent="0.25">
      <c r="M573">
        <v>-49</v>
      </c>
      <c r="N573" t="s">
        <v>131</v>
      </c>
    </row>
    <row r="574" spans="13:14" x14ac:dyDescent="0.25">
      <c r="M574">
        <v>-51</v>
      </c>
      <c r="N574" t="s">
        <v>131</v>
      </c>
    </row>
    <row r="575" spans="13:14" x14ac:dyDescent="0.25">
      <c r="M575">
        <v>-52</v>
      </c>
      <c r="N575" t="s">
        <v>131</v>
      </c>
    </row>
    <row r="576" spans="13:14" x14ac:dyDescent="0.25">
      <c r="M576">
        <v>-47</v>
      </c>
      <c r="N576" t="s">
        <v>131</v>
      </c>
    </row>
    <row r="577" spans="13:14" x14ac:dyDescent="0.25">
      <c r="M577">
        <v>-49</v>
      </c>
      <c r="N577" t="s">
        <v>131</v>
      </c>
    </row>
    <row r="578" spans="13:14" x14ac:dyDescent="0.25">
      <c r="M578">
        <v>-47</v>
      </c>
      <c r="N578" t="s">
        <v>131</v>
      </c>
    </row>
    <row r="579" spans="13:14" x14ac:dyDescent="0.25">
      <c r="M579">
        <v>-48</v>
      </c>
      <c r="N579" t="s">
        <v>131</v>
      </c>
    </row>
    <row r="580" spans="13:14" x14ac:dyDescent="0.25">
      <c r="M580">
        <v>-49</v>
      </c>
      <c r="N580" t="s">
        <v>131</v>
      </c>
    </row>
    <row r="581" spans="13:14" x14ac:dyDescent="0.25">
      <c r="M581">
        <v>-49</v>
      </c>
      <c r="N581" t="s">
        <v>131</v>
      </c>
    </row>
    <row r="582" spans="13:14" x14ac:dyDescent="0.25">
      <c r="M582">
        <v>-51</v>
      </c>
      <c r="N582" t="s">
        <v>131</v>
      </c>
    </row>
    <row r="583" spans="13:14" x14ac:dyDescent="0.25">
      <c r="M583">
        <v>-51</v>
      </c>
      <c r="N583" t="s">
        <v>131</v>
      </c>
    </row>
    <row r="584" spans="13:14" x14ac:dyDescent="0.25">
      <c r="M584">
        <v>-49</v>
      </c>
      <c r="N584" t="s">
        <v>131</v>
      </c>
    </row>
    <row r="585" spans="13:14" x14ac:dyDescent="0.25">
      <c r="M585">
        <v>-49</v>
      </c>
      <c r="N585" t="s">
        <v>131</v>
      </c>
    </row>
    <row r="586" spans="13:14" x14ac:dyDescent="0.25">
      <c r="M586">
        <v>-49</v>
      </c>
      <c r="N586" t="s">
        <v>131</v>
      </c>
    </row>
    <row r="587" spans="13:14" x14ac:dyDescent="0.25">
      <c r="M587">
        <v>-49</v>
      </c>
      <c r="N587" t="s">
        <v>131</v>
      </c>
    </row>
    <row r="588" spans="13:14" x14ac:dyDescent="0.25">
      <c r="M588">
        <v>-52</v>
      </c>
      <c r="N588" t="s">
        <v>131</v>
      </c>
    </row>
    <row r="589" spans="13:14" x14ac:dyDescent="0.25">
      <c r="M589">
        <v>-50</v>
      </c>
      <c r="N589" t="s">
        <v>131</v>
      </c>
    </row>
    <row r="590" spans="13:14" x14ac:dyDescent="0.25">
      <c r="M590">
        <v>-49</v>
      </c>
      <c r="N590" t="s">
        <v>131</v>
      </c>
    </row>
    <row r="591" spans="13:14" x14ac:dyDescent="0.25">
      <c r="M591">
        <v>-50</v>
      </c>
      <c r="N591" t="s">
        <v>131</v>
      </c>
    </row>
    <row r="592" spans="13:14" x14ac:dyDescent="0.25">
      <c r="M592">
        <v>-51</v>
      </c>
      <c r="N592" t="s">
        <v>131</v>
      </c>
    </row>
    <row r="593" spans="13:14" x14ac:dyDescent="0.25">
      <c r="M593">
        <v>-50</v>
      </c>
      <c r="N593" t="s">
        <v>131</v>
      </c>
    </row>
    <row r="594" spans="13:14" x14ac:dyDescent="0.25">
      <c r="M594">
        <v>-49</v>
      </c>
      <c r="N594" t="s">
        <v>131</v>
      </c>
    </row>
    <row r="595" spans="13:14" x14ac:dyDescent="0.25">
      <c r="M595">
        <v>-49</v>
      </c>
      <c r="N595" t="s">
        <v>131</v>
      </c>
    </row>
    <row r="596" spans="13:14" x14ac:dyDescent="0.25">
      <c r="M596">
        <v>-51</v>
      </c>
      <c r="N596" t="s">
        <v>131</v>
      </c>
    </row>
    <row r="597" spans="13:14" x14ac:dyDescent="0.25">
      <c r="M597">
        <v>-49</v>
      </c>
      <c r="N597" t="s">
        <v>131</v>
      </c>
    </row>
    <row r="598" spans="13:14" x14ac:dyDescent="0.25">
      <c r="M598">
        <v>-52</v>
      </c>
      <c r="N598" t="s">
        <v>131</v>
      </c>
    </row>
    <row r="599" spans="13:14" x14ac:dyDescent="0.25">
      <c r="M599">
        <v>-52</v>
      </c>
      <c r="N599" t="s">
        <v>131</v>
      </c>
    </row>
    <row r="600" spans="13:14" x14ac:dyDescent="0.25">
      <c r="M600">
        <v>-51</v>
      </c>
      <c r="N600" t="s">
        <v>131</v>
      </c>
    </row>
    <row r="601" spans="13:14" x14ac:dyDescent="0.25">
      <c r="M601">
        <v>-48</v>
      </c>
      <c r="N601" t="s">
        <v>131</v>
      </c>
    </row>
    <row r="602" spans="13:14" x14ac:dyDescent="0.25">
      <c r="M602">
        <v>-52</v>
      </c>
      <c r="N602" t="s">
        <v>131</v>
      </c>
    </row>
    <row r="603" spans="13:14" x14ac:dyDescent="0.25">
      <c r="M603">
        <v>-49</v>
      </c>
      <c r="N603" t="s">
        <v>131</v>
      </c>
    </row>
    <row r="604" spans="13:14" x14ac:dyDescent="0.25">
      <c r="M604">
        <v>-47</v>
      </c>
      <c r="N604" t="s">
        <v>131</v>
      </c>
    </row>
    <row r="605" spans="13:14" x14ac:dyDescent="0.25">
      <c r="M605">
        <v>-49</v>
      </c>
      <c r="N605" t="s">
        <v>131</v>
      </c>
    </row>
    <row r="606" spans="13:14" x14ac:dyDescent="0.25">
      <c r="M606">
        <v>-50</v>
      </c>
      <c r="N606" t="s">
        <v>131</v>
      </c>
    </row>
    <row r="607" spans="13:14" x14ac:dyDescent="0.25">
      <c r="M607">
        <v>-49</v>
      </c>
      <c r="N607" t="s">
        <v>131</v>
      </c>
    </row>
    <row r="608" spans="13:14" x14ac:dyDescent="0.25">
      <c r="M608">
        <v>-51</v>
      </c>
      <c r="N608" t="s">
        <v>131</v>
      </c>
    </row>
    <row r="609" spans="13:14" x14ac:dyDescent="0.25">
      <c r="M609">
        <v>-51</v>
      </c>
      <c r="N609" t="s">
        <v>131</v>
      </c>
    </row>
    <row r="610" spans="13:14" x14ac:dyDescent="0.25">
      <c r="M610">
        <v>-49</v>
      </c>
      <c r="N610" t="s">
        <v>131</v>
      </c>
    </row>
    <row r="611" spans="13:14" x14ac:dyDescent="0.25">
      <c r="M611">
        <v>-49</v>
      </c>
      <c r="N611" t="s">
        <v>131</v>
      </c>
    </row>
    <row r="612" spans="13:14" x14ac:dyDescent="0.25">
      <c r="M612">
        <v>-49</v>
      </c>
      <c r="N612" t="s">
        <v>131</v>
      </c>
    </row>
    <row r="613" spans="13:14" x14ac:dyDescent="0.25">
      <c r="M613">
        <v>-51</v>
      </c>
      <c r="N613" t="s">
        <v>131</v>
      </c>
    </row>
    <row r="614" spans="13:14" x14ac:dyDescent="0.25">
      <c r="M614">
        <v>-46</v>
      </c>
      <c r="N614" t="s">
        <v>131</v>
      </c>
    </row>
    <row r="615" spans="13:14" x14ac:dyDescent="0.25">
      <c r="M615">
        <v>-49</v>
      </c>
      <c r="N615" t="s">
        <v>131</v>
      </c>
    </row>
    <row r="616" spans="13:14" x14ac:dyDescent="0.25">
      <c r="M616">
        <v>-51</v>
      </c>
      <c r="N616" t="s">
        <v>131</v>
      </c>
    </row>
    <row r="617" spans="13:14" x14ac:dyDescent="0.25">
      <c r="M617">
        <v>-51</v>
      </c>
      <c r="N617" t="s">
        <v>131</v>
      </c>
    </row>
    <row r="618" spans="13:14" x14ac:dyDescent="0.25">
      <c r="M618">
        <v>-47</v>
      </c>
      <c r="N618" t="s">
        <v>131</v>
      </c>
    </row>
    <row r="619" spans="13:14" x14ac:dyDescent="0.25">
      <c r="M619">
        <v>-49</v>
      </c>
      <c r="N619" t="s">
        <v>131</v>
      </c>
    </row>
    <row r="620" spans="13:14" x14ac:dyDescent="0.25">
      <c r="M620">
        <v>-49</v>
      </c>
      <c r="N620" t="s">
        <v>131</v>
      </c>
    </row>
    <row r="621" spans="13:14" x14ac:dyDescent="0.25">
      <c r="M621">
        <v>-51</v>
      </c>
      <c r="N621" t="s">
        <v>131</v>
      </c>
    </row>
    <row r="622" spans="13:14" x14ac:dyDescent="0.25">
      <c r="M622">
        <v>-51</v>
      </c>
      <c r="N622" t="s">
        <v>131</v>
      </c>
    </row>
    <row r="623" spans="13:14" x14ac:dyDescent="0.25">
      <c r="M623">
        <v>-47</v>
      </c>
      <c r="N623" t="s">
        <v>131</v>
      </c>
    </row>
    <row r="624" spans="13:14" x14ac:dyDescent="0.25">
      <c r="M624">
        <v>-49</v>
      </c>
      <c r="N624" t="s">
        <v>131</v>
      </c>
    </row>
    <row r="625" spans="13:14" x14ac:dyDescent="0.25">
      <c r="M625">
        <v>-51</v>
      </c>
      <c r="N625" t="s">
        <v>131</v>
      </c>
    </row>
    <row r="626" spans="13:14" x14ac:dyDescent="0.25">
      <c r="M626">
        <v>-49</v>
      </c>
      <c r="N626" t="s">
        <v>131</v>
      </c>
    </row>
    <row r="627" spans="13:14" x14ac:dyDescent="0.25">
      <c r="M627">
        <v>-50</v>
      </c>
      <c r="N627" t="s">
        <v>131</v>
      </c>
    </row>
    <row r="628" spans="13:14" x14ac:dyDescent="0.25">
      <c r="M628">
        <v>-51</v>
      </c>
      <c r="N628" t="s">
        <v>131</v>
      </c>
    </row>
    <row r="629" spans="13:14" x14ac:dyDescent="0.25">
      <c r="M629">
        <v>-49</v>
      </c>
      <c r="N629" t="s">
        <v>131</v>
      </c>
    </row>
    <row r="630" spans="13:14" x14ac:dyDescent="0.25">
      <c r="M630">
        <v>-50</v>
      </c>
      <c r="N630" t="s">
        <v>131</v>
      </c>
    </row>
    <row r="631" spans="13:14" x14ac:dyDescent="0.25">
      <c r="M631">
        <v>-49</v>
      </c>
      <c r="N631" t="s">
        <v>131</v>
      </c>
    </row>
    <row r="632" spans="13:14" x14ac:dyDescent="0.25">
      <c r="M632">
        <v>-49</v>
      </c>
      <c r="N632" t="s">
        <v>131</v>
      </c>
    </row>
    <row r="633" spans="13:14" x14ac:dyDescent="0.25">
      <c r="M633">
        <v>-51</v>
      </c>
      <c r="N633" t="s">
        <v>131</v>
      </c>
    </row>
    <row r="634" spans="13:14" x14ac:dyDescent="0.25">
      <c r="M634">
        <v>-50</v>
      </c>
      <c r="N634" t="s">
        <v>131</v>
      </c>
    </row>
    <row r="635" spans="13:14" x14ac:dyDescent="0.25">
      <c r="M635">
        <v>-47</v>
      </c>
      <c r="N635" t="s">
        <v>131</v>
      </c>
    </row>
    <row r="636" spans="13:14" x14ac:dyDescent="0.25">
      <c r="M636">
        <v>-49</v>
      </c>
      <c r="N636" t="s">
        <v>131</v>
      </c>
    </row>
    <row r="637" spans="13:14" x14ac:dyDescent="0.25">
      <c r="M637">
        <v>-49</v>
      </c>
      <c r="N637" t="s">
        <v>131</v>
      </c>
    </row>
    <row r="638" spans="13:14" x14ac:dyDescent="0.25">
      <c r="M638">
        <v>-49</v>
      </c>
      <c r="N638" t="s">
        <v>131</v>
      </c>
    </row>
    <row r="639" spans="13:14" x14ac:dyDescent="0.25">
      <c r="M639">
        <v>-50</v>
      </c>
      <c r="N639" t="s">
        <v>131</v>
      </c>
    </row>
    <row r="640" spans="13:14" x14ac:dyDescent="0.25">
      <c r="M640">
        <v>-49</v>
      </c>
      <c r="N640" t="s">
        <v>131</v>
      </c>
    </row>
    <row r="641" spans="13:14" x14ac:dyDescent="0.25">
      <c r="M641">
        <v>-49</v>
      </c>
      <c r="N641" t="s">
        <v>131</v>
      </c>
    </row>
    <row r="642" spans="13:14" x14ac:dyDescent="0.25">
      <c r="M642">
        <v>-49</v>
      </c>
      <c r="N642" t="s">
        <v>131</v>
      </c>
    </row>
    <row r="643" spans="13:14" x14ac:dyDescent="0.25">
      <c r="M643">
        <v>-47</v>
      </c>
      <c r="N643" t="s">
        <v>131</v>
      </c>
    </row>
    <row r="644" spans="13:14" x14ac:dyDescent="0.25">
      <c r="M644">
        <v>-51</v>
      </c>
      <c r="N644" t="s">
        <v>131</v>
      </c>
    </row>
    <row r="645" spans="13:14" x14ac:dyDescent="0.25">
      <c r="M645">
        <v>-52</v>
      </c>
      <c r="N645" t="s">
        <v>131</v>
      </c>
    </row>
    <row r="646" spans="13:14" x14ac:dyDescent="0.25">
      <c r="M646">
        <v>-49</v>
      </c>
      <c r="N646" t="s">
        <v>131</v>
      </c>
    </row>
    <row r="647" spans="13:14" x14ac:dyDescent="0.25">
      <c r="M647">
        <v>-49</v>
      </c>
      <c r="N647" t="s">
        <v>131</v>
      </c>
    </row>
    <row r="648" spans="13:14" x14ac:dyDescent="0.25">
      <c r="M648">
        <v>-49</v>
      </c>
      <c r="N648" t="s">
        <v>131</v>
      </c>
    </row>
    <row r="649" spans="13:14" x14ac:dyDescent="0.25">
      <c r="M649">
        <v>-50</v>
      </c>
      <c r="N649" t="s">
        <v>131</v>
      </c>
    </row>
    <row r="650" spans="13:14" x14ac:dyDescent="0.25">
      <c r="M650">
        <v>-47</v>
      </c>
      <c r="N650" t="s">
        <v>131</v>
      </c>
    </row>
    <row r="651" spans="13:14" x14ac:dyDescent="0.25">
      <c r="M651">
        <v>-49</v>
      </c>
      <c r="N651" t="s">
        <v>131</v>
      </c>
    </row>
    <row r="652" spans="13:14" x14ac:dyDescent="0.25">
      <c r="M652">
        <v>-51</v>
      </c>
      <c r="N652" t="s">
        <v>131</v>
      </c>
    </row>
    <row r="653" spans="13:14" x14ac:dyDescent="0.25">
      <c r="M653">
        <v>-49</v>
      </c>
      <c r="N653" t="s">
        <v>131</v>
      </c>
    </row>
    <row r="654" spans="13:14" x14ac:dyDescent="0.25">
      <c r="M654">
        <v>-50</v>
      </c>
      <c r="N654" t="s">
        <v>131</v>
      </c>
    </row>
    <row r="655" spans="13:14" x14ac:dyDescent="0.25">
      <c r="M655">
        <v>-49</v>
      </c>
      <c r="N655" t="s">
        <v>131</v>
      </c>
    </row>
    <row r="656" spans="13:14" x14ac:dyDescent="0.25">
      <c r="M656">
        <v>-50</v>
      </c>
      <c r="N656" t="s">
        <v>131</v>
      </c>
    </row>
    <row r="657" spans="13:14" x14ac:dyDescent="0.25">
      <c r="M657">
        <v>-49</v>
      </c>
      <c r="N657" t="s">
        <v>131</v>
      </c>
    </row>
    <row r="658" spans="13:14" x14ac:dyDescent="0.25">
      <c r="M658">
        <v>-50</v>
      </c>
      <c r="N658" t="s">
        <v>131</v>
      </c>
    </row>
    <row r="659" spans="13:14" x14ac:dyDescent="0.25">
      <c r="M659">
        <v>-49</v>
      </c>
      <c r="N659" t="s">
        <v>131</v>
      </c>
    </row>
    <row r="660" spans="13:14" x14ac:dyDescent="0.25">
      <c r="M660">
        <v>-50</v>
      </c>
      <c r="N660" t="s">
        <v>131</v>
      </c>
    </row>
    <row r="661" spans="13:14" x14ac:dyDescent="0.25">
      <c r="M661">
        <v>-49</v>
      </c>
      <c r="N661" t="s">
        <v>131</v>
      </c>
    </row>
    <row r="662" spans="13:14" x14ac:dyDescent="0.25">
      <c r="M662">
        <v>-49</v>
      </c>
      <c r="N662" t="s">
        <v>131</v>
      </c>
    </row>
    <row r="663" spans="13:14" x14ac:dyDescent="0.25">
      <c r="M663">
        <v>-51</v>
      </c>
      <c r="N663" t="s">
        <v>131</v>
      </c>
    </row>
    <row r="664" spans="13:14" x14ac:dyDescent="0.25">
      <c r="M664">
        <v>-49</v>
      </c>
      <c r="N664" t="s">
        <v>131</v>
      </c>
    </row>
    <row r="665" spans="13:14" x14ac:dyDescent="0.25">
      <c r="M665">
        <v>-51</v>
      </c>
      <c r="N665" t="s">
        <v>131</v>
      </c>
    </row>
    <row r="666" spans="13:14" x14ac:dyDescent="0.25">
      <c r="M666">
        <v>-51</v>
      </c>
      <c r="N666" t="s">
        <v>131</v>
      </c>
    </row>
    <row r="667" spans="13:14" x14ac:dyDescent="0.25">
      <c r="M667">
        <v>-48</v>
      </c>
      <c r="N667" t="s">
        <v>131</v>
      </c>
    </row>
    <row r="668" spans="13:14" x14ac:dyDescent="0.25">
      <c r="M668">
        <v>-48</v>
      </c>
      <c r="N668" t="s">
        <v>131</v>
      </c>
    </row>
    <row r="669" spans="13:14" x14ac:dyDescent="0.25">
      <c r="M669" s="5">
        <v>-56</v>
      </c>
      <c r="N669" t="s">
        <v>131</v>
      </c>
    </row>
    <row r="670" spans="13:14" x14ac:dyDescent="0.25">
      <c r="M670" s="5">
        <v>-56</v>
      </c>
      <c r="N670" t="s">
        <v>131</v>
      </c>
    </row>
    <row r="671" spans="13:14" x14ac:dyDescent="0.25">
      <c r="M671" s="5">
        <v>-59</v>
      </c>
      <c r="N671" t="s">
        <v>131</v>
      </c>
    </row>
    <row r="672" spans="13:14" x14ac:dyDescent="0.25">
      <c r="M672" s="5">
        <v>-58</v>
      </c>
      <c r="N672" t="s">
        <v>131</v>
      </c>
    </row>
    <row r="673" spans="13:14" x14ac:dyDescent="0.25">
      <c r="M673" s="5">
        <v>-56</v>
      </c>
      <c r="N673" t="s">
        <v>131</v>
      </c>
    </row>
    <row r="674" spans="13:14" x14ac:dyDescent="0.25">
      <c r="M674" s="5">
        <v>-59</v>
      </c>
      <c r="N674" t="s">
        <v>131</v>
      </c>
    </row>
    <row r="675" spans="13:14" x14ac:dyDescent="0.25">
      <c r="M675" s="5">
        <v>-57</v>
      </c>
      <c r="N675" t="s">
        <v>131</v>
      </c>
    </row>
    <row r="676" spans="13:14" x14ac:dyDescent="0.25">
      <c r="M676" s="5">
        <v>-55</v>
      </c>
      <c r="N676" t="s">
        <v>131</v>
      </c>
    </row>
    <row r="677" spans="13:14" x14ac:dyDescent="0.25">
      <c r="M677" s="5">
        <v>-56</v>
      </c>
      <c r="N677" t="s">
        <v>131</v>
      </c>
    </row>
    <row r="678" spans="13:14" x14ac:dyDescent="0.25">
      <c r="M678" s="5">
        <v>-58</v>
      </c>
      <c r="N678" t="s">
        <v>131</v>
      </c>
    </row>
    <row r="679" spans="13:14" x14ac:dyDescent="0.25">
      <c r="M679" s="5">
        <v>-58</v>
      </c>
      <c r="N679" t="s">
        <v>131</v>
      </c>
    </row>
    <row r="680" spans="13:14" x14ac:dyDescent="0.25">
      <c r="M680" s="5">
        <v>-58</v>
      </c>
      <c r="N680" t="s">
        <v>131</v>
      </c>
    </row>
    <row r="681" spans="13:14" x14ac:dyDescent="0.25">
      <c r="M681" s="5">
        <v>-58</v>
      </c>
      <c r="N681" t="s">
        <v>131</v>
      </c>
    </row>
    <row r="682" spans="13:14" x14ac:dyDescent="0.25">
      <c r="M682" s="5">
        <v>-58</v>
      </c>
      <c r="N682" t="s">
        <v>131</v>
      </c>
    </row>
    <row r="683" spans="13:14" x14ac:dyDescent="0.25">
      <c r="M683" s="5">
        <v>-59</v>
      </c>
      <c r="N683" t="s">
        <v>131</v>
      </c>
    </row>
    <row r="684" spans="13:14" x14ac:dyDescent="0.25">
      <c r="M684" s="5">
        <v>-57</v>
      </c>
      <c r="N684" t="s">
        <v>131</v>
      </c>
    </row>
    <row r="685" spans="13:14" x14ac:dyDescent="0.25">
      <c r="M685" s="5">
        <v>-56</v>
      </c>
      <c r="N685" t="s">
        <v>131</v>
      </c>
    </row>
    <row r="686" spans="13:14" x14ac:dyDescent="0.25">
      <c r="M686" s="5">
        <v>-59</v>
      </c>
      <c r="N686" t="s">
        <v>131</v>
      </c>
    </row>
    <row r="687" spans="13:14" x14ac:dyDescent="0.25">
      <c r="M687" s="5">
        <v>-59</v>
      </c>
      <c r="N687" t="s">
        <v>131</v>
      </c>
    </row>
    <row r="688" spans="13:14" x14ac:dyDescent="0.25">
      <c r="M688" s="5">
        <v>-57</v>
      </c>
      <c r="N688" t="s">
        <v>131</v>
      </c>
    </row>
    <row r="689" spans="13:14" x14ac:dyDescent="0.25">
      <c r="M689" s="5">
        <v>-56</v>
      </c>
      <c r="N689" t="s">
        <v>131</v>
      </c>
    </row>
    <row r="690" spans="13:14" x14ac:dyDescent="0.25">
      <c r="M690" s="5">
        <v>-56</v>
      </c>
      <c r="N690" t="s">
        <v>131</v>
      </c>
    </row>
    <row r="691" spans="13:14" x14ac:dyDescent="0.25">
      <c r="M691" s="5">
        <v>-57</v>
      </c>
      <c r="N691" t="s">
        <v>131</v>
      </c>
    </row>
    <row r="692" spans="13:14" x14ac:dyDescent="0.25">
      <c r="M692" s="5">
        <v>-59</v>
      </c>
      <c r="N692" t="s">
        <v>131</v>
      </c>
    </row>
    <row r="693" spans="13:14" x14ac:dyDescent="0.25">
      <c r="M693">
        <v>-59</v>
      </c>
      <c r="N693" t="s">
        <v>131</v>
      </c>
    </row>
    <row r="694" spans="13:14" x14ac:dyDescent="0.25">
      <c r="M694">
        <v>-58</v>
      </c>
      <c r="N694" t="s">
        <v>131</v>
      </c>
    </row>
    <row r="695" spans="13:14" x14ac:dyDescent="0.25">
      <c r="M695">
        <v>-59</v>
      </c>
      <c r="N695" t="s">
        <v>131</v>
      </c>
    </row>
    <row r="696" spans="13:14" x14ac:dyDescent="0.25">
      <c r="M696">
        <v>-57</v>
      </c>
      <c r="N696" t="s">
        <v>131</v>
      </c>
    </row>
    <row r="697" spans="13:14" x14ac:dyDescent="0.25">
      <c r="M697">
        <v>-56</v>
      </c>
      <c r="N697" t="s">
        <v>131</v>
      </c>
    </row>
    <row r="698" spans="13:14" x14ac:dyDescent="0.25">
      <c r="M698">
        <v>-56</v>
      </c>
      <c r="N698" t="s">
        <v>131</v>
      </c>
    </row>
    <row r="699" spans="13:14" x14ac:dyDescent="0.25">
      <c r="M699">
        <v>-57</v>
      </c>
      <c r="N699" t="s">
        <v>131</v>
      </c>
    </row>
    <row r="700" spans="13:14" x14ac:dyDescent="0.25">
      <c r="M700">
        <v>-56</v>
      </c>
      <c r="N700" t="s">
        <v>131</v>
      </c>
    </row>
    <row r="701" spans="13:14" x14ac:dyDescent="0.25">
      <c r="M701">
        <v>-59</v>
      </c>
      <c r="N701" t="s">
        <v>131</v>
      </c>
    </row>
    <row r="702" spans="13:14" x14ac:dyDescent="0.25">
      <c r="M702">
        <v>-56</v>
      </c>
      <c r="N702" t="s">
        <v>131</v>
      </c>
    </row>
    <row r="703" spans="13:14" x14ac:dyDescent="0.25">
      <c r="M703">
        <v>-56</v>
      </c>
      <c r="N703" t="s">
        <v>131</v>
      </c>
    </row>
    <row r="704" spans="13:14" x14ac:dyDescent="0.25">
      <c r="M704">
        <v>-56</v>
      </c>
      <c r="N704" t="s">
        <v>131</v>
      </c>
    </row>
    <row r="705" spans="13:14" x14ac:dyDescent="0.25">
      <c r="M705">
        <v>-56</v>
      </c>
      <c r="N705" t="s">
        <v>131</v>
      </c>
    </row>
    <row r="706" spans="13:14" x14ac:dyDescent="0.25">
      <c r="M706">
        <v>-59</v>
      </c>
      <c r="N706" t="s">
        <v>131</v>
      </c>
    </row>
    <row r="707" spans="13:14" x14ac:dyDescent="0.25">
      <c r="M707">
        <v>-55</v>
      </c>
      <c r="N707" t="s">
        <v>131</v>
      </c>
    </row>
    <row r="708" spans="13:14" x14ac:dyDescent="0.25">
      <c r="M708">
        <v>-58</v>
      </c>
      <c r="N708" t="s">
        <v>131</v>
      </c>
    </row>
    <row r="709" spans="13:14" x14ac:dyDescent="0.25">
      <c r="M709">
        <v>-59</v>
      </c>
      <c r="N709" t="s">
        <v>131</v>
      </c>
    </row>
    <row r="710" spans="13:14" x14ac:dyDescent="0.25">
      <c r="M710">
        <v>-58</v>
      </c>
      <c r="N710" t="s">
        <v>131</v>
      </c>
    </row>
    <row r="711" spans="13:14" x14ac:dyDescent="0.25">
      <c r="M711">
        <v>-57</v>
      </c>
      <c r="N711" t="s">
        <v>131</v>
      </c>
    </row>
    <row r="712" spans="13:14" x14ac:dyDescent="0.25">
      <c r="M712">
        <v>-59</v>
      </c>
      <c r="N712" t="s">
        <v>131</v>
      </c>
    </row>
    <row r="713" spans="13:14" x14ac:dyDescent="0.25">
      <c r="M713">
        <v>-59</v>
      </c>
      <c r="N713" t="s">
        <v>131</v>
      </c>
    </row>
    <row r="714" spans="13:14" x14ac:dyDescent="0.25">
      <c r="M714">
        <v>-57</v>
      </c>
      <c r="N714" t="s">
        <v>131</v>
      </c>
    </row>
    <row r="715" spans="13:14" x14ac:dyDescent="0.25">
      <c r="M715">
        <v>-58</v>
      </c>
      <c r="N715" t="s">
        <v>131</v>
      </c>
    </row>
    <row r="716" spans="13:14" x14ac:dyDescent="0.25">
      <c r="M716">
        <v>-59</v>
      </c>
      <c r="N716" t="s">
        <v>131</v>
      </c>
    </row>
    <row r="717" spans="13:14" x14ac:dyDescent="0.25">
      <c r="M717">
        <v>-56</v>
      </c>
      <c r="N717" t="s">
        <v>131</v>
      </c>
    </row>
    <row r="718" spans="13:14" x14ac:dyDescent="0.25">
      <c r="M718">
        <v>-55</v>
      </c>
      <c r="N718" t="s">
        <v>131</v>
      </c>
    </row>
    <row r="719" spans="13:14" x14ac:dyDescent="0.25">
      <c r="M719">
        <v>-59</v>
      </c>
      <c r="N719" t="s">
        <v>131</v>
      </c>
    </row>
    <row r="720" spans="13:14" x14ac:dyDescent="0.25">
      <c r="M720">
        <v>-59</v>
      </c>
      <c r="N720" t="s">
        <v>131</v>
      </c>
    </row>
    <row r="721" spans="13:14" x14ac:dyDescent="0.25">
      <c r="M721">
        <v>-58</v>
      </c>
      <c r="N721" t="s">
        <v>131</v>
      </c>
    </row>
    <row r="722" spans="13:14" x14ac:dyDescent="0.25">
      <c r="M722">
        <v>-58</v>
      </c>
      <c r="N722" t="s">
        <v>131</v>
      </c>
    </row>
    <row r="723" spans="13:14" x14ac:dyDescent="0.25">
      <c r="M723">
        <v>-57</v>
      </c>
      <c r="N723" t="s">
        <v>131</v>
      </c>
    </row>
    <row r="724" spans="13:14" x14ac:dyDescent="0.25">
      <c r="M724">
        <v>-58</v>
      </c>
      <c r="N724" t="s">
        <v>131</v>
      </c>
    </row>
    <row r="725" spans="13:14" x14ac:dyDescent="0.25">
      <c r="M725">
        <v>-56</v>
      </c>
      <c r="N725" t="s">
        <v>131</v>
      </c>
    </row>
    <row r="726" spans="13:14" x14ac:dyDescent="0.25">
      <c r="M726">
        <v>-60</v>
      </c>
      <c r="N726" t="s">
        <v>131</v>
      </c>
    </row>
    <row r="727" spans="13:14" x14ac:dyDescent="0.25">
      <c r="M727">
        <v>-60</v>
      </c>
      <c r="N727" t="s">
        <v>131</v>
      </c>
    </row>
    <row r="728" spans="13:14" x14ac:dyDescent="0.25">
      <c r="M728">
        <v>-60</v>
      </c>
      <c r="N728" t="s">
        <v>131</v>
      </c>
    </row>
    <row r="729" spans="13:14" x14ac:dyDescent="0.25">
      <c r="M729">
        <v>-57</v>
      </c>
      <c r="N729" t="s">
        <v>131</v>
      </c>
    </row>
    <row r="730" spans="13:14" x14ac:dyDescent="0.25">
      <c r="M730">
        <v>-58</v>
      </c>
      <c r="N730" t="s">
        <v>131</v>
      </c>
    </row>
    <row r="731" spans="13:14" x14ac:dyDescent="0.25">
      <c r="M731">
        <v>-55</v>
      </c>
      <c r="N731" t="s">
        <v>131</v>
      </c>
    </row>
    <row r="732" spans="13:14" x14ac:dyDescent="0.25">
      <c r="M732">
        <v>-58</v>
      </c>
      <c r="N732" t="s">
        <v>131</v>
      </c>
    </row>
    <row r="733" spans="13:14" x14ac:dyDescent="0.25">
      <c r="M733">
        <v>-57</v>
      </c>
      <c r="N733" t="s">
        <v>131</v>
      </c>
    </row>
    <row r="734" spans="13:14" x14ac:dyDescent="0.25">
      <c r="M734">
        <v>-55</v>
      </c>
      <c r="N734" t="s">
        <v>131</v>
      </c>
    </row>
    <row r="735" spans="13:14" x14ac:dyDescent="0.25">
      <c r="M735">
        <v>-56</v>
      </c>
      <c r="N735" t="s">
        <v>131</v>
      </c>
    </row>
    <row r="736" spans="13:14" x14ac:dyDescent="0.25">
      <c r="M736">
        <v>-56</v>
      </c>
      <c r="N736" t="s">
        <v>131</v>
      </c>
    </row>
    <row r="737" spans="13:14" x14ac:dyDescent="0.25">
      <c r="M737">
        <v>-56</v>
      </c>
      <c r="N737" t="s">
        <v>131</v>
      </c>
    </row>
    <row r="738" spans="13:14" x14ac:dyDescent="0.25">
      <c r="M738">
        <v>-59</v>
      </c>
      <c r="N738" t="s">
        <v>131</v>
      </c>
    </row>
    <row r="739" spans="13:14" x14ac:dyDescent="0.25">
      <c r="M739">
        <v>-56</v>
      </c>
      <c r="N739" t="s">
        <v>131</v>
      </c>
    </row>
    <row r="740" spans="13:14" x14ac:dyDescent="0.25">
      <c r="M740">
        <v>-56</v>
      </c>
      <c r="N740" t="s">
        <v>131</v>
      </c>
    </row>
    <row r="741" spans="13:14" x14ac:dyDescent="0.25">
      <c r="M741">
        <v>-58</v>
      </c>
      <c r="N741" t="s">
        <v>131</v>
      </c>
    </row>
    <row r="742" spans="13:14" x14ac:dyDescent="0.25">
      <c r="M742">
        <v>-56</v>
      </c>
      <c r="N742" t="s">
        <v>131</v>
      </c>
    </row>
    <row r="743" spans="13:14" x14ac:dyDescent="0.25">
      <c r="M743">
        <v>-56</v>
      </c>
      <c r="N743" t="s">
        <v>131</v>
      </c>
    </row>
    <row r="744" spans="13:14" x14ac:dyDescent="0.25">
      <c r="M744">
        <v>-56</v>
      </c>
      <c r="N744" t="s">
        <v>131</v>
      </c>
    </row>
    <row r="745" spans="13:14" x14ac:dyDescent="0.25">
      <c r="M745">
        <v>-58</v>
      </c>
      <c r="N745" t="s">
        <v>131</v>
      </c>
    </row>
    <row r="746" spans="13:14" x14ac:dyDescent="0.25">
      <c r="M746">
        <v>-56</v>
      </c>
      <c r="N746" t="s">
        <v>131</v>
      </c>
    </row>
    <row r="747" spans="13:14" x14ac:dyDescent="0.25">
      <c r="M747">
        <v>-56</v>
      </c>
      <c r="N747" t="s">
        <v>131</v>
      </c>
    </row>
    <row r="748" spans="13:14" x14ac:dyDescent="0.25">
      <c r="M748">
        <v>-59</v>
      </c>
      <c r="N748" t="s">
        <v>131</v>
      </c>
    </row>
    <row r="749" spans="13:14" x14ac:dyDescent="0.25">
      <c r="M749">
        <v>-56</v>
      </c>
      <c r="N749" t="s">
        <v>131</v>
      </c>
    </row>
    <row r="750" spans="13:14" x14ac:dyDescent="0.25">
      <c r="M750">
        <v>-58</v>
      </c>
      <c r="N750" t="s">
        <v>131</v>
      </c>
    </row>
    <row r="751" spans="13:14" x14ac:dyDescent="0.25">
      <c r="M751">
        <v>-58</v>
      </c>
      <c r="N751" t="s">
        <v>131</v>
      </c>
    </row>
    <row r="752" spans="13:14" x14ac:dyDescent="0.25">
      <c r="M752">
        <v>-56</v>
      </c>
      <c r="N752" t="s">
        <v>131</v>
      </c>
    </row>
    <row r="753" spans="13:14" x14ac:dyDescent="0.25">
      <c r="M753">
        <v>-60</v>
      </c>
      <c r="N753" t="s">
        <v>131</v>
      </c>
    </row>
    <row r="754" spans="13:14" x14ac:dyDescent="0.25">
      <c r="M754">
        <v>-58</v>
      </c>
      <c r="N754" t="s">
        <v>131</v>
      </c>
    </row>
    <row r="755" spans="13:14" x14ac:dyDescent="0.25">
      <c r="M755">
        <v>-59</v>
      </c>
      <c r="N755" t="s">
        <v>131</v>
      </c>
    </row>
    <row r="756" spans="13:14" x14ac:dyDescent="0.25">
      <c r="M756">
        <v>-55</v>
      </c>
      <c r="N756" t="s">
        <v>131</v>
      </c>
    </row>
    <row r="757" spans="13:14" x14ac:dyDescent="0.25">
      <c r="M757">
        <v>-60</v>
      </c>
      <c r="N757" t="s">
        <v>131</v>
      </c>
    </row>
    <row r="758" spans="13:14" x14ac:dyDescent="0.25">
      <c r="M758">
        <v>-60</v>
      </c>
      <c r="N758" t="s">
        <v>131</v>
      </c>
    </row>
    <row r="759" spans="13:14" x14ac:dyDescent="0.25">
      <c r="M759">
        <v>-57</v>
      </c>
      <c r="N759" t="s">
        <v>131</v>
      </c>
    </row>
    <row r="760" spans="13:14" x14ac:dyDescent="0.25">
      <c r="M760">
        <v>-59</v>
      </c>
      <c r="N760" t="s">
        <v>131</v>
      </c>
    </row>
    <row r="761" spans="13:14" x14ac:dyDescent="0.25">
      <c r="M761">
        <v>-59</v>
      </c>
      <c r="N761" t="s">
        <v>131</v>
      </c>
    </row>
    <row r="762" spans="13:14" x14ac:dyDescent="0.25">
      <c r="M762">
        <v>-56</v>
      </c>
      <c r="N762" t="s">
        <v>131</v>
      </c>
    </row>
    <row r="763" spans="13:14" x14ac:dyDescent="0.25">
      <c r="M763">
        <v>-57</v>
      </c>
      <c r="N763" t="s">
        <v>131</v>
      </c>
    </row>
    <row r="764" spans="13:14" x14ac:dyDescent="0.25">
      <c r="M764">
        <v>-57</v>
      </c>
      <c r="N764" t="s">
        <v>131</v>
      </c>
    </row>
    <row r="765" spans="13:14" x14ac:dyDescent="0.25">
      <c r="M765">
        <v>-57</v>
      </c>
      <c r="N765" t="s">
        <v>131</v>
      </c>
    </row>
    <row r="766" spans="13:14" x14ac:dyDescent="0.25">
      <c r="M766">
        <v>-56</v>
      </c>
      <c r="N766" t="s">
        <v>131</v>
      </c>
    </row>
    <row r="767" spans="13:14" x14ac:dyDescent="0.25">
      <c r="M767">
        <v>-57</v>
      </c>
      <c r="N767" t="s">
        <v>131</v>
      </c>
    </row>
    <row r="768" spans="13:14" x14ac:dyDescent="0.25">
      <c r="M768">
        <v>-58</v>
      </c>
      <c r="N768" t="s">
        <v>131</v>
      </c>
    </row>
    <row r="769" spans="13:14" x14ac:dyDescent="0.25">
      <c r="M769">
        <v>-57</v>
      </c>
      <c r="N769" t="s">
        <v>131</v>
      </c>
    </row>
    <row r="770" spans="13:14" x14ac:dyDescent="0.25">
      <c r="M770">
        <v>-58</v>
      </c>
      <c r="N770" t="s">
        <v>131</v>
      </c>
    </row>
    <row r="771" spans="13:14" x14ac:dyDescent="0.25">
      <c r="M771">
        <v>-59</v>
      </c>
      <c r="N771" t="s">
        <v>131</v>
      </c>
    </row>
    <row r="772" spans="13:14" x14ac:dyDescent="0.25">
      <c r="M772">
        <v>-60</v>
      </c>
      <c r="N772" t="s">
        <v>131</v>
      </c>
    </row>
    <row r="773" spans="13:14" x14ac:dyDescent="0.25">
      <c r="M773">
        <v>-57</v>
      </c>
      <c r="N773" t="s">
        <v>131</v>
      </c>
    </row>
    <row r="774" spans="13:14" x14ac:dyDescent="0.25">
      <c r="M774">
        <v>-57</v>
      </c>
      <c r="N774" t="s">
        <v>131</v>
      </c>
    </row>
    <row r="775" spans="13:14" x14ac:dyDescent="0.25">
      <c r="M775">
        <v>-60</v>
      </c>
      <c r="N775" t="s">
        <v>131</v>
      </c>
    </row>
    <row r="776" spans="13:14" x14ac:dyDescent="0.25">
      <c r="M776">
        <v>-60</v>
      </c>
      <c r="N776" t="s">
        <v>131</v>
      </c>
    </row>
    <row r="777" spans="13:14" x14ac:dyDescent="0.25">
      <c r="M777">
        <v>-56</v>
      </c>
      <c r="N777" t="s">
        <v>131</v>
      </c>
    </row>
    <row r="778" spans="13:14" x14ac:dyDescent="0.25">
      <c r="M778">
        <v>-59</v>
      </c>
      <c r="N778" t="s">
        <v>131</v>
      </c>
    </row>
    <row r="779" spans="13:14" x14ac:dyDescent="0.25">
      <c r="M779">
        <v>-56</v>
      </c>
      <c r="N779" t="s">
        <v>131</v>
      </c>
    </row>
    <row r="780" spans="13:14" x14ac:dyDescent="0.25">
      <c r="M780">
        <v>-57</v>
      </c>
      <c r="N780" t="s">
        <v>131</v>
      </c>
    </row>
    <row r="781" spans="13:14" x14ac:dyDescent="0.25">
      <c r="M781" s="5">
        <v>-62</v>
      </c>
      <c r="N781" t="s">
        <v>131</v>
      </c>
    </row>
    <row r="782" spans="13:14" x14ac:dyDescent="0.25">
      <c r="M782" s="5">
        <v>-59</v>
      </c>
      <c r="N782" t="s">
        <v>131</v>
      </c>
    </row>
    <row r="783" spans="13:14" x14ac:dyDescent="0.25">
      <c r="M783" s="5">
        <v>-61</v>
      </c>
      <c r="N783" t="s">
        <v>131</v>
      </c>
    </row>
    <row r="784" spans="13:14" x14ac:dyDescent="0.25">
      <c r="M784" s="5">
        <v>-57</v>
      </c>
      <c r="N784" t="s">
        <v>131</v>
      </c>
    </row>
    <row r="785" spans="13:14" x14ac:dyDescent="0.25">
      <c r="M785" s="5">
        <v>-61</v>
      </c>
      <c r="N785" t="s">
        <v>131</v>
      </c>
    </row>
    <row r="786" spans="13:14" x14ac:dyDescent="0.25">
      <c r="M786" s="5">
        <v>-57</v>
      </c>
      <c r="N786" t="s">
        <v>131</v>
      </c>
    </row>
    <row r="787" spans="13:14" x14ac:dyDescent="0.25">
      <c r="M787" s="5">
        <v>-58</v>
      </c>
      <c r="N787" t="s">
        <v>131</v>
      </c>
    </row>
    <row r="788" spans="13:14" x14ac:dyDescent="0.25">
      <c r="M788" s="5">
        <v>-61</v>
      </c>
      <c r="N788" t="s">
        <v>131</v>
      </c>
    </row>
    <row r="789" spans="13:14" x14ac:dyDescent="0.25">
      <c r="M789" s="5">
        <v>-57</v>
      </c>
      <c r="N789" t="s">
        <v>131</v>
      </c>
    </row>
    <row r="790" spans="13:14" x14ac:dyDescent="0.25">
      <c r="M790" s="5">
        <v>-56</v>
      </c>
      <c r="N790" t="s">
        <v>131</v>
      </c>
    </row>
    <row r="791" spans="13:14" x14ac:dyDescent="0.25">
      <c r="M791" s="5">
        <v>-61</v>
      </c>
      <c r="N791" t="s">
        <v>131</v>
      </c>
    </row>
    <row r="792" spans="13:14" x14ac:dyDescent="0.25">
      <c r="M792" s="5">
        <v>-58</v>
      </c>
      <c r="N792" t="s">
        <v>131</v>
      </c>
    </row>
    <row r="793" spans="13:14" x14ac:dyDescent="0.25">
      <c r="M793" s="5">
        <v>-61</v>
      </c>
      <c r="N793" t="s">
        <v>131</v>
      </c>
    </row>
    <row r="794" spans="13:14" x14ac:dyDescent="0.25">
      <c r="M794" s="5">
        <v>-58</v>
      </c>
      <c r="N794" t="s">
        <v>131</v>
      </c>
    </row>
    <row r="795" spans="13:14" x14ac:dyDescent="0.25">
      <c r="M795" s="5">
        <v>-58</v>
      </c>
      <c r="N795" t="s">
        <v>131</v>
      </c>
    </row>
    <row r="796" spans="13:14" x14ac:dyDescent="0.25">
      <c r="M796" s="5">
        <v>-60</v>
      </c>
      <c r="N796" t="s">
        <v>131</v>
      </c>
    </row>
    <row r="797" spans="13:14" x14ac:dyDescent="0.25">
      <c r="M797" s="5">
        <v>-57</v>
      </c>
      <c r="N797" t="s">
        <v>131</v>
      </c>
    </row>
    <row r="798" spans="13:14" x14ac:dyDescent="0.25">
      <c r="M798" s="5">
        <v>-57</v>
      </c>
      <c r="N798" t="s">
        <v>131</v>
      </c>
    </row>
    <row r="799" spans="13:14" x14ac:dyDescent="0.25">
      <c r="M799" s="5">
        <v>-59</v>
      </c>
      <c r="N799" t="s">
        <v>131</v>
      </c>
    </row>
    <row r="800" spans="13:14" x14ac:dyDescent="0.25">
      <c r="M800" s="5">
        <v>-61</v>
      </c>
      <c r="N800" t="s">
        <v>131</v>
      </c>
    </row>
    <row r="801" spans="13:14" x14ac:dyDescent="0.25">
      <c r="M801" s="5">
        <v>-61</v>
      </c>
      <c r="N801" t="s">
        <v>131</v>
      </c>
    </row>
    <row r="802" spans="13:14" x14ac:dyDescent="0.25">
      <c r="M802" s="5">
        <v>-56</v>
      </c>
      <c r="N802" t="s">
        <v>131</v>
      </c>
    </row>
    <row r="803" spans="13:14" x14ac:dyDescent="0.25">
      <c r="M803" s="5">
        <v>-57</v>
      </c>
      <c r="N803" t="s">
        <v>131</v>
      </c>
    </row>
    <row r="804" spans="13:14" x14ac:dyDescent="0.25">
      <c r="M804" s="5">
        <v>-61</v>
      </c>
      <c r="N804" t="s">
        <v>131</v>
      </c>
    </row>
    <row r="805" spans="13:14" x14ac:dyDescent="0.25">
      <c r="M805">
        <v>-57</v>
      </c>
      <c r="N805" t="s">
        <v>131</v>
      </c>
    </row>
    <row r="806" spans="13:14" x14ac:dyDescent="0.25">
      <c r="M806">
        <v>-61</v>
      </c>
      <c r="N806" t="s">
        <v>131</v>
      </c>
    </row>
    <row r="807" spans="13:14" x14ac:dyDescent="0.25">
      <c r="M807">
        <v>-61</v>
      </c>
      <c r="N807" t="s">
        <v>131</v>
      </c>
    </row>
    <row r="808" spans="13:14" x14ac:dyDescent="0.25">
      <c r="M808">
        <v>-58</v>
      </c>
      <c r="N808" t="s">
        <v>131</v>
      </c>
    </row>
    <row r="809" spans="13:14" x14ac:dyDescent="0.25">
      <c r="M809">
        <v>-58</v>
      </c>
      <c r="N809" t="s">
        <v>131</v>
      </c>
    </row>
    <row r="810" spans="13:14" x14ac:dyDescent="0.25">
      <c r="M810">
        <v>-58</v>
      </c>
      <c r="N810" t="s">
        <v>131</v>
      </c>
    </row>
    <row r="811" spans="13:14" x14ac:dyDescent="0.25">
      <c r="M811">
        <v>-57</v>
      </c>
      <c r="N811" t="s">
        <v>131</v>
      </c>
    </row>
    <row r="812" spans="13:14" x14ac:dyDescent="0.25">
      <c r="M812">
        <v>-57</v>
      </c>
      <c r="N812" t="s">
        <v>131</v>
      </c>
    </row>
    <row r="813" spans="13:14" x14ac:dyDescent="0.25">
      <c r="M813">
        <v>-57</v>
      </c>
      <c r="N813" t="s">
        <v>131</v>
      </c>
    </row>
    <row r="814" spans="13:14" x14ac:dyDescent="0.25">
      <c r="M814">
        <v>-62</v>
      </c>
      <c r="N814" t="s">
        <v>131</v>
      </c>
    </row>
    <row r="815" spans="13:14" x14ac:dyDescent="0.25">
      <c r="M815">
        <v>-59</v>
      </c>
      <c r="N815" t="s">
        <v>131</v>
      </c>
    </row>
    <row r="816" spans="13:14" x14ac:dyDescent="0.25">
      <c r="M816">
        <v>-59</v>
      </c>
      <c r="N816" t="s">
        <v>131</v>
      </c>
    </row>
    <row r="817" spans="13:14" x14ac:dyDescent="0.25">
      <c r="M817">
        <v>-57</v>
      </c>
      <c r="N817" t="s">
        <v>131</v>
      </c>
    </row>
    <row r="818" spans="13:14" x14ac:dyDescent="0.25">
      <c r="M818">
        <v>-56</v>
      </c>
      <c r="N818" t="s">
        <v>131</v>
      </c>
    </row>
    <row r="819" spans="13:14" x14ac:dyDescent="0.25">
      <c r="M819">
        <v>-59</v>
      </c>
      <c r="N819" t="s">
        <v>131</v>
      </c>
    </row>
    <row r="820" spans="13:14" x14ac:dyDescent="0.25">
      <c r="M820">
        <v>-57</v>
      </c>
      <c r="N820" t="s">
        <v>131</v>
      </c>
    </row>
    <row r="821" spans="13:14" x14ac:dyDescent="0.25">
      <c r="M821">
        <v>-58</v>
      </c>
      <c r="N821" t="s">
        <v>131</v>
      </c>
    </row>
    <row r="822" spans="13:14" x14ac:dyDescent="0.25">
      <c r="M822">
        <v>-61</v>
      </c>
      <c r="N822" t="s">
        <v>131</v>
      </c>
    </row>
    <row r="823" spans="13:14" x14ac:dyDescent="0.25">
      <c r="M823">
        <v>-61</v>
      </c>
      <c r="N823" t="s">
        <v>131</v>
      </c>
    </row>
    <row r="824" spans="13:14" x14ac:dyDescent="0.25">
      <c r="M824">
        <v>-59</v>
      </c>
      <c r="N824" t="s">
        <v>131</v>
      </c>
    </row>
    <row r="825" spans="13:14" x14ac:dyDescent="0.25">
      <c r="M825">
        <v>-57</v>
      </c>
      <c r="N825" t="s">
        <v>131</v>
      </c>
    </row>
    <row r="826" spans="13:14" x14ac:dyDescent="0.25">
      <c r="M826">
        <v>-59</v>
      </c>
      <c r="N826" t="s">
        <v>131</v>
      </c>
    </row>
    <row r="827" spans="13:14" x14ac:dyDescent="0.25">
      <c r="M827">
        <v>-56</v>
      </c>
      <c r="N827" t="s">
        <v>131</v>
      </c>
    </row>
    <row r="828" spans="13:14" x14ac:dyDescent="0.25">
      <c r="M828">
        <v>-58</v>
      </c>
      <c r="N828" t="s">
        <v>131</v>
      </c>
    </row>
    <row r="829" spans="13:14" x14ac:dyDescent="0.25">
      <c r="M829">
        <v>-61</v>
      </c>
      <c r="N829" t="s">
        <v>131</v>
      </c>
    </row>
    <row r="830" spans="13:14" x14ac:dyDescent="0.25">
      <c r="M830">
        <v>-61</v>
      </c>
      <c r="N830" t="s">
        <v>131</v>
      </c>
    </row>
    <row r="831" spans="13:14" x14ac:dyDescent="0.25">
      <c r="M831">
        <v>-58</v>
      </c>
      <c r="N831" t="s">
        <v>131</v>
      </c>
    </row>
    <row r="832" spans="13:14" x14ac:dyDescent="0.25">
      <c r="M832">
        <v>-61</v>
      </c>
      <c r="N832" t="s">
        <v>131</v>
      </c>
    </row>
    <row r="833" spans="13:14" x14ac:dyDescent="0.25">
      <c r="M833">
        <v>-57</v>
      </c>
      <c r="N833" t="s">
        <v>131</v>
      </c>
    </row>
    <row r="834" spans="13:14" x14ac:dyDescent="0.25">
      <c r="M834">
        <v>-59</v>
      </c>
      <c r="N834" t="s">
        <v>131</v>
      </c>
    </row>
    <row r="835" spans="13:14" x14ac:dyDescent="0.25">
      <c r="M835">
        <v>-61</v>
      </c>
      <c r="N835" t="s">
        <v>131</v>
      </c>
    </row>
    <row r="836" spans="13:14" x14ac:dyDescent="0.25">
      <c r="M836">
        <v>-59</v>
      </c>
      <c r="N836" t="s">
        <v>131</v>
      </c>
    </row>
    <row r="837" spans="13:14" x14ac:dyDescent="0.25">
      <c r="M837">
        <v>-57</v>
      </c>
      <c r="N837" t="s">
        <v>131</v>
      </c>
    </row>
    <row r="838" spans="13:14" x14ac:dyDescent="0.25">
      <c r="M838">
        <v>-61</v>
      </c>
      <c r="N838" t="s">
        <v>131</v>
      </c>
    </row>
    <row r="839" spans="13:14" x14ac:dyDescent="0.25">
      <c r="M839">
        <v>-59</v>
      </c>
      <c r="N839" t="s">
        <v>131</v>
      </c>
    </row>
    <row r="840" spans="13:14" x14ac:dyDescent="0.25">
      <c r="M840">
        <v>-59</v>
      </c>
      <c r="N840" t="s">
        <v>131</v>
      </c>
    </row>
    <row r="841" spans="13:14" x14ac:dyDescent="0.25">
      <c r="M841">
        <v>-61</v>
      </c>
      <c r="N841" t="s">
        <v>131</v>
      </c>
    </row>
    <row r="842" spans="13:14" x14ac:dyDescent="0.25">
      <c r="M842">
        <v>-57</v>
      </c>
      <c r="N842" t="s">
        <v>131</v>
      </c>
    </row>
    <row r="843" spans="13:14" x14ac:dyDescent="0.25">
      <c r="M843">
        <v>-57</v>
      </c>
      <c r="N843" t="s">
        <v>131</v>
      </c>
    </row>
    <row r="844" spans="13:14" x14ac:dyDescent="0.25">
      <c r="M844">
        <v>-59</v>
      </c>
      <c r="N844" t="s">
        <v>131</v>
      </c>
    </row>
    <row r="845" spans="13:14" x14ac:dyDescent="0.25">
      <c r="M845">
        <v>-59</v>
      </c>
      <c r="N845" t="s">
        <v>131</v>
      </c>
    </row>
    <row r="846" spans="13:14" x14ac:dyDescent="0.25">
      <c r="M846">
        <v>-59</v>
      </c>
      <c r="N846" t="s">
        <v>131</v>
      </c>
    </row>
    <row r="847" spans="13:14" x14ac:dyDescent="0.25">
      <c r="M847">
        <v>-61</v>
      </c>
      <c r="N847" t="s">
        <v>131</v>
      </c>
    </row>
    <row r="848" spans="13:14" x14ac:dyDescent="0.25">
      <c r="M848">
        <v>-60</v>
      </c>
      <c r="N848" t="s">
        <v>131</v>
      </c>
    </row>
    <row r="849" spans="13:14" x14ac:dyDescent="0.25">
      <c r="M849">
        <v>-60</v>
      </c>
      <c r="N849" t="s">
        <v>131</v>
      </c>
    </row>
    <row r="850" spans="13:14" x14ac:dyDescent="0.25">
      <c r="M850">
        <v>-60</v>
      </c>
      <c r="N850" t="s">
        <v>131</v>
      </c>
    </row>
    <row r="851" spans="13:14" x14ac:dyDescent="0.25">
      <c r="M851">
        <v>-61</v>
      </c>
      <c r="N851" t="s">
        <v>131</v>
      </c>
    </row>
    <row r="852" spans="13:14" x14ac:dyDescent="0.25">
      <c r="M852">
        <v>-60</v>
      </c>
      <c r="N852" t="s">
        <v>131</v>
      </c>
    </row>
    <row r="853" spans="13:14" x14ac:dyDescent="0.25">
      <c r="M853">
        <v>-57</v>
      </c>
      <c r="N853" t="s">
        <v>131</v>
      </c>
    </row>
    <row r="854" spans="13:14" x14ac:dyDescent="0.25">
      <c r="M854">
        <v>-59</v>
      </c>
      <c r="N854" t="s">
        <v>131</v>
      </c>
    </row>
    <row r="855" spans="13:14" x14ac:dyDescent="0.25">
      <c r="M855">
        <v>-57</v>
      </c>
      <c r="N855" t="s">
        <v>131</v>
      </c>
    </row>
    <row r="856" spans="13:14" x14ac:dyDescent="0.25">
      <c r="M856">
        <v>-58</v>
      </c>
      <c r="N856" t="s">
        <v>131</v>
      </c>
    </row>
    <row r="857" spans="13:14" x14ac:dyDescent="0.25">
      <c r="M857">
        <v>-58</v>
      </c>
      <c r="N857" t="s">
        <v>131</v>
      </c>
    </row>
    <row r="858" spans="13:14" x14ac:dyDescent="0.25">
      <c r="M858">
        <v>-57</v>
      </c>
      <c r="N858" t="s">
        <v>131</v>
      </c>
    </row>
    <row r="859" spans="13:14" x14ac:dyDescent="0.25">
      <c r="M859">
        <v>-59</v>
      </c>
      <c r="N859" t="s">
        <v>131</v>
      </c>
    </row>
    <row r="860" spans="13:14" x14ac:dyDescent="0.25">
      <c r="M860">
        <v>-57</v>
      </c>
      <c r="N860" t="s">
        <v>131</v>
      </c>
    </row>
    <row r="861" spans="13:14" x14ac:dyDescent="0.25">
      <c r="M861">
        <v>-61</v>
      </c>
      <c r="N861" t="s">
        <v>131</v>
      </c>
    </row>
    <row r="862" spans="13:14" x14ac:dyDescent="0.25">
      <c r="M862">
        <v>-57</v>
      </c>
      <c r="N862" t="s">
        <v>131</v>
      </c>
    </row>
    <row r="863" spans="13:14" x14ac:dyDescent="0.25">
      <c r="M863">
        <v>-61</v>
      </c>
      <c r="N863" t="s">
        <v>131</v>
      </c>
    </row>
    <row r="864" spans="13:14" x14ac:dyDescent="0.25">
      <c r="M864">
        <v>-58</v>
      </c>
      <c r="N864" t="s">
        <v>131</v>
      </c>
    </row>
    <row r="865" spans="13:14" x14ac:dyDescent="0.25">
      <c r="M865">
        <v>-58</v>
      </c>
      <c r="N865" t="s">
        <v>131</v>
      </c>
    </row>
    <row r="866" spans="13:14" x14ac:dyDescent="0.25">
      <c r="M866">
        <v>-58</v>
      </c>
      <c r="N866" t="s">
        <v>131</v>
      </c>
    </row>
    <row r="867" spans="13:14" x14ac:dyDescent="0.25">
      <c r="M867">
        <v>-58</v>
      </c>
      <c r="N867" t="s">
        <v>131</v>
      </c>
    </row>
    <row r="868" spans="13:14" x14ac:dyDescent="0.25">
      <c r="M868">
        <v>-58</v>
      </c>
      <c r="N868" t="s">
        <v>131</v>
      </c>
    </row>
    <row r="869" spans="13:14" x14ac:dyDescent="0.25">
      <c r="M869">
        <v>-58</v>
      </c>
      <c r="N869" t="s">
        <v>131</v>
      </c>
    </row>
    <row r="870" spans="13:14" x14ac:dyDescent="0.25">
      <c r="M870">
        <v>-57</v>
      </c>
      <c r="N870" t="s">
        <v>131</v>
      </c>
    </row>
    <row r="871" spans="13:14" x14ac:dyDescent="0.25">
      <c r="M871">
        <v>-57</v>
      </c>
      <c r="N871" t="s">
        <v>131</v>
      </c>
    </row>
    <row r="872" spans="13:14" x14ac:dyDescent="0.25">
      <c r="M872">
        <v>-61</v>
      </c>
      <c r="N872" t="s">
        <v>131</v>
      </c>
    </row>
    <row r="873" spans="13:14" x14ac:dyDescent="0.25">
      <c r="M873">
        <v>-61</v>
      </c>
      <c r="N873" t="s">
        <v>131</v>
      </c>
    </row>
    <row r="874" spans="13:14" x14ac:dyDescent="0.25">
      <c r="M874">
        <v>-61</v>
      </c>
      <c r="N874" t="s">
        <v>131</v>
      </c>
    </row>
    <row r="875" spans="13:14" x14ac:dyDescent="0.25">
      <c r="M875">
        <v>-61</v>
      </c>
      <c r="N875" t="s">
        <v>131</v>
      </c>
    </row>
    <row r="876" spans="13:14" x14ac:dyDescent="0.25">
      <c r="M876">
        <v>-58</v>
      </c>
      <c r="N876" t="s">
        <v>131</v>
      </c>
    </row>
    <row r="877" spans="13:14" x14ac:dyDescent="0.25">
      <c r="M877">
        <v>-61</v>
      </c>
      <c r="N877" t="s">
        <v>131</v>
      </c>
    </row>
    <row r="878" spans="13:14" x14ac:dyDescent="0.25">
      <c r="M878">
        <v>-58</v>
      </c>
      <c r="N878" t="s">
        <v>131</v>
      </c>
    </row>
    <row r="879" spans="13:14" x14ac:dyDescent="0.25">
      <c r="M879">
        <v>-58</v>
      </c>
      <c r="N879" t="s">
        <v>131</v>
      </c>
    </row>
    <row r="880" spans="13:14" x14ac:dyDescent="0.25">
      <c r="M880">
        <v>-59</v>
      </c>
      <c r="N880" t="s">
        <v>131</v>
      </c>
    </row>
    <row r="881" spans="13:14" x14ac:dyDescent="0.25">
      <c r="M881">
        <v>-58</v>
      </c>
      <c r="N881" t="s">
        <v>131</v>
      </c>
    </row>
    <row r="882" spans="13:14" x14ac:dyDescent="0.25">
      <c r="M882">
        <v>-56</v>
      </c>
      <c r="N882" t="s">
        <v>131</v>
      </c>
    </row>
    <row r="883" spans="13:14" x14ac:dyDescent="0.25">
      <c r="M883">
        <v>-61</v>
      </c>
      <c r="N883" t="s">
        <v>131</v>
      </c>
    </row>
    <row r="884" spans="13:14" x14ac:dyDescent="0.25">
      <c r="M884">
        <v>-61</v>
      </c>
      <c r="N884" t="s">
        <v>131</v>
      </c>
    </row>
    <row r="885" spans="13:14" x14ac:dyDescent="0.25">
      <c r="M885">
        <v>-59</v>
      </c>
      <c r="N885" t="s">
        <v>131</v>
      </c>
    </row>
    <row r="886" spans="13:14" x14ac:dyDescent="0.25">
      <c r="M886">
        <v>-61</v>
      </c>
      <c r="N886" t="s">
        <v>131</v>
      </c>
    </row>
    <row r="887" spans="13:14" x14ac:dyDescent="0.25">
      <c r="M887">
        <v>-59</v>
      </c>
      <c r="N887" t="s">
        <v>131</v>
      </c>
    </row>
    <row r="888" spans="13:14" x14ac:dyDescent="0.25">
      <c r="M888">
        <v>-62</v>
      </c>
      <c r="N888" t="s">
        <v>131</v>
      </c>
    </row>
    <row r="889" spans="13:14" x14ac:dyDescent="0.25">
      <c r="M889">
        <v>-59</v>
      </c>
      <c r="N889" t="s">
        <v>131</v>
      </c>
    </row>
    <row r="890" spans="13:14" x14ac:dyDescent="0.25">
      <c r="M890">
        <v>-57</v>
      </c>
      <c r="N890" t="s">
        <v>131</v>
      </c>
    </row>
    <row r="891" spans="13:14" x14ac:dyDescent="0.25">
      <c r="M891">
        <v>-61</v>
      </c>
      <c r="N891" t="s">
        <v>131</v>
      </c>
    </row>
    <row r="892" spans="13:14" x14ac:dyDescent="0.25">
      <c r="M892">
        <v>-57</v>
      </c>
      <c r="N892" t="s">
        <v>131</v>
      </c>
    </row>
    <row r="893" spans="13:14" x14ac:dyDescent="0.25">
      <c r="M893">
        <v>-62</v>
      </c>
      <c r="N893" t="s">
        <v>131</v>
      </c>
    </row>
    <row r="894" spans="13:14" x14ac:dyDescent="0.25">
      <c r="M894">
        <v>-58</v>
      </c>
      <c r="N894" t="s">
        <v>131</v>
      </c>
    </row>
    <row r="895" spans="13:14" x14ac:dyDescent="0.25">
      <c r="M895">
        <v>-61</v>
      </c>
      <c r="N895" t="s">
        <v>131</v>
      </c>
    </row>
    <row r="896" spans="13:14" x14ac:dyDescent="0.25">
      <c r="M896">
        <v>-59</v>
      </c>
      <c r="N896" t="s">
        <v>131</v>
      </c>
    </row>
    <row r="897" spans="13:14" x14ac:dyDescent="0.25">
      <c r="M897">
        <v>-61</v>
      </c>
      <c r="N897" t="s">
        <v>131</v>
      </c>
    </row>
    <row r="898" spans="13:14" x14ac:dyDescent="0.25">
      <c r="M898">
        <v>-59</v>
      </c>
      <c r="N898" t="s">
        <v>131</v>
      </c>
    </row>
    <row r="899" spans="13:14" x14ac:dyDescent="0.25">
      <c r="M899">
        <v>-57</v>
      </c>
      <c r="N899" t="s">
        <v>131</v>
      </c>
    </row>
    <row r="900" spans="13:14" x14ac:dyDescent="0.25">
      <c r="M900">
        <v>-58</v>
      </c>
      <c r="N900" t="s">
        <v>131</v>
      </c>
    </row>
    <row r="901" spans="13:14" x14ac:dyDescent="0.25">
      <c r="M901">
        <v>-61</v>
      </c>
      <c r="N901" t="s">
        <v>131</v>
      </c>
    </row>
    <row r="902" spans="13:14" x14ac:dyDescent="0.25">
      <c r="M902">
        <v>-58</v>
      </c>
      <c r="N902" t="s">
        <v>131</v>
      </c>
    </row>
    <row r="903" spans="13:14" x14ac:dyDescent="0.25">
      <c r="M903">
        <v>-61</v>
      </c>
      <c r="N903" t="s">
        <v>131</v>
      </c>
    </row>
    <row r="904" spans="13:14" x14ac:dyDescent="0.25">
      <c r="M904">
        <v>-58</v>
      </c>
      <c r="N904" t="s">
        <v>131</v>
      </c>
    </row>
    <row r="905" spans="13:14" x14ac:dyDescent="0.25">
      <c r="M905">
        <v>-58</v>
      </c>
      <c r="N905" t="s">
        <v>131</v>
      </c>
    </row>
    <row r="906" spans="13:14" x14ac:dyDescent="0.25">
      <c r="M906">
        <v>-61</v>
      </c>
      <c r="N906" t="s">
        <v>131</v>
      </c>
    </row>
    <row r="907" spans="13:14" x14ac:dyDescent="0.25">
      <c r="M907">
        <v>-60</v>
      </c>
      <c r="N907" t="s">
        <v>131</v>
      </c>
    </row>
    <row r="908" spans="13:14" x14ac:dyDescent="0.25">
      <c r="M908">
        <v>-61</v>
      </c>
      <c r="N908" t="s">
        <v>131</v>
      </c>
    </row>
    <row r="909" spans="13:14" x14ac:dyDescent="0.25">
      <c r="M909">
        <v>-58</v>
      </c>
      <c r="N909" t="s">
        <v>131</v>
      </c>
    </row>
    <row r="910" spans="13:14" x14ac:dyDescent="0.25">
      <c r="M910">
        <v>-58</v>
      </c>
      <c r="N910" t="s">
        <v>131</v>
      </c>
    </row>
    <row r="911" spans="13:14" x14ac:dyDescent="0.25">
      <c r="M911">
        <v>-59</v>
      </c>
      <c r="N911" t="s">
        <v>131</v>
      </c>
    </row>
    <row r="912" spans="13:14" x14ac:dyDescent="0.25">
      <c r="M912">
        <v>-57</v>
      </c>
      <c r="N912" t="s">
        <v>131</v>
      </c>
    </row>
    <row r="913" spans="13:14" x14ac:dyDescent="0.25">
      <c r="M913">
        <v>-58</v>
      </c>
      <c r="N913" t="s">
        <v>131</v>
      </c>
    </row>
    <row r="914" spans="13:14" x14ac:dyDescent="0.25">
      <c r="M914">
        <v>-58</v>
      </c>
      <c r="N914" t="s">
        <v>131</v>
      </c>
    </row>
    <row r="915" spans="13:14" x14ac:dyDescent="0.25">
      <c r="M915">
        <v>-61</v>
      </c>
      <c r="N915" t="s">
        <v>131</v>
      </c>
    </row>
    <row r="916" spans="13:14" x14ac:dyDescent="0.25">
      <c r="M916">
        <v>-61</v>
      </c>
      <c r="N916" t="s">
        <v>131</v>
      </c>
    </row>
    <row r="917" spans="13:14" x14ac:dyDescent="0.25">
      <c r="M917">
        <v>-60</v>
      </c>
      <c r="N917" t="s">
        <v>131</v>
      </c>
    </row>
    <row r="918" spans="13:14" x14ac:dyDescent="0.25">
      <c r="M918">
        <v>-60</v>
      </c>
      <c r="N918" t="s">
        <v>131</v>
      </c>
    </row>
    <row r="919" spans="13:14" x14ac:dyDescent="0.25">
      <c r="M919">
        <v>-57</v>
      </c>
      <c r="N919" t="s">
        <v>131</v>
      </c>
    </row>
    <row r="920" spans="13:14" x14ac:dyDescent="0.25">
      <c r="M920">
        <v>-57</v>
      </c>
      <c r="N920" t="s">
        <v>131</v>
      </c>
    </row>
    <row r="921" spans="13:14" x14ac:dyDescent="0.25">
      <c r="M921">
        <v>-57</v>
      </c>
      <c r="N921" t="s">
        <v>131</v>
      </c>
    </row>
    <row r="922" spans="13:14" x14ac:dyDescent="0.25">
      <c r="M922">
        <v>-58</v>
      </c>
      <c r="N922" t="s">
        <v>131</v>
      </c>
    </row>
    <row r="923" spans="13:14" x14ac:dyDescent="0.25">
      <c r="M923">
        <v>-59</v>
      </c>
      <c r="N923" t="s">
        <v>131</v>
      </c>
    </row>
    <row r="924" spans="13:14" x14ac:dyDescent="0.25">
      <c r="M924">
        <v>-58</v>
      </c>
      <c r="N924" t="s">
        <v>131</v>
      </c>
    </row>
    <row r="925" spans="13:14" x14ac:dyDescent="0.25">
      <c r="M925">
        <v>-58</v>
      </c>
      <c r="N925" t="s">
        <v>131</v>
      </c>
    </row>
    <row r="926" spans="13:14" x14ac:dyDescent="0.25">
      <c r="M926">
        <v>-59</v>
      </c>
      <c r="N926" t="s">
        <v>131</v>
      </c>
    </row>
    <row r="927" spans="13:14" x14ac:dyDescent="0.25">
      <c r="M927">
        <v>-57</v>
      </c>
      <c r="N927" t="s">
        <v>131</v>
      </c>
    </row>
    <row r="928" spans="13:14" x14ac:dyDescent="0.25">
      <c r="M928">
        <v>-58</v>
      </c>
      <c r="N928" t="s">
        <v>131</v>
      </c>
    </row>
    <row r="929" spans="13:14" x14ac:dyDescent="0.25">
      <c r="M929">
        <v>-28</v>
      </c>
      <c r="N929" t="s">
        <v>131</v>
      </c>
    </row>
    <row r="930" spans="13:14" x14ac:dyDescent="0.25">
      <c r="M930">
        <v>-31</v>
      </c>
      <c r="N930" t="s">
        <v>131</v>
      </c>
    </row>
    <row r="931" spans="13:14" x14ac:dyDescent="0.25">
      <c r="M931">
        <v>-28</v>
      </c>
      <c r="N931" t="s">
        <v>131</v>
      </c>
    </row>
    <row r="932" spans="13:14" x14ac:dyDescent="0.25">
      <c r="M932">
        <v>-11</v>
      </c>
      <c r="N932" t="s">
        <v>131</v>
      </c>
    </row>
    <row r="933" spans="13:14" x14ac:dyDescent="0.25">
      <c r="M933">
        <v>-11</v>
      </c>
      <c r="N933" t="s">
        <v>131</v>
      </c>
    </row>
    <row r="934" spans="13:14" x14ac:dyDescent="0.25">
      <c r="M934">
        <v>-28</v>
      </c>
      <c r="N934" t="s">
        <v>131</v>
      </c>
    </row>
    <row r="935" spans="13:14" x14ac:dyDescent="0.25">
      <c r="M935">
        <v>-11</v>
      </c>
      <c r="N935" t="s">
        <v>131</v>
      </c>
    </row>
    <row r="936" spans="13:14" x14ac:dyDescent="0.25">
      <c r="M936">
        <v>-10</v>
      </c>
      <c r="N936" t="s">
        <v>131</v>
      </c>
    </row>
    <row r="937" spans="13:14" x14ac:dyDescent="0.25">
      <c r="M937">
        <v>-28</v>
      </c>
      <c r="N937" t="s">
        <v>131</v>
      </c>
    </row>
    <row r="938" spans="13:14" x14ac:dyDescent="0.25">
      <c r="M938">
        <v>-28</v>
      </c>
      <c r="N938" t="s">
        <v>131</v>
      </c>
    </row>
    <row r="939" spans="13:14" x14ac:dyDescent="0.25">
      <c r="M939">
        <v>-10</v>
      </c>
      <c r="N939" t="s">
        <v>131</v>
      </c>
    </row>
    <row r="940" spans="13:14" x14ac:dyDescent="0.25">
      <c r="M940">
        <v>-31</v>
      </c>
      <c r="N940" t="s">
        <v>131</v>
      </c>
    </row>
    <row r="941" spans="13:14" x14ac:dyDescent="0.25">
      <c r="M941">
        <v>-28</v>
      </c>
      <c r="N941" t="s">
        <v>131</v>
      </c>
    </row>
    <row r="942" spans="13:14" x14ac:dyDescent="0.25">
      <c r="M942">
        <v>-28</v>
      </c>
      <c r="N942" t="s">
        <v>131</v>
      </c>
    </row>
    <row r="943" spans="13:14" x14ac:dyDescent="0.25">
      <c r="M943">
        <v>-28</v>
      </c>
      <c r="N943" t="s">
        <v>131</v>
      </c>
    </row>
    <row r="944" spans="13:14" x14ac:dyDescent="0.25">
      <c r="M944">
        <v>-28</v>
      </c>
      <c r="N944" t="s">
        <v>131</v>
      </c>
    </row>
    <row r="945" spans="13:14" x14ac:dyDescent="0.25">
      <c r="M945">
        <v>-28</v>
      </c>
      <c r="N945" t="s">
        <v>131</v>
      </c>
    </row>
    <row r="946" spans="13:14" x14ac:dyDescent="0.25">
      <c r="M946">
        <v>-28</v>
      </c>
      <c r="N946" t="s">
        <v>131</v>
      </c>
    </row>
    <row r="947" spans="13:14" x14ac:dyDescent="0.25">
      <c r="M947">
        <v>-28</v>
      </c>
      <c r="N947" t="s">
        <v>131</v>
      </c>
    </row>
    <row r="948" spans="13:14" x14ac:dyDescent="0.25">
      <c r="M948">
        <v>-28</v>
      </c>
      <c r="N948" t="s">
        <v>131</v>
      </c>
    </row>
    <row r="949" spans="13:14" x14ac:dyDescent="0.25">
      <c r="M949">
        <v>-11</v>
      </c>
      <c r="N949" t="s">
        <v>131</v>
      </c>
    </row>
    <row r="950" spans="13:14" x14ac:dyDescent="0.25">
      <c r="M950">
        <v>-10</v>
      </c>
      <c r="N950" t="s">
        <v>131</v>
      </c>
    </row>
    <row r="951" spans="13:14" x14ac:dyDescent="0.25">
      <c r="M951">
        <v>-28</v>
      </c>
      <c r="N951" t="s">
        <v>131</v>
      </c>
    </row>
    <row r="952" spans="13:14" x14ac:dyDescent="0.25">
      <c r="M952">
        <v>-10</v>
      </c>
      <c r="N952" t="s">
        <v>131</v>
      </c>
    </row>
    <row r="953" spans="13:14" x14ac:dyDescent="0.25">
      <c r="M953">
        <v>-10</v>
      </c>
      <c r="N953" t="s">
        <v>131</v>
      </c>
    </row>
    <row r="954" spans="13:14" x14ac:dyDescent="0.25">
      <c r="M954">
        <v>-28</v>
      </c>
      <c r="N954" t="s">
        <v>131</v>
      </c>
    </row>
    <row r="955" spans="13:14" x14ac:dyDescent="0.25">
      <c r="M955">
        <v>-28</v>
      </c>
      <c r="N955" t="s">
        <v>131</v>
      </c>
    </row>
    <row r="956" spans="13:14" x14ac:dyDescent="0.25">
      <c r="M956">
        <v>-11</v>
      </c>
      <c r="N956" t="s">
        <v>131</v>
      </c>
    </row>
    <row r="957" spans="13:14" x14ac:dyDescent="0.25">
      <c r="M957">
        <v>-28</v>
      </c>
      <c r="N957" t="s">
        <v>131</v>
      </c>
    </row>
    <row r="958" spans="13:14" x14ac:dyDescent="0.25">
      <c r="M958">
        <v>-28</v>
      </c>
      <c r="N958" t="s">
        <v>131</v>
      </c>
    </row>
    <row r="959" spans="13:14" x14ac:dyDescent="0.25">
      <c r="M959">
        <v>-28</v>
      </c>
      <c r="N959" t="s">
        <v>131</v>
      </c>
    </row>
    <row r="960" spans="13:14" x14ac:dyDescent="0.25">
      <c r="M960">
        <v>-10</v>
      </c>
      <c r="N960" t="s">
        <v>131</v>
      </c>
    </row>
    <row r="961" spans="13:14" x14ac:dyDescent="0.25">
      <c r="M961">
        <v>-28</v>
      </c>
      <c r="N961" t="s">
        <v>131</v>
      </c>
    </row>
    <row r="962" spans="13:14" x14ac:dyDescent="0.25">
      <c r="M962">
        <v>-11</v>
      </c>
      <c r="N962" t="s">
        <v>131</v>
      </c>
    </row>
    <row r="963" spans="13:14" x14ac:dyDescent="0.25">
      <c r="M963">
        <v>-31</v>
      </c>
      <c r="N963" t="s">
        <v>131</v>
      </c>
    </row>
    <row r="964" spans="13:14" x14ac:dyDescent="0.25">
      <c r="M964">
        <v>-25</v>
      </c>
      <c r="N964" t="s">
        <v>131</v>
      </c>
    </row>
    <row r="965" spans="13:14" x14ac:dyDescent="0.25">
      <c r="M965">
        <v>-10</v>
      </c>
      <c r="N965" t="s">
        <v>131</v>
      </c>
    </row>
    <row r="966" spans="13:14" x14ac:dyDescent="0.25">
      <c r="M966">
        <v>-28</v>
      </c>
      <c r="N966" t="s">
        <v>131</v>
      </c>
    </row>
    <row r="967" spans="13:14" x14ac:dyDescent="0.25">
      <c r="M967">
        <v>-28</v>
      </c>
      <c r="N967" t="s">
        <v>131</v>
      </c>
    </row>
    <row r="968" spans="13:14" x14ac:dyDescent="0.25">
      <c r="M968">
        <v>-11</v>
      </c>
      <c r="N968" t="s">
        <v>131</v>
      </c>
    </row>
    <row r="969" spans="13:14" x14ac:dyDescent="0.25">
      <c r="M969">
        <v>-28</v>
      </c>
      <c r="N969" t="s">
        <v>131</v>
      </c>
    </row>
    <row r="970" spans="13:14" x14ac:dyDescent="0.25">
      <c r="M970">
        <v>-10</v>
      </c>
      <c r="N970" t="s">
        <v>131</v>
      </c>
    </row>
    <row r="971" spans="13:14" x14ac:dyDescent="0.25">
      <c r="M971">
        <v>-10</v>
      </c>
      <c r="N971" t="s">
        <v>131</v>
      </c>
    </row>
    <row r="972" spans="13:14" x14ac:dyDescent="0.25">
      <c r="M972">
        <v>-10</v>
      </c>
      <c r="N972" t="s">
        <v>131</v>
      </c>
    </row>
    <row r="973" spans="13:14" x14ac:dyDescent="0.25">
      <c r="M973">
        <v>-28</v>
      </c>
      <c r="N973" t="s">
        <v>131</v>
      </c>
    </row>
    <row r="974" spans="13:14" x14ac:dyDescent="0.25">
      <c r="M974">
        <v>-28</v>
      </c>
      <c r="N974" t="s">
        <v>131</v>
      </c>
    </row>
    <row r="975" spans="13:14" x14ac:dyDescent="0.25">
      <c r="M975">
        <v>-11</v>
      </c>
      <c r="N975" t="s">
        <v>131</v>
      </c>
    </row>
    <row r="976" spans="13:14" x14ac:dyDescent="0.25">
      <c r="M976">
        <v>-28</v>
      </c>
      <c r="N976" t="s">
        <v>131</v>
      </c>
    </row>
    <row r="977" spans="13:14" x14ac:dyDescent="0.25">
      <c r="M977">
        <v>-10</v>
      </c>
      <c r="N977" t="s">
        <v>131</v>
      </c>
    </row>
    <row r="978" spans="13:14" x14ac:dyDescent="0.25">
      <c r="M978">
        <v>-28</v>
      </c>
      <c r="N978" t="s">
        <v>131</v>
      </c>
    </row>
    <row r="979" spans="13:14" x14ac:dyDescent="0.25">
      <c r="M979">
        <v>-28</v>
      </c>
      <c r="N979" t="s">
        <v>131</v>
      </c>
    </row>
    <row r="980" spans="13:14" x14ac:dyDescent="0.25">
      <c r="M980">
        <v>-11</v>
      </c>
      <c r="N980" t="s">
        <v>131</v>
      </c>
    </row>
    <row r="981" spans="13:14" x14ac:dyDescent="0.25">
      <c r="M981">
        <v>-28</v>
      </c>
      <c r="N981" t="s">
        <v>131</v>
      </c>
    </row>
    <row r="982" spans="13:14" x14ac:dyDescent="0.25">
      <c r="M982">
        <v>-11</v>
      </c>
      <c r="N982" t="s">
        <v>131</v>
      </c>
    </row>
    <row r="983" spans="13:14" x14ac:dyDescent="0.25">
      <c r="M983">
        <v>-28</v>
      </c>
      <c r="N983" t="s">
        <v>131</v>
      </c>
    </row>
    <row r="984" spans="13:14" x14ac:dyDescent="0.25">
      <c r="M984">
        <v>-31</v>
      </c>
      <c r="N984" t="s">
        <v>131</v>
      </c>
    </row>
    <row r="985" spans="13:14" x14ac:dyDescent="0.25">
      <c r="M985">
        <v>-11</v>
      </c>
      <c r="N985" t="s">
        <v>131</v>
      </c>
    </row>
    <row r="986" spans="13:14" x14ac:dyDescent="0.25">
      <c r="M986">
        <v>-28</v>
      </c>
      <c r="N986" t="s">
        <v>131</v>
      </c>
    </row>
    <row r="987" spans="13:14" x14ac:dyDescent="0.25">
      <c r="M987">
        <v>-10</v>
      </c>
      <c r="N987" t="s">
        <v>131</v>
      </c>
    </row>
    <row r="988" spans="13:14" x14ac:dyDescent="0.25">
      <c r="M988">
        <v>-28</v>
      </c>
      <c r="N988" t="s">
        <v>131</v>
      </c>
    </row>
    <row r="989" spans="13:14" x14ac:dyDescent="0.25">
      <c r="M989">
        <v>-28</v>
      </c>
      <c r="N989" t="s">
        <v>131</v>
      </c>
    </row>
    <row r="990" spans="13:14" x14ac:dyDescent="0.25">
      <c r="M990">
        <v>-10</v>
      </c>
      <c r="N990" t="s">
        <v>131</v>
      </c>
    </row>
    <row r="991" spans="13:14" x14ac:dyDescent="0.25">
      <c r="M991">
        <v>-31</v>
      </c>
      <c r="N991" t="s">
        <v>131</v>
      </c>
    </row>
    <row r="992" spans="13:14" x14ac:dyDescent="0.25">
      <c r="M992">
        <v>-10</v>
      </c>
      <c r="N992" t="s">
        <v>131</v>
      </c>
    </row>
    <row r="993" spans="13:14" x14ac:dyDescent="0.25">
      <c r="M993">
        <v>-28</v>
      </c>
      <c r="N993" t="s">
        <v>131</v>
      </c>
    </row>
    <row r="994" spans="13:14" x14ac:dyDescent="0.25">
      <c r="M994">
        <v>-10</v>
      </c>
      <c r="N994" t="s">
        <v>131</v>
      </c>
    </row>
    <row r="995" spans="13:14" x14ac:dyDescent="0.25">
      <c r="M995">
        <v>-28</v>
      </c>
      <c r="N995" t="s">
        <v>131</v>
      </c>
    </row>
    <row r="996" spans="13:14" x14ac:dyDescent="0.25">
      <c r="M996">
        <v>-28</v>
      </c>
      <c r="N996" t="s">
        <v>131</v>
      </c>
    </row>
    <row r="997" spans="13:14" x14ac:dyDescent="0.25">
      <c r="M997">
        <v>-31</v>
      </c>
      <c r="N997" t="s">
        <v>131</v>
      </c>
    </row>
    <row r="998" spans="13:14" x14ac:dyDescent="0.25">
      <c r="M998">
        <v>-10</v>
      </c>
      <c r="N998" t="s">
        <v>131</v>
      </c>
    </row>
    <row r="999" spans="13:14" x14ac:dyDescent="0.25">
      <c r="M999">
        <v>-11</v>
      </c>
      <c r="N999" t="s">
        <v>131</v>
      </c>
    </row>
    <row r="1000" spans="13:14" x14ac:dyDescent="0.25">
      <c r="M1000">
        <v>-10</v>
      </c>
      <c r="N1000" t="s">
        <v>131</v>
      </c>
    </row>
    <row r="1001" spans="13:14" x14ac:dyDescent="0.25">
      <c r="M1001">
        <v>-28</v>
      </c>
      <c r="N1001" t="s">
        <v>131</v>
      </c>
    </row>
    <row r="1002" spans="13:14" x14ac:dyDescent="0.25">
      <c r="M1002">
        <v>-31</v>
      </c>
      <c r="N1002" t="s">
        <v>131</v>
      </c>
    </row>
    <row r="1003" spans="13:14" x14ac:dyDescent="0.25">
      <c r="M1003">
        <v>-28</v>
      </c>
      <c r="N1003" t="s">
        <v>131</v>
      </c>
    </row>
    <row r="1004" spans="13:14" x14ac:dyDescent="0.25">
      <c r="M1004">
        <v>-10</v>
      </c>
      <c r="N1004" t="s">
        <v>131</v>
      </c>
    </row>
    <row r="1005" spans="13:14" x14ac:dyDescent="0.25">
      <c r="M1005">
        <v>-11</v>
      </c>
      <c r="N1005" t="s">
        <v>131</v>
      </c>
    </row>
    <row r="1006" spans="13:14" x14ac:dyDescent="0.25">
      <c r="M1006">
        <v>-28</v>
      </c>
      <c r="N1006" t="s">
        <v>131</v>
      </c>
    </row>
    <row r="1007" spans="13:14" x14ac:dyDescent="0.25">
      <c r="M1007">
        <v>-28</v>
      </c>
      <c r="N1007" t="s">
        <v>131</v>
      </c>
    </row>
    <row r="1008" spans="13:14" x14ac:dyDescent="0.25">
      <c r="M1008">
        <v>-11</v>
      </c>
      <c r="N1008" t="s">
        <v>131</v>
      </c>
    </row>
    <row r="1009" spans="13:14" x14ac:dyDescent="0.25">
      <c r="M1009">
        <v>-31</v>
      </c>
      <c r="N1009" t="s">
        <v>131</v>
      </c>
    </row>
    <row r="1010" spans="13:14" x14ac:dyDescent="0.25">
      <c r="M1010">
        <v>-28</v>
      </c>
      <c r="N1010" t="s">
        <v>131</v>
      </c>
    </row>
    <row r="1011" spans="13:14" x14ac:dyDescent="0.25">
      <c r="M1011">
        <v>-28</v>
      </c>
      <c r="N1011" t="s">
        <v>131</v>
      </c>
    </row>
    <row r="1012" spans="13:14" x14ac:dyDescent="0.25">
      <c r="M1012">
        <v>-11</v>
      </c>
      <c r="N1012" t="s">
        <v>131</v>
      </c>
    </row>
    <row r="1013" spans="13:14" x14ac:dyDescent="0.25">
      <c r="M1013">
        <v>-31</v>
      </c>
      <c r="N1013" t="s">
        <v>131</v>
      </c>
    </row>
    <row r="1014" spans="13:14" x14ac:dyDescent="0.25">
      <c r="M1014">
        <v>-11</v>
      </c>
      <c r="N1014" t="s">
        <v>131</v>
      </c>
    </row>
    <row r="1015" spans="13:14" x14ac:dyDescent="0.25">
      <c r="M1015">
        <v>-28</v>
      </c>
      <c r="N1015" t="s">
        <v>131</v>
      </c>
    </row>
    <row r="1016" spans="13:14" x14ac:dyDescent="0.25">
      <c r="M1016">
        <v>-28</v>
      </c>
      <c r="N1016" t="s">
        <v>131</v>
      </c>
    </row>
    <row r="1017" spans="13:14" x14ac:dyDescent="0.25">
      <c r="M1017">
        <v>-28</v>
      </c>
      <c r="N1017" t="s">
        <v>131</v>
      </c>
    </row>
    <row r="1018" spans="13:14" x14ac:dyDescent="0.25">
      <c r="M1018">
        <v>-10</v>
      </c>
      <c r="N1018" t="s">
        <v>131</v>
      </c>
    </row>
    <row r="1019" spans="13:14" x14ac:dyDescent="0.25">
      <c r="M1019">
        <v>-28</v>
      </c>
      <c r="N1019" t="s">
        <v>131</v>
      </c>
    </row>
    <row r="1020" spans="13:14" x14ac:dyDescent="0.25">
      <c r="M1020">
        <v>-28</v>
      </c>
      <c r="N1020" t="s">
        <v>131</v>
      </c>
    </row>
    <row r="1021" spans="13:14" x14ac:dyDescent="0.25">
      <c r="M1021">
        <v>-11</v>
      </c>
      <c r="N1021" t="s">
        <v>131</v>
      </c>
    </row>
    <row r="1022" spans="13:14" x14ac:dyDescent="0.25">
      <c r="M1022">
        <v>-28</v>
      </c>
      <c r="N1022" t="s">
        <v>131</v>
      </c>
    </row>
    <row r="1023" spans="13:14" x14ac:dyDescent="0.25">
      <c r="M1023">
        <v>-31</v>
      </c>
      <c r="N1023" t="s">
        <v>131</v>
      </c>
    </row>
    <row r="1024" spans="13:14" x14ac:dyDescent="0.25">
      <c r="M1024">
        <v>-10</v>
      </c>
      <c r="N1024" t="s">
        <v>131</v>
      </c>
    </row>
    <row r="1025" spans="13:14" x14ac:dyDescent="0.25">
      <c r="M1025">
        <v>-28</v>
      </c>
      <c r="N1025" t="s">
        <v>131</v>
      </c>
    </row>
    <row r="1026" spans="13:14" x14ac:dyDescent="0.25">
      <c r="M1026">
        <v>-28</v>
      </c>
      <c r="N1026" t="s">
        <v>131</v>
      </c>
    </row>
    <row r="1027" spans="13:14" x14ac:dyDescent="0.25">
      <c r="M1027">
        <v>-28</v>
      </c>
      <c r="N1027" t="s">
        <v>131</v>
      </c>
    </row>
    <row r="1028" spans="13:14" x14ac:dyDescent="0.25">
      <c r="M1028">
        <v>-25</v>
      </c>
      <c r="N1028" t="s">
        <v>131</v>
      </c>
    </row>
    <row r="1029" spans="13:14" x14ac:dyDescent="0.25">
      <c r="M1029">
        <v>-25</v>
      </c>
      <c r="N1029" t="s">
        <v>131</v>
      </c>
    </row>
    <row r="1030" spans="13:14" x14ac:dyDescent="0.25">
      <c r="M1030">
        <v>-31</v>
      </c>
      <c r="N1030" t="s">
        <v>131</v>
      </c>
    </row>
    <row r="1031" spans="13:14" x14ac:dyDescent="0.25">
      <c r="M1031">
        <v>-28</v>
      </c>
      <c r="N1031" t="s">
        <v>131</v>
      </c>
    </row>
    <row r="1032" spans="13:14" x14ac:dyDescent="0.25">
      <c r="M1032">
        <v>-28</v>
      </c>
      <c r="N1032" t="s">
        <v>131</v>
      </c>
    </row>
    <row r="1033" spans="13:14" x14ac:dyDescent="0.25">
      <c r="M1033">
        <v>-28</v>
      </c>
      <c r="N1033" t="s">
        <v>131</v>
      </c>
    </row>
    <row r="1034" spans="13:14" x14ac:dyDescent="0.25">
      <c r="M1034">
        <v>-28</v>
      </c>
      <c r="N1034" t="s">
        <v>131</v>
      </c>
    </row>
    <row r="1035" spans="13:14" x14ac:dyDescent="0.25">
      <c r="M1035">
        <v>-31</v>
      </c>
      <c r="N1035" t="s">
        <v>131</v>
      </c>
    </row>
    <row r="1036" spans="13:14" x14ac:dyDescent="0.25">
      <c r="M1036">
        <v>-10</v>
      </c>
      <c r="N1036" t="s">
        <v>131</v>
      </c>
    </row>
    <row r="1037" spans="13:14" x14ac:dyDescent="0.25">
      <c r="M1037">
        <v>-28</v>
      </c>
      <c r="N1037" t="s">
        <v>131</v>
      </c>
    </row>
    <row r="1038" spans="13:14" x14ac:dyDescent="0.25">
      <c r="M1038">
        <v>-10</v>
      </c>
      <c r="N1038" t="s">
        <v>131</v>
      </c>
    </row>
    <row r="1039" spans="13:14" x14ac:dyDescent="0.25">
      <c r="M1039">
        <v>-28</v>
      </c>
      <c r="N1039" t="s">
        <v>131</v>
      </c>
    </row>
    <row r="1040" spans="13:14" x14ac:dyDescent="0.25">
      <c r="M1040">
        <v>-31</v>
      </c>
      <c r="N1040" t="s">
        <v>131</v>
      </c>
    </row>
    <row r="1041" spans="13:14" x14ac:dyDescent="0.25">
      <c r="M1041">
        <v>-10</v>
      </c>
      <c r="N1041" t="s">
        <v>131</v>
      </c>
    </row>
    <row r="1042" spans="13:14" x14ac:dyDescent="0.25">
      <c r="M1042">
        <v>-10</v>
      </c>
      <c r="N1042" t="s">
        <v>131</v>
      </c>
    </row>
    <row r="1043" spans="13:14" x14ac:dyDescent="0.25">
      <c r="M1043">
        <v>-28</v>
      </c>
      <c r="N1043" t="s">
        <v>131</v>
      </c>
    </row>
    <row r="1044" spans="13:14" x14ac:dyDescent="0.25">
      <c r="M1044">
        <v>-28</v>
      </c>
      <c r="N1044" t="s">
        <v>131</v>
      </c>
    </row>
    <row r="1045" spans="13:14" x14ac:dyDescent="0.25">
      <c r="M1045">
        <v>-28</v>
      </c>
      <c r="N1045" t="s">
        <v>131</v>
      </c>
    </row>
    <row r="1046" spans="13:14" x14ac:dyDescent="0.25">
      <c r="M1046">
        <v>-28</v>
      </c>
      <c r="N1046" t="s">
        <v>131</v>
      </c>
    </row>
    <row r="1047" spans="13:14" x14ac:dyDescent="0.25">
      <c r="M1047">
        <v>-31</v>
      </c>
      <c r="N1047" t="s">
        <v>131</v>
      </c>
    </row>
    <row r="1048" spans="13:14" x14ac:dyDescent="0.25">
      <c r="M1048">
        <v>-31</v>
      </c>
      <c r="N1048" t="s">
        <v>131</v>
      </c>
    </row>
    <row r="1049" spans="13:14" x14ac:dyDescent="0.25">
      <c r="M1049">
        <v>-10</v>
      </c>
      <c r="N1049" t="s">
        <v>131</v>
      </c>
    </row>
    <row r="1050" spans="13:14" x14ac:dyDescent="0.25">
      <c r="M1050">
        <v>-28</v>
      </c>
      <c r="N1050" t="s">
        <v>131</v>
      </c>
    </row>
    <row r="1051" spans="13:14" x14ac:dyDescent="0.25">
      <c r="M1051">
        <v>-10</v>
      </c>
      <c r="N1051" t="s">
        <v>131</v>
      </c>
    </row>
    <row r="1052" spans="13:14" x14ac:dyDescent="0.25">
      <c r="M1052">
        <v>-10</v>
      </c>
      <c r="N1052" t="s">
        <v>131</v>
      </c>
    </row>
    <row r="1053" spans="13:14" x14ac:dyDescent="0.25">
      <c r="M1053">
        <v>-10</v>
      </c>
      <c r="N1053" t="s">
        <v>131</v>
      </c>
    </row>
    <row r="1054" spans="13:14" x14ac:dyDescent="0.25">
      <c r="M1054">
        <v>-12</v>
      </c>
      <c r="N1054" t="s">
        <v>131</v>
      </c>
    </row>
    <row r="1055" spans="13:14" x14ac:dyDescent="0.25">
      <c r="M1055">
        <v>-28</v>
      </c>
      <c r="N1055" t="s">
        <v>131</v>
      </c>
    </row>
    <row r="1056" spans="13:14" x14ac:dyDescent="0.25">
      <c r="M1056">
        <v>-11</v>
      </c>
      <c r="N1056" t="s">
        <v>131</v>
      </c>
    </row>
    <row r="1057" spans="13:14" x14ac:dyDescent="0.25">
      <c r="M1057">
        <v>-10</v>
      </c>
      <c r="N1057" t="s">
        <v>131</v>
      </c>
    </row>
    <row r="1058" spans="13:14" x14ac:dyDescent="0.25">
      <c r="M1058">
        <v>-10</v>
      </c>
      <c r="N1058" t="s">
        <v>131</v>
      </c>
    </row>
    <row r="1059" spans="13:14" x14ac:dyDescent="0.25">
      <c r="M1059">
        <v>-11</v>
      </c>
      <c r="N1059" t="s">
        <v>131</v>
      </c>
    </row>
    <row r="1060" spans="13:14" x14ac:dyDescent="0.25">
      <c r="M1060">
        <v>-28</v>
      </c>
      <c r="N1060" t="s">
        <v>131</v>
      </c>
    </row>
    <row r="1061" spans="13:14" x14ac:dyDescent="0.25">
      <c r="M1061">
        <v>-28</v>
      </c>
      <c r="N1061" t="s">
        <v>131</v>
      </c>
    </row>
    <row r="1062" spans="13:14" x14ac:dyDescent="0.25">
      <c r="M1062">
        <v>-28</v>
      </c>
      <c r="N1062" t="s">
        <v>131</v>
      </c>
    </row>
    <row r="1063" spans="13:14" x14ac:dyDescent="0.25">
      <c r="M1063">
        <v>-28</v>
      </c>
      <c r="N1063" t="s">
        <v>131</v>
      </c>
    </row>
    <row r="1064" spans="13:14" x14ac:dyDescent="0.25">
      <c r="M1064">
        <v>-10</v>
      </c>
      <c r="N1064" t="s">
        <v>131</v>
      </c>
    </row>
    <row r="1065" spans="13:14" x14ac:dyDescent="0.25">
      <c r="M1065">
        <v>-10</v>
      </c>
      <c r="N1065" t="s">
        <v>131</v>
      </c>
    </row>
    <row r="1066" spans="13:14" x14ac:dyDescent="0.25">
      <c r="M1066">
        <v>-10</v>
      </c>
      <c r="N1066" t="s">
        <v>131</v>
      </c>
    </row>
    <row r="1067" spans="13:14" x14ac:dyDescent="0.25">
      <c r="M1067">
        <v>-10</v>
      </c>
      <c r="N1067" t="s">
        <v>131</v>
      </c>
    </row>
    <row r="1068" spans="13:14" x14ac:dyDescent="0.25">
      <c r="M1068">
        <v>-28</v>
      </c>
      <c r="N1068" t="s">
        <v>131</v>
      </c>
    </row>
    <row r="1069" spans="13:14" x14ac:dyDescent="0.25">
      <c r="M1069">
        <v>-31</v>
      </c>
      <c r="N1069" t="s">
        <v>131</v>
      </c>
    </row>
    <row r="1070" spans="13:14" x14ac:dyDescent="0.25">
      <c r="M1070">
        <v>-10</v>
      </c>
      <c r="N1070" t="s">
        <v>131</v>
      </c>
    </row>
    <row r="1071" spans="13:14" x14ac:dyDescent="0.25">
      <c r="M1071">
        <v>-28</v>
      </c>
      <c r="N1071" t="s">
        <v>131</v>
      </c>
    </row>
    <row r="1072" spans="13:14" x14ac:dyDescent="0.25">
      <c r="M1072">
        <v>-11</v>
      </c>
      <c r="N1072" t="s">
        <v>131</v>
      </c>
    </row>
    <row r="1073" spans="13:14" x14ac:dyDescent="0.25">
      <c r="M1073">
        <v>-10</v>
      </c>
      <c r="N1073" t="s">
        <v>131</v>
      </c>
    </row>
    <row r="1074" spans="13:14" x14ac:dyDescent="0.25">
      <c r="M1074">
        <v>-28</v>
      </c>
      <c r="N1074" t="s">
        <v>131</v>
      </c>
    </row>
    <row r="1075" spans="13:14" x14ac:dyDescent="0.25">
      <c r="M1075">
        <v>-28</v>
      </c>
      <c r="N1075" t="s">
        <v>131</v>
      </c>
    </row>
    <row r="1076" spans="13:14" x14ac:dyDescent="0.25">
      <c r="M1076">
        <v>-28</v>
      </c>
      <c r="N1076" t="s">
        <v>131</v>
      </c>
    </row>
    <row r="1077" spans="13:14" x14ac:dyDescent="0.25">
      <c r="M1077">
        <v>-11</v>
      </c>
      <c r="N1077" t="s">
        <v>131</v>
      </c>
    </row>
    <row r="1078" spans="13:14" x14ac:dyDescent="0.25">
      <c r="M1078">
        <v>-28</v>
      </c>
      <c r="N1078" t="s">
        <v>131</v>
      </c>
    </row>
    <row r="1079" spans="13:14" x14ac:dyDescent="0.25">
      <c r="M1079">
        <v>-28</v>
      </c>
      <c r="N1079" t="s">
        <v>131</v>
      </c>
    </row>
    <row r="1080" spans="13:14" x14ac:dyDescent="0.25">
      <c r="M1080">
        <v>-10</v>
      </c>
      <c r="N1080" t="s">
        <v>131</v>
      </c>
    </row>
    <row r="1081" spans="13:14" x14ac:dyDescent="0.25">
      <c r="M1081">
        <v>-28</v>
      </c>
      <c r="N1081" t="s">
        <v>131</v>
      </c>
    </row>
    <row r="1082" spans="13:14" x14ac:dyDescent="0.25">
      <c r="M1082">
        <v>-31</v>
      </c>
      <c r="N1082" t="s">
        <v>131</v>
      </c>
    </row>
    <row r="1083" spans="13:14" x14ac:dyDescent="0.25">
      <c r="M1083">
        <v>-28</v>
      </c>
      <c r="N1083" t="s">
        <v>131</v>
      </c>
    </row>
    <row r="1084" spans="13:14" x14ac:dyDescent="0.25">
      <c r="M1084">
        <v>-28</v>
      </c>
      <c r="N1084" t="s">
        <v>131</v>
      </c>
    </row>
    <row r="1085" spans="13:14" x14ac:dyDescent="0.25">
      <c r="M1085">
        <v>-10</v>
      </c>
      <c r="N1085" t="s">
        <v>131</v>
      </c>
    </row>
    <row r="1086" spans="13:14" x14ac:dyDescent="0.25">
      <c r="M1086">
        <v>-28</v>
      </c>
      <c r="N1086" t="s">
        <v>131</v>
      </c>
    </row>
    <row r="1087" spans="13:14" x14ac:dyDescent="0.25">
      <c r="M1087">
        <v>-28</v>
      </c>
      <c r="N1087" t="s">
        <v>131</v>
      </c>
    </row>
    <row r="1088" spans="13:14" x14ac:dyDescent="0.25">
      <c r="M1088">
        <v>-28</v>
      </c>
      <c r="N1088" t="s">
        <v>131</v>
      </c>
    </row>
    <row r="1089" spans="13:14" x14ac:dyDescent="0.25">
      <c r="M1089">
        <v>-19</v>
      </c>
      <c r="N1089" t="s">
        <v>131</v>
      </c>
    </row>
    <row r="1090" spans="13:14" x14ac:dyDescent="0.25">
      <c r="M1090">
        <v>-28</v>
      </c>
      <c r="N1090" t="s">
        <v>131</v>
      </c>
    </row>
    <row r="1091" spans="13:14" x14ac:dyDescent="0.25">
      <c r="M1091">
        <v>-28</v>
      </c>
      <c r="N1091" t="s">
        <v>131</v>
      </c>
    </row>
    <row r="1092" spans="13:14" x14ac:dyDescent="0.25">
      <c r="M1092">
        <v>-12</v>
      </c>
      <c r="N1092" t="s">
        <v>131</v>
      </c>
    </row>
    <row r="1093" spans="13:14" x14ac:dyDescent="0.25">
      <c r="M1093">
        <v>-31</v>
      </c>
      <c r="N1093" t="s">
        <v>131</v>
      </c>
    </row>
    <row r="1094" spans="13:14" x14ac:dyDescent="0.25">
      <c r="M1094">
        <v>-31</v>
      </c>
      <c r="N1094" t="s">
        <v>131</v>
      </c>
    </row>
    <row r="1095" spans="13:14" x14ac:dyDescent="0.25">
      <c r="M1095">
        <v>-10</v>
      </c>
      <c r="N1095" t="s">
        <v>131</v>
      </c>
    </row>
    <row r="1096" spans="13:14" x14ac:dyDescent="0.25">
      <c r="M1096">
        <v>-31</v>
      </c>
      <c r="N1096" t="s">
        <v>131</v>
      </c>
    </row>
    <row r="1097" spans="13:14" x14ac:dyDescent="0.25">
      <c r="M1097">
        <v>-10</v>
      </c>
      <c r="N1097" t="s">
        <v>131</v>
      </c>
    </row>
    <row r="1098" spans="13:14" x14ac:dyDescent="0.25">
      <c r="M1098">
        <v>-28</v>
      </c>
      <c r="N1098" t="s">
        <v>131</v>
      </c>
    </row>
    <row r="1099" spans="13:14" x14ac:dyDescent="0.25">
      <c r="M1099">
        <v>-28</v>
      </c>
      <c r="N1099" t="s">
        <v>131</v>
      </c>
    </row>
    <row r="1100" spans="13:14" x14ac:dyDescent="0.25">
      <c r="M1100">
        <v>-28</v>
      </c>
      <c r="N1100" t="s">
        <v>131</v>
      </c>
    </row>
    <row r="1101" spans="13:14" x14ac:dyDescent="0.25">
      <c r="M1101">
        <v>-28</v>
      </c>
      <c r="N1101" t="s">
        <v>131</v>
      </c>
    </row>
    <row r="1102" spans="13:14" x14ac:dyDescent="0.25">
      <c r="M1102">
        <v>-10</v>
      </c>
      <c r="N1102" t="s">
        <v>131</v>
      </c>
    </row>
    <row r="1103" spans="13:14" x14ac:dyDescent="0.25">
      <c r="M1103">
        <v>-28</v>
      </c>
      <c r="N1103" t="s">
        <v>131</v>
      </c>
    </row>
    <row r="1104" spans="13:14" x14ac:dyDescent="0.25">
      <c r="M1104">
        <v>-28</v>
      </c>
      <c r="N1104" t="s">
        <v>131</v>
      </c>
    </row>
    <row r="1105" spans="13:14" x14ac:dyDescent="0.25">
      <c r="M1105">
        <v>-11</v>
      </c>
      <c r="N1105" t="s">
        <v>131</v>
      </c>
    </row>
    <row r="1106" spans="13:14" x14ac:dyDescent="0.25">
      <c r="M1106">
        <v>-28</v>
      </c>
      <c r="N1106" t="s">
        <v>131</v>
      </c>
    </row>
    <row r="1107" spans="13:14" x14ac:dyDescent="0.25">
      <c r="M1107">
        <v>-31</v>
      </c>
      <c r="N1107" t="s">
        <v>131</v>
      </c>
    </row>
    <row r="1108" spans="13:14" x14ac:dyDescent="0.25">
      <c r="M1108">
        <v>-11</v>
      </c>
      <c r="N1108" t="s">
        <v>131</v>
      </c>
    </row>
    <row r="1109" spans="13:14" x14ac:dyDescent="0.25">
      <c r="M1109">
        <v>-10</v>
      </c>
      <c r="N1109" t="s">
        <v>131</v>
      </c>
    </row>
    <row r="1110" spans="13:14" x14ac:dyDescent="0.25">
      <c r="M1110">
        <v>-11</v>
      </c>
      <c r="N1110" t="s">
        <v>131</v>
      </c>
    </row>
    <row r="1111" spans="13:14" x14ac:dyDescent="0.25">
      <c r="M1111">
        <v>-28</v>
      </c>
      <c r="N1111" t="s">
        <v>131</v>
      </c>
    </row>
    <row r="1112" spans="13:14" x14ac:dyDescent="0.25">
      <c r="M1112">
        <v>-28</v>
      </c>
      <c r="N1112" t="s">
        <v>131</v>
      </c>
    </row>
    <row r="1113" spans="13:14" x14ac:dyDescent="0.25">
      <c r="M1113">
        <v>-28</v>
      </c>
      <c r="N1113" t="s">
        <v>131</v>
      </c>
    </row>
    <row r="1114" spans="13:14" x14ac:dyDescent="0.25">
      <c r="M1114">
        <v>-28</v>
      </c>
      <c r="N1114" t="s">
        <v>131</v>
      </c>
    </row>
    <row r="1115" spans="13:14" x14ac:dyDescent="0.25">
      <c r="M1115">
        <v>-28</v>
      </c>
      <c r="N1115" t="s">
        <v>131</v>
      </c>
    </row>
    <row r="1116" spans="13:14" x14ac:dyDescent="0.25">
      <c r="M1116">
        <v>-28</v>
      </c>
      <c r="N1116" t="s">
        <v>131</v>
      </c>
    </row>
    <row r="1117" spans="13:14" x14ac:dyDescent="0.25">
      <c r="M1117">
        <v>-28</v>
      </c>
      <c r="N1117" t="s">
        <v>131</v>
      </c>
    </row>
    <row r="1118" spans="13:14" x14ac:dyDescent="0.25">
      <c r="M1118">
        <v>-28</v>
      </c>
      <c r="N1118" t="s">
        <v>131</v>
      </c>
    </row>
    <row r="1119" spans="13:14" x14ac:dyDescent="0.25">
      <c r="M1119">
        <v>-11</v>
      </c>
      <c r="N1119" t="s">
        <v>131</v>
      </c>
    </row>
    <row r="1120" spans="13:14" x14ac:dyDescent="0.25">
      <c r="M1120">
        <v>-25</v>
      </c>
      <c r="N1120" t="s">
        <v>131</v>
      </c>
    </row>
    <row r="1121" spans="13:14" x14ac:dyDescent="0.25">
      <c r="M1121">
        <v>-28</v>
      </c>
      <c r="N1121" t="s">
        <v>131</v>
      </c>
    </row>
    <row r="1122" spans="13:14" x14ac:dyDescent="0.25">
      <c r="M1122">
        <v>-28</v>
      </c>
      <c r="N1122" t="s">
        <v>131</v>
      </c>
    </row>
    <row r="1123" spans="13:14" x14ac:dyDescent="0.25">
      <c r="M1123">
        <v>-28</v>
      </c>
      <c r="N1123" t="s">
        <v>131</v>
      </c>
    </row>
    <row r="1124" spans="13:14" x14ac:dyDescent="0.25">
      <c r="M1124">
        <v>-28</v>
      </c>
      <c r="N1124" t="s">
        <v>131</v>
      </c>
    </row>
    <row r="1125" spans="13:14" x14ac:dyDescent="0.25">
      <c r="M1125">
        <v>-28</v>
      </c>
      <c r="N1125" t="s">
        <v>131</v>
      </c>
    </row>
    <row r="1126" spans="13:14" x14ac:dyDescent="0.25">
      <c r="M1126">
        <v>-10</v>
      </c>
      <c r="N1126" t="s">
        <v>131</v>
      </c>
    </row>
    <row r="1127" spans="13:14" x14ac:dyDescent="0.25">
      <c r="M1127">
        <v>-11</v>
      </c>
      <c r="N1127" t="s">
        <v>131</v>
      </c>
    </row>
    <row r="1128" spans="13:14" x14ac:dyDescent="0.25">
      <c r="M1128">
        <v>-11</v>
      </c>
      <c r="N1128" t="s">
        <v>131</v>
      </c>
    </row>
    <row r="1129" spans="13:14" x14ac:dyDescent="0.25">
      <c r="M1129">
        <v>-10</v>
      </c>
      <c r="N1129" t="s">
        <v>131</v>
      </c>
    </row>
    <row r="1130" spans="13:14" x14ac:dyDescent="0.25">
      <c r="M1130">
        <v>-28</v>
      </c>
      <c r="N1130" t="s">
        <v>131</v>
      </c>
    </row>
    <row r="1131" spans="13:14" x14ac:dyDescent="0.25">
      <c r="M1131">
        <v>-11</v>
      </c>
      <c r="N1131" t="s">
        <v>131</v>
      </c>
    </row>
    <row r="1132" spans="13:14" x14ac:dyDescent="0.25">
      <c r="M1132">
        <v>-28</v>
      </c>
      <c r="N1132" t="s">
        <v>131</v>
      </c>
    </row>
    <row r="1133" spans="13:14" x14ac:dyDescent="0.25">
      <c r="M1133">
        <v>-28</v>
      </c>
      <c r="N1133" t="s">
        <v>131</v>
      </c>
    </row>
    <row r="1134" spans="13:14" x14ac:dyDescent="0.25">
      <c r="M1134">
        <v>-28</v>
      </c>
      <c r="N1134" t="s">
        <v>131</v>
      </c>
    </row>
    <row r="1135" spans="13:14" x14ac:dyDescent="0.25">
      <c r="M1135">
        <v>-28</v>
      </c>
      <c r="N1135" t="s">
        <v>131</v>
      </c>
    </row>
    <row r="1136" spans="13:14" x14ac:dyDescent="0.25">
      <c r="M1136">
        <v>-28</v>
      </c>
      <c r="N1136" t="s">
        <v>131</v>
      </c>
    </row>
    <row r="1137" spans="13:14" x14ac:dyDescent="0.25">
      <c r="M1137">
        <v>-10</v>
      </c>
      <c r="N1137" t="s">
        <v>131</v>
      </c>
    </row>
    <row r="1138" spans="13:14" x14ac:dyDescent="0.25">
      <c r="M1138">
        <v>-28</v>
      </c>
      <c r="N1138" t="s">
        <v>131</v>
      </c>
    </row>
    <row r="1139" spans="13:14" x14ac:dyDescent="0.25">
      <c r="M1139">
        <v>-28</v>
      </c>
      <c r="N1139" t="s">
        <v>131</v>
      </c>
    </row>
    <row r="1140" spans="13:14" x14ac:dyDescent="0.25">
      <c r="M1140">
        <v>-28</v>
      </c>
      <c r="N1140" t="s">
        <v>131</v>
      </c>
    </row>
    <row r="1141" spans="13:14" x14ac:dyDescent="0.25">
      <c r="M1141">
        <v>-28</v>
      </c>
      <c r="N1141" t="s">
        <v>131</v>
      </c>
    </row>
    <row r="1142" spans="13:14" x14ac:dyDescent="0.25">
      <c r="M1142">
        <v>-10</v>
      </c>
      <c r="N1142" t="s">
        <v>131</v>
      </c>
    </row>
    <row r="1143" spans="13:14" x14ac:dyDescent="0.25">
      <c r="M1143">
        <v>-31</v>
      </c>
      <c r="N1143" t="s">
        <v>131</v>
      </c>
    </row>
    <row r="1144" spans="13:14" x14ac:dyDescent="0.25">
      <c r="M1144">
        <v>-10</v>
      </c>
      <c r="N1144" t="s">
        <v>131</v>
      </c>
    </row>
    <row r="1145" spans="13:14" x14ac:dyDescent="0.25">
      <c r="M1145">
        <v>-28</v>
      </c>
      <c r="N1145" t="s">
        <v>131</v>
      </c>
    </row>
    <row r="1146" spans="13:14" x14ac:dyDescent="0.25">
      <c r="M1146">
        <v>-31</v>
      </c>
      <c r="N1146" t="s">
        <v>131</v>
      </c>
    </row>
    <row r="1147" spans="13:14" x14ac:dyDescent="0.25">
      <c r="M1147">
        <v>-28</v>
      </c>
      <c r="N1147" t="s">
        <v>131</v>
      </c>
    </row>
    <row r="1148" spans="13:14" x14ac:dyDescent="0.25">
      <c r="M1148">
        <v>-11</v>
      </c>
      <c r="N1148" t="s">
        <v>131</v>
      </c>
    </row>
    <row r="1149" spans="13:14" x14ac:dyDescent="0.25">
      <c r="M1149">
        <v>-28</v>
      </c>
      <c r="N1149" t="s">
        <v>131</v>
      </c>
    </row>
    <row r="1150" spans="13:14" x14ac:dyDescent="0.25">
      <c r="M1150">
        <v>-28</v>
      </c>
      <c r="N1150" t="s">
        <v>131</v>
      </c>
    </row>
    <row r="1151" spans="13:14" x14ac:dyDescent="0.25">
      <c r="M1151">
        <v>-28</v>
      </c>
      <c r="N1151" t="s">
        <v>131</v>
      </c>
    </row>
    <row r="1152" spans="13:14" x14ac:dyDescent="0.25">
      <c r="M1152">
        <v>-28</v>
      </c>
      <c r="N1152" t="s">
        <v>131</v>
      </c>
    </row>
    <row r="1153" spans="13:14" x14ac:dyDescent="0.25">
      <c r="M1153">
        <v>-28</v>
      </c>
      <c r="N1153" t="s">
        <v>131</v>
      </c>
    </row>
    <row r="1154" spans="13:14" x14ac:dyDescent="0.25">
      <c r="M1154">
        <v>-10</v>
      </c>
      <c r="N1154" t="s">
        <v>131</v>
      </c>
    </row>
    <row r="1155" spans="13:14" x14ac:dyDescent="0.25">
      <c r="M1155">
        <v>-10</v>
      </c>
      <c r="N1155" t="s">
        <v>131</v>
      </c>
    </row>
    <row r="1156" spans="13:14" x14ac:dyDescent="0.25">
      <c r="M1156">
        <v>-31</v>
      </c>
      <c r="N1156" t="s">
        <v>131</v>
      </c>
    </row>
    <row r="1157" spans="13:14" x14ac:dyDescent="0.25">
      <c r="M1157">
        <v>-28</v>
      </c>
      <c r="N1157" t="s">
        <v>131</v>
      </c>
    </row>
    <row r="1158" spans="13:14" x14ac:dyDescent="0.25">
      <c r="M1158">
        <v>-28</v>
      </c>
      <c r="N1158" t="s">
        <v>131</v>
      </c>
    </row>
    <row r="1159" spans="13:14" x14ac:dyDescent="0.25">
      <c r="M1159">
        <v>-28</v>
      </c>
      <c r="N1159" t="s">
        <v>131</v>
      </c>
    </row>
    <row r="1160" spans="13:14" x14ac:dyDescent="0.25">
      <c r="M1160">
        <v>-10</v>
      </c>
      <c r="N1160" t="s">
        <v>131</v>
      </c>
    </row>
    <row r="1161" spans="13:14" x14ac:dyDescent="0.25">
      <c r="M1161">
        <v>-28</v>
      </c>
      <c r="N1161" t="s">
        <v>131</v>
      </c>
    </row>
    <row r="1162" spans="13:14" x14ac:dyDescent="0.25">
      <c r="M1162">
        <v>-11</v>
      </c>
      <c r="N1162" t="s">
        <v>131</v>
      </c>
    </row>
    <row r="1163" spans="13:14" x14ac:dyDescent="0.25">
      <c r="M1163">
        <v>-28</v>
      </c>
      <c r="N1163" t="s">
        <v>131</v>
      </c>
    </row>
    <row r="1164" spans="13:14" x14ac:dyDescent="0.25">
      <c r="M1164">
        <v>-28</v>
      </c>
      <c r="N1164" t="s">
        <v>131</v>
      </c>
    </row>
    <row r="1165" spans="13:14" x14ac:dyDescent="0.25">
      <c r="M1165">
        <v>-11</v>
      </c>
      <c r="N1165" t="s">
        <v>131</v>
      </c>
    </row>
    <row r="1166" spans="13:14" x14ac:dyDescent="0.25">
      <c r="M1166">
        <v>-10</v>
      </c>
      <c r="N1166" t="s">
        <v>131</v>
      </c>
    </row>
    <row r="1167" spans="13:14" x14ac:dyDescent="0.25">
      <c r="M1167">
        <v>-28</v>
      </c>
      <c r="N1167" t="s">
        <v>131</v>
      </c>
    </row>
    <row r="1168" spans="13:14" x14ac:dyDescent="0.25">
      <c r="M1168">
        <v>-28</v>
      </c>
      <c r="N1168" t="s">
        <v>131</v>
      </c>
    </row>
    <row r="1169" spans="13:14" x14ac:dyDescent="0.25">
      <c r="M1169">
        <v>-10</v>
      </c>
      <c r="N1169" t="s">
        <v>131</v>
      </c>
    </row>
    <row r="1170" spans="13:14" x14ac:dyDescent="0.25">
      <c r="M1170">
        <v>-28</v>
      </c>
      <c r="N1170" t="s">
        <v>131</v>
      </c>
    </row>
    <row r="1171" spans="13:14" x14ac:dyDescent="0.25">
      <c r="M1171">
        <v>-11</v>
      </c>
      <c r="N1171" t="s">
        <v>131</v>
      </c>
    </row>
    <row r="1172" spans="13:14" x14ac:dyDescent="0.25">
      <c r="M1172">
        <v>-11</v>
      </c>
      <c r="N1172" t="s">
        <v>131</v>
      </c>
    </row>
    <row r="1173" spans="13:14" x14ac:dyDescent="0.25">
      <c r="M1173">
        <v>-31</v>
      </c>
      <c r="N1173" t="s">
        <v>131</v>
      </c>
    </row>
    <row r="1174" spans="13:14" x14ac:dyDescent="0.25">
      <c r="M1174">
        <v>-31</v>
      </c>
      <c r="N1174" t="s">
        <v>131</v>
      </c>
    </row>
    <row r="1175" spans="13:14" x14ac:dyDescent="0.25">
      <c r="M1175">
        <v>-28</v>
      </c>
      <c r="N1175" t="s">
        <v>131</v>
      </c>
    </row>
    <row r="1176" spans="13:14" x14ac:dyDescent="0.25">
      <c r="M1176">
        <v>-10</v>
      </c>
      <c r="N1176" t="s">
        <v>131</v>
      </c>
    </row>
    <row r="1177" spans="13:14" x14ac:dyDescent="0.25">
      <c r="M1177">
        <v>-31</v>
      </c>
      <c r="N1177" t="s">
        <v>131</v>
      </c>
    </row>
    <row r="1178" spans="13:14" x14ac:dyDescent="0.25">
      <c r="M1178">
        <v>-28</v>
      </c>
      <c r="N1178" t="s">
        <v>131</v>
      </c>
    </row>
    <row r="1179" spans="13:14" x14ac:dyDescent="0.25">
      <c r="M1179">
        <v>-28</v>
      </c>
      <c r="N1179" t="s">
        <v>131</v>
      </c>
    </row>
    <row r="1180" spans="13:14" x14ac:dyDescent="0.25">
      <c r="M1180">
        <v>-10</v>
      </c>
      <c r="N1180" t="s">
        <v>131</v>
      </c>
    </row>
    <row r="1181" spans="13:14" x14ac:dyDescent="0.25">
      <c r="M1181">
        <v>-28</v>
      </c>
      <c r="N1181" t="s">
        <v>131</v>
      </c>
    </row>
    <row r="1182" spans="13:14" x14ac:dyDescent="0.25">
      <c r="M1182">
        <v>-10</v>
      </c>
      <c r="N1182" t="s">
        <v>131</v>
      </c>
    </row>
    <row r="1183" spans="13:14" x14ac:dyDescent="0.25">
      <c r="M1183">
        <v>-28</v>
      </c>
      <c r="N1183" t="s">
        <v>131</v>
      </c>
    </row>
    <row r="1184" spans="13:14" x14ac:dyDescent="0.25">
      <c r="M1184">
        <v>-31</v>
      </c>
      <c r="N1184" t="s">
        <v>131</v>
      </c>
    </row>
    <row r="1185" spans="13:14" x14ac:dyDescent="0.25">
      <c r="M1185">
        <v>-31</v>
      </c>
      <c r="N1185" t="s">
        <v>131</v>
      </c>
    </row>
    <row r="1186" spans="13:14" x14ac:dyDescent="0.25">
      <c r="M1186">
        <v>-28</v>
      </c>
      <c r="N1186" t="s">
        <v>131</v>
      </c>
    </row>
    <row r="1187" spans="13:14" x14ac:dyDescent="0.25">
      <c r="M1187">
        <v>-28</v>
      </c>
      <c r="N1187" t="s">
        <v>131</v>
      </c>
    </row>
    <row r="1188" spans="13:14" x14ac:dyDescent="0.25">
      <c r="M1188">
        <v>-11</v>
      </c>
      <c r="N1188" t="s">
        <v>131</v>
      </c>
    </row>
    <row r="1189" spans="13:14" x14ac:dyDescent="0.25">
      <c r="M1189">
        <v>-31</v>
      </c>
      <c r="N1189" t="s">
        <v>131</v>
      </c>
    </row>
    <row r="1190" spans="13:14" x14ac:dyDescent="0.25">
      <c r="M1190">
        <v>-11</v>
      </c>
      <c r="N1190" t="s">
        <v>131</v>
      </c>
    </row>
    <row r="1191" spans="13:14" x14ac:dyDescent="0.25">
      <c r="M1191">
        <v>-25</v>
      </c>
      <c r="N1191" t="s">
        <v>131</v>
      </c>
    </row>
    <row r="1192" spans="13:14" x14ac:dyDescent="0.25">
      <c r="M1192">
        <v>-28</v>
      </c>
      <c r="N1192" t="s">
        <v>131</v>
      </c>
    </row>
    <row r="1193" spans="13:14" x14ac:dyDescent="0.25">
      <c r="M1193">
        <v>-28</v>
      </c>
      <c r="N1193" t="s">
        <v>131</v>
      </c>
    </row>
    <row r="1194" spans="13:14" x14ac:dyDescent="0.25">
      <c r="M1194">
        <v>-11</v>
      </c>
      <c r="N1194" t="s">
        <v>131</v>
      </c>
    </row>
    <row r="1195" spans="13:14" x14ac:dyDescent="0.25">
      <c r="M1195">
        <v>-11</v>
      </c>
      <c r="N1195" t="s">
        <v>131</v>
      </c>
    </row>
    <row r="1196" spans="13:14" x14ac:dyDescent="0.25">
      <c r="M1196">
        <v>-28</v>
      </c>
      <c r="N1196" t="s">
        <v>131</v>
      </c>
    </row>
    <row r="1197" spans="13:14" x14ac:dyDescent="0.25">
      <c r="M1197">
        <v>-59</v>
      </c>
      <c r="N1197" t="s">
        <v>131</v>
      </c>
    </row>
    <row r="1198" spans="13:14" x14ac:dyDescent="0.25">
      <c r="M1198">
        <v>-57</v>
      </c>
      <c r="N1198" t="s">
        <v>131</v>
      </c>
    </row>
    <row r="1199" spans="13:14" x14ac:dyDescent="0.25">
      <c r="M1199">
        <v>-57</v>
      </c>
      <c r="N1199" t="s">
        <v>131</v>
      </c>
    </row>
    <row r="1200" spans="13:14" x14ac:dyDescent="0.25">
      <c r="M1200">
        <v>-60</v>
      </c>
      <c r="N1200" t="s">
        <v>131</v>
      </c>
    </row>
    <row r="1201" spans="13:14" x14ac:dyDescent="0.25">
      <c r="M1201">
        <v>-60</v>
      </c>
      <c r="N1201" t="s">
        <v>131</v>
      </c>
    </row>
    <row r="1202" spans="13:14" x14ac:dyDescent="0.25">
      <c r="M1202">
        <v>-57</v>
      </c>
      <c r="N1202" t="s">
        <v>131</v>
      </c>
    </row>
    <row r="1203" spans="13:14" x14ac:dyDescent="0.25">
      <c r="M1203">
        <v>-59</v>
      </c>
      <c r="N1203" t="s">
        <v>131</v>
      </c>
    </row>
    <row r="1204" spans="13:14" x14ac:dyDescent="0.25">
      <c r="M1204">
        <v>-57</v>
      </c>
      <c r="N1204" t="s">
        <v>131</v>
      </c>
    </row>
    <row r="1205" spans="13:14" x14ac:dyDescent="0.25">
      <c r="M1205">
        <v>-57</v>
      </c>
      <c r="N1205" t="s">
        <v>131</v>
      </c>
    </row>
    <row r="1206" spans="13:14" x14ac:dyDescent="0.25">
      <c r="M1206">
        <v>-60</v>
      </c>
      <c r="N1206" t="s">
        <v>131</v>
      </c>
    </row>
    <row r="1207" spans="13:14" x14ac:dyDescent="0.25">
      <c r="M1207">
        <v>-57</v>
      </c>
      <c r="N1207" t="s">
        <v>131</v>
      </c>
    </row>
    <row r="1208" spans="13:14" x14ac:dyDescent="0.25">
      <c r="M1208">
        <v>-59</v>
      </c>
      <c r="N1208" t="s">
        <v>131</v>
      </c>
    </row>
    <row r="1209" spans="13:14" x14ac:dyDescent="0.25">
      <c r="M1209">
        <v>-57</v>
      </c>
      <c r="N1209" t="s">
        <v>131</v>
      </c>
    </row>
    <row r="1210" spans="13:14" x14ac:dyDescent="0.25">
      <c r="M1210">
        <v>-57</v>
      </c>
      <c r="N1210" t="s">
        <v>131</v>
      </c>
    </row>
    <row r="1211" spans="13:14" x14ac:dyDescent="0.25">
      <c r="M1211">
        <v>-58</v>
      </c>
      <c r="N1211" t="s">
        <v>131</v>
      </c>
    </row>
    <row r="1212" spans="13:14" x14ac:dyDescent="0.25">
      <c r="M1212">
        <v>-60</v>
      </c>
      <c r="N1212" t="s">
        <v>131</v>
      </c>
    </row>
    <row r="1213" spans="13:14" x14ac:dyDescent="0.25">
      <c r="M1213">
        <v>-58</v>
      </c>
      <c r="N1213" t="s">
        <v>131</v>
      </c>
    </row>
    <row r="1214" spans="13:14" x14ac:dyDescent="0.25">
      <c r="M1214">
        <v>-57</v>
      </c>
      <c r="N1214" t="s">
        <v>131</v>
      </c>
    </row>
    <row r="1215" spans="13:14" x14ac:dyDescent="0.25">
      <c r="M1215">
        <v>-58</v>
      </c>
      <c r="N1215" t="s">
        <v>131</v>
      </c>
    </row>
    <row r="1216" spans="13:14" x14ac:dyDescent="0.25">
      <c r="M1216">
        <v>-60</v>
      </c>
      <c r="N1216" t="s">
        <v>131</v>
      </c>
    </row>
    <row r="1217" spans="13:14" x14ac:dyDescent="0.25">
      <c r="M1217">
        <v>-58</v>
      </c>
      <c r="N1217" t="s">
        <v>131</v>
      </c>
    </row>
    <row r="1218" spans="13:14" x14ac:dyDescent="0.25">
      <c r="M1218">
        <v>-59</v>
      </c>
      <c r="N1218" t="s">
        <v>131</v>
      </c>
    </row>
    <row r="1219" spans="13:14" x14ac:dyDescent="0.25">
      <c r="M1219">
        <v>-59</v>
      </c>
      <c r="N1219" t="s">
        <v>131</v>
      </c>
    </row>
    <row r="1220" spans="13:14" x14ac:dyDescent="0.25">
      <c r="M1220">
        <v>-58</v>
      </c>
      <c r="N1220" t="s">
        <v>131</v>
      </c>
    </row>
    <row r="1221" spans="13:14" x14ac:dyDescent="0.25">
      <c r="M1221">
        <v>-57</v>
      </c>
      <c r="N1221" t="s">
        <v>131</v>
      </c>
    </row>
    <row r="1222" spans="13:14" x14ac:dyDescent="0.25">
      <c r="M1222">
        <v>-57</v>
      </c>
      <c r="N1222" t="s">
        <v>131</v>
      </c>
    </row>
    <row r="1223" spans="13:14" x14ac:dyDescent="0.25">
      <c r="M1223">
        <v>-59</v>
      </c>
      <c r="N1223" t="s">
        <v>131</v>
      </c>
    </row>
    <row r="1224" spans="13:14" x14ac:dyDescent="0.25">
      <c r="M1224">
        <v>-57</v>
      </c>
      <c r="N1224" t="s">
        <v>131</v>
      </c>
    </row>
    <row r="1225" spans="13:14" x14ac:dyDescent="0.25">
      <c r="M1225">
        <v>-59</v>
      </c>
      <c r="N1225" t="s">
        <v>131</v>
      </c>
    </row>
    <row r="1226" spans="13:14" x14ac:dyDescent="0.25">
      <c r="M1226">
        <v>-59</v>
      </c>
      <c r="N1226" t="s">
        <v>131</v>
      </c>
    </row>
    <row r="1227" spans="13:14" x14ac:dyDescent="0.25">
      <c r="M1227">
        <v>-60</v>
      </c>
      <c r="N1227" t="s">
        <v>131</v>
      </c>
    </row>
    <row r="1228" spans="13:14" x14ac:dyDescent="0.25">
      <c r="M1228">
        <v>-57</v>
      </c>
      <c r="N1228" t="s">
        <v>131</v>
      </c>
    </row>
    <row r="1229" spans="13:14" x14ac:dyDescent="0.25">
      <c r="M1229">
        <v>-58</v>
      </c>
      <c r="N1229" t="s">
        <v>131</v>
      </c>
    </row>
    <row r="1230" spans="13:14" x14ac:dyDescent="0.25">
      <c r="M1230">
        <v>-59</v>
      </c>
      <c r="N1230" t="s">
        <v>131</v>
      </c>
    </row>
    <row r="1231" spans="13:14" x14ac:dyDescent="0.25">
      <c r="M1231">
        <v>-57</v>
      </c>
      <c r="N1231" t="s">
        <v>131</v>
      </c>
    </row>
    <row r="1232" spans="13:14" x14ac:dyDescent="0.25">
      <c r="M1232">
        <v>-60</v>
      </c>
      <c r="N1232" t="s">
        <v>131</v>
      </c>
    </row>
    <row r="1233" spans="13:14" x14ac:dyDescent="0.25">
      <c r="M1233">
        <v>-60</v>
      </c>
      <c r="N1233" t="s">
        <v>131</v>
      </c>
    </row>
    <row r="1234" spans="13:14" x14ac:dyDescent="0.25">
      <c r="M1234">
        <v>-59</v>
      </c>
      <c r="N1234" t="s">
        <v>131</v>
      </c>
    </row>
    <row r="1235" spans="13:14" x14ac:dyDescent="0.25">
      <c r="M1235">
        <v>-59</v>
      </c>
      <c r="N1235" t="s">
        <v>131</v>
      </c>
    </row>
    <row r="1236" spans="13:14" x14ac:dyDescent="0.25">
      <c r="M1236">
        <v>-58</v>
      </c>
      <c r="N1236" t="s">
        <v>131</v>
      </c>
    </row>
    <row r="1237" spans="13:14" x14ac:dyDescent="0.25">
      <c r="M1237">
        <v>-57</v>
      </c>
      <c r="N1237" t="s">
        <v>131</v>
      </c>
    </row>
    <row r="1238" spans="13:14" x14ac:dyDescent="0.25">
      <c r="M1238">
        <v>-60</v>
      </c>
      <c r="N1238" t="s">
        <v>131</v>
      </c>
    </row>
    <row r="1239" spans="13:14" x14ac:dyDescent="0.25">
      <c r="M1239">
        <v>-57</v>
      </c>
      <c r="N1239" t="s">
        <v>131</v>
      </c>
    </row>
    <row r="1240" spans="13:14" x14ac:dyDescent="0.25">
      <c r="M1240">
        <v>-60</v>
      </c>
      <c r="N1240" t="s">
        <v>131</v>
      </c>
    </row>
    <row r="1241" spans="13:14" x14ac:dyDescent="0.25">
      <c r="M1241">
        <v>-57</v>
      </c>
      <c r="N1241" t="s">
        <v>131</v>
      </c>
    </row>
    <row r="1242" spans="13:14" x14ac:dyDescent="0.25">
      <c r="M1242">
        <v>-57</v>
      </c>
      <c r="N1242" t="s">
        <v>131</v>
      </c>
    </row>
    <row r="1243" spans="13:14" x14ac:dyDescent="0.25">
      <c r="M1243">
        <v>-58</v>
      </c>
      <c r="N1243" t="s">
        <v>131</v>
      </c>
    </row>
    <row r="1244" spans="13:14" x14ac:dyDescent="0.25">
      <c r="M1244">
        <v>-59</v>
      </c>
      <c r="N1244" t="s">
        <v>131</v>
      </c>
    </row>
    <row r="1245" spans="13:14" x14ac:dyDescent="0.25">
      <c r="M1245">
        <v>-57</v>
      </c>
      <c r="N1245" t="s">
        <v>131</v>
      </c>
    </row>
    <row r="1246" spans="13:14" x14ac:dyDescent="0.25">
      <c r="M1246">
        <v>-57</v>
      </c>
      <c r="N1246" t="s">
        <v>131</v>
      </c>
    </row>
    <row r="1247" spans="13:14" x14ac:dyDescent="0.25">
      <c r="M1247">
        <v>-60</v>
      </c>
      <c r="N1247" t="s">
        <v>131</v>
      </c>
    </row>
    <row r="1248" spans="13:14" x14ac:dyDescent="0.25">
      <c r="M1248">
        <v>-57</v>
      </c>
      <c r="N1248" t="s">
        <v>131</v>
      </c>
    </row>
    <row r="1249" spans="13:14" x14ac:dyDescent="0.25">
      <c r="M1249">
        <v>-58</v>
      </c>
      <c r="N1249" t="s">
        <v>131</v>
      </c>
    </row>
    <row r="1250" spans="13:14" x14ac:dyDescent="0.25">
      <c r="M1250">
        <v>-57</v>
      </c>
      <c r="N1250" t="s">
        <v>131</v>
      </c>
    </row>
    <row r="1251" spans="13:14" x14ac:dyDescent="0.25">
      <c r="M1251">
        <v>-57</v>
      </c>
      <c r="N1251" t="s">
        <v>131</v>
      </c>
    </row>
    <row r="1252" spans="13:14" x14ac:dyDescent="0.25">
      <c r="M1252">
        <v>-58</v>
      </c>
      <c r="N1252" t="s">
        <v>131</v>
      </c>
    </row>
    <row r="1253" spans="13:14" x14ac:dyDescent="0.25">
      <c r="M1253">
        <v>-59</v>
      </c>
      <c r="N1253" t="s">
        <v>131</v>
      </c>
    </row>
    <row r="1254" spans="13:14" x14ac:dyDescent="0.25">
      <c r="M1254">
        <v>-59</v>
      </c>
      <c r="N1254" t="s">
        <v>131</v>
      </c>
    </row>
    <row r="1255" spans="13:14" x14ac:dyDescent="0.25">
      <c r="M1255">
        <v>-59</v>
      </c>
      <c r="N1255" t="s">
        <v>131</v>
      </c>
    </row>
    <row r="1256" spans="13:14" x14ac:dyDescent="0.25">
      <c r="M1256">
        <v>-57</v>
      </c>
      <c r="N1256" t="s">
        <v>131</v>
      </c>
    </row>
    <row r="1257" spans="13:14" x14ac:dyDescent="0.25">
      <c r="M1257">
        <v>-57</v>
      </c>
      <c r="N1257" t="s">
        <v>131</v>
      </c>
    </row>
    <row r="1258" spans="13:14" x14ac:dyDescent="0.25">
      <c r="M1258">
        <v>-60</v>
      </c>
      <c r="N1258" t="s">
        <v>131</v>
      </c>
    </row>
    <row r="1259" spans="13:14" x14ac:dyDescent="0.25">
      <c r="M1259">
        <v>-59</v>
      </c>
      <c r="N1259" t="s">
        <v>131</v>
      </c>
    </row>
    <row r="1260" spans="13:14" x14ac:dyDescent="0.25">
      <c r="M1260">
        <v>-57</v>
      </c>
      <c r="N1260" t="s">
        <v>131</v>
      </c>
    </row>
    <row r="1261" spans="13:14" x14ac:dyDescent="0.25">
      <c r="M1261">
        <v>-57</v>
      </c>
      <c r="N1261" t="s">
        <v>131</v>
      </c>
    </row>
    <row r="1262" spans="13:14" x14ac:dyDescent="0.25">
      <c r="M1262">
        <v>-58</v>
      </c>
      <c r="N1262" t="s">
        <v>131</v>
      </c>
    </row>
    <row r="1263" spans="13:14" x14ac:dyDescent="0.25">
      <c r="M1263">
        <v>-59</v>
      </c>
      <c r="N1263" t="s">
        <v>131</v>
      </c>
    </row>
    <row r="1264" spans="13:14" x14ac:dyDescent="0.25">
      <c r="M1264">
        <v>-59</v>
      </c>
      <c r="N1264" t="s">
        <v>131</v>
      </c>
    </row>
    <row r="1265" spans="13:14" x14ac:dyDescent="0.25">
      <c r="M1265">
        <v>-60</v>
      </c>
      <c r="N1265" t="s">
        <v>131</v>
      </c>
    </row>
    <row r="1266" spans="13:14" x14ac:dyDescent="0.25">
      <c r="M1266">
        <v>-59</v>
      </c>
      <c r="N1266" t="s">
        <v>131</v>
      </c>
    </row>
    <row r="1267" spans="13:14" x14ac:dyDescent="0.25">
      <c r="M1267">
        <v>-57</v>
      </c>
      <c r="N1267" t="s">
        <v>131</v>
      </c>
    </row>
    <row r="1268" spans="13:14" x14ac:dyDescent="0.25">
      <c r="M1268">
        <v>-57</v>
      </c>
      <c r="N1268" t="s">
        <v>131</v>
      </c>
    </row>
    <row r="1269" spans="13:14" x14ac:dyDescent="0.25">
      <c r="M1269">
        <v>-58</v>
      </c>
      <c r="N1269" t="s">
        <v>131</v>
      </c>
    </row>
    <row r="1270" spans="13:14" x14ac:dyDescent="0.25">
      <c r="M1270">
        <v>-59</v>
      </c>
      <c r="N1270" t="s">
        <v>131</v>
      </c>
    </row>
    <row r="1271" spans="13:14" x14ac:dyDescent="0.25">
      <c r="M1271">
        <v>-60</v>
      </c>
      <c r="N1271" t="s">
        <v>131</v>
      </c>
    </row>
    <row r="1272" spans="13:14" x14ac:dyDescent="0.25">
      <c r="M1272">
        <v>-57</v>
      </c>
      <c r="N1272" t="s">
        <v>131</v>
      </c>
    </row>
    <row r="1273" spans="13:14" x14ac:dyDescent="0.25">
      <c r="M1273">
        <v>-58</v>
      </c>
      <c r="N1273" t="s">
        <v>131</v>
      </c>
    </row>
    <row r="1274" spans="13:14" x14ac:dyDescent="0.25">
      <c r="M1274">
        <v>-60</v>
      </c>
      <c r="N1274" t="s">
        <v>131</v>
      </c>
    </row>
    <row r="1275" spans="13:14" x14ac:dyDescent="0.25">
      <c r="M1275">
        <v>-57</v>
      </c>
      <c r="N1275" t="s">
        <v>131</v>
      </c>
    </row>
    <row r="1276" spans="13:14" x14ac:dyDescent="0.25">
      <c r="M1276">
        <v>-57</v>
      </c>
      <c r="N1276" t="s">
        <v>131</v>
      </c>
    </row>
    <row r="1277" spans="13:14" x14ac:dyDescent="0.25">
      <c r="M1277">
        <v>-57</v>
      </c>
      <c r="N1277" t="s">
        <v>131</v>
      </c>
    </row>
    <row r="1278" spans="13:14" x14ac:dyDescent="0.25">
      <c r="M1278">
        <v>-57</v>
      </c>
      <c r="N1278" t="s">
        <v>131</v>
      </c>
    </row>
    <row r="1279" spans="13:14" x14ac:dyDescent="0.25">
      <c r="M1279">
        <v>-59</v>
      </c>
      <c r="N1279" t="s">
        <v>131</v>
      </c>
    </row>
    <row r="1280" spans="13:14" x14ac:dyDescent="0.25">
      <c r="M1280">
        <v>-58</v>
      </c>
      <c r="N1280" t="s">
        <v>131</v>
      </c>
    </row>
    <row r="1281" spans="13:14" x14ac:dyDescent="0.25">
      <c r="M1281">
        <v>-59</v>
      </c>
      <c r="N1281" t="s">
        <v>131</v>
      </c>
    </row>
    <row r="1282" spans="13:14" x14ac:dyDescent="0.25">
      <c r="M1282">
        <v>-57</v>
      </c>
      <c r="N1282" t="s">
        <v>131</v>
      </c>
    </row>
    <row r="1283" spans="13:14" x14ac:dyDescent="0.25">
      <c r="M1283">
        <v>-58</v>
      </c>
      <c r="N1283" t="s">
        <v>131</v>
      </c>
    </row>
    <row r="1284" spans="13:14" x14ac:dyDescent="0.25">
      <c r="M1284">
        <v>-60</v>
      </c>
      <c r="N1284" t="s">
        <v>131</v>
      </c>
    </row>
    <row r="1285" spans="13:14" x14ac:dyDescent="0.25">
      <c r="M1285">
        <v>-60</v>
      </c>
      <c r="N1285" t="s">
        <v>131</v>
      </c>
    </row>
    <row r="1286" spans="13:14" x14ac:dyDescent="0.25">
      <c r="M1286">
        <v>-57</v>
      </c>
      <c r="N1286" t="s">
        <v>131</v>
      </c>
    </row>
    <row r="1287" spans="13:14" x14ac:dyDescent="0.25">
      <c r="M1287">
        <v>-57</v>
      </c>
      <c r="N1287" t="s">
        <v>131</v>
      </c>
    </row>
    <row r="1288" spans="13:14" x14ac:dyDescent="0.25">
      <c r="M1288">
        <v>-60</v>
      </c>
      <c r="N1288" t="s">
        <v>131</v>
      </c>
    </row>
    <row r="1289" spans="13:14" x14ac:dyDescent="0.25">
      <c r="M1289">
        <v>-59</v>
      </c>
      <c r="N1289" t="s">
        <v>131</v>
      </c>
    </row>
    <row r="1290" spans="13:14" x14ac:dyDescent="0.25">
      <c r="M1290">
        <v>-57</v>
      </c>
      <c r="N1290" t="s">
        <v>131</v>
      </c>
    </row>
    <row r="1291" spans="13:14" x14ac:dyDescent="0.25">
      <c r="M1291">
        <v>-60</v>
      </c>
      <c r="N1291" t="s">
        <v>131</v>
      </c>
    </row>
    <row r="1292" spans="13:14" x14ac:dyDescent="0.25">
      <c r="M1292">
        <v>-60</v>
      </c>
      <c r="N1292" t="s">
        <v>131</v>
      </c>
    </row>
    <row r="1293" spans="13:14" x14ac:dyDescent="0.25">
      <c r="M1293">
        <v>-57</v>
      </c>
      <c r="N1293" t="s">
        <v>131</v>
      </c>
    </row>
    <row r="1294" spans="13:14" x14ac:dyDescent="0.25">
      <c r="M1294">
        <v>-58</v>
      </c>
      <c r="N1294" t="s">
        <v>131</v>
      </c>
    </row>
    <row r="1295" spans="13:14" x14ac:dyDescent="0.25">
      <c r="M1295">
        <v>-57</v>
      </c>
      <c r="N1295" t="s">
        <v>131</v>
      </c>
    </row>
    <row r="1296" spans="13:14" x14ac:dyDescent="0.25">
      <c r="M1296">
        <v>-59</v>
      </c>
      <c r="N1296" t="s">
        <v>131</v>
      </c>
    </row>
    <row r="1297" spans="13:14" x14ac:dyDescent="0.25">
      <c r="M1297">
        <v>-57</v>
      </c>
      <c r="N1297" t="s">
        <v>131</v>
      </c>
    </row>
    <row r="1298" spans="13:14" x14ac:dyDescent="0.25">
      <c r="M1298">
        <v>-59</v>
      </c>
      <c r="N1298" t="s">
        <v>131</v>
      </c>
    </row>
    <row r="1299" spans="13:14" x14ac:dyDescent="0.25">
      <c r="M1299">
        <v>-59</v>
      </c>
      <c r="N1299" t="s">
        <v>131</v>
      </c>
    </row>
    <row r="1300" spans="13:14" x14ac:dyDescent="0.25">
      <c r="M1300">
        <v>-59</v>
      </c>
      <c r="N1300" t="s">
        <v>131</v>
      </c>
    </row>
    <row r="1301" spans="13:14" x14ac:dyDescent="0.25">
      <c r="M1301">
        <v>-59</v>
      </c>
      <c r="N1301" t="s">
        <v>131</v>
      </c>
    </row>
    <row r="1302" spans="13:14" x14ac:dyDescent="0.25">
      <c r="M1302">
        <v>-58</v>
      </c>
      <c r="N1302" t="s">
        <v>131</v>
      </c>
    </row>
    <row r="1303" spans="13:14" x14ac:dyDescent="0.25">
      <c r="M1303">
        <v>-59</v>
      </c>
      <c r="N1303" t="s">
        <v>131</v>
      </c>
    </row>
    <row r="1304" spans="13:14" x14ac:dyDescent="0.25">
      <c r="M1304">
        <v>-57</v>
      </c>
      <c r="N1304" t="s">
        <v>131</v>
      </c>
    </row>
    <row r="1305" spans="13:14" x14ac:dyDescent="0.25">
      <c r="M1305">
        <v>-59</v>
      </c>
      <c r="N1305" t="s">
        <v>131</v>
      </c>
    </row>
    <row r="1306" spans="13:14" x14ac:dyDescent="0.25">
      <c r="M1306">
        <v>-57</v>
      </c>
      <c r="N1306" t="s">
        <v>131</v>
      </c>
    </row>
    <row r="1307" spans="13:14" x14ac:dyDescent="0.25">
      <c r="M1307">
        <v>-59</v>
      </c>
      <c r="N1307" t="s">
        <v>131</v>
      </c>
    </row>
    <row r="1308" spans="13:14" x14ac:dyDescent="0.25">
      <c r="M1308">
        <v>-57</v>
      </c>
      <c r="N1308" t="s">
        <v>131</v>
      </c>
    </row>
    <row r="1309" spans="13:14" x14ac:dyDescent="0.25">
      <c r="M1309">
        <v>-58</v>
      </c>
      <c r="N1309" t="s">
        <v>131</v>
      </c>
    </row>
    <row r="1310" spans="13:14" x14ac:dyDescent="0.25">
      <c r="M1310">
        <v>-57</v>
      </c>
      <c r="N1310" t="s">
        <v>131</v>
      </c>
    </row>
    <row r="1311" spans="13:14" x14ac:dyDescent="0.25">
      <c r="M1311">
        <v>-59</v>
      </c>
      <c r="N1311" t="s">
        <v>131</v>
      </c>
    </row>
    <row r="1312" spans="13:14" x14ac:dyDescent="0.25">
      <c r="M1312">
        <v>-56</v>
      </c>
      <c r="N1312" t="s">
        <v>131</v>
      </c>
    </row>
    <row r="1313" spans="13:14" x14ac:dyDescent="0.25">
      <c r="M1313">
        <v>-58</v>
      </c>
      <c r="N1313" t="s">
        <v>131</v>
      </c>
    </row>
    <row r="1314" spans="13:14" x14ac:dyDescent="0.25">
      <c r="M1314">
        <v>-56</v>
      </c>
      <c r="N1314" t="s">
        <v>131</v>
      </c>
    </row>
    <row r="1315" spans="13:14" x14ac:dyDescent="0.25">
      <c r="M1315">
        <v>-59</v>
      </c>
      <c r="N1315" t="s">
        <v>131</v>
      </c>
    </row>
    <row r="1316" spans="13:14" x14ac:dyDescent="0.25">
      <c r="M1316">
        <v>-57</v>
      </c>
      <c r="N1316" t="s">
        <v>131</v>
      </c>
    </row>
    <row r="1317" spans="13:14" x14ac:dyDescent="0.25">
      <c r="M1317">
        <v>-58</v>
      </c>
      <c r="N1317" t="s">
        <v>131</v>
      </c>
    </row>
    <row r="1318" spans="13:14" x14ac:dyDescent="0.25">
      <c r="M1318">
        <v>-57</v>
      </c>
      <c r="N1318" t="s">
        <v>131</v>
      </c>
    </row>
    <row r="1319" spans="13:14" x14ac:dyDescent="0.25">
      <c r="M1319">
        <v>-58</v>
      </c>
      <c r="N1319" t="s">
        <v>131</v>
      </c>
    </row>
    <row r="1320" spans="13:14" x14ac:dyDescent="0.25">
      <c r="M1320">
        <v>-59</v>
      </c>
      <c r="N1320" t="s">
        <v>131</v>
      </c>
    </row>
    <row r="1321" spans="13:14" x14ac:dyDescent="0.25">
      <c r="M1321">
        <v>-59</v>
      </c>
      <c r="N1321" t="s">
        <v>131</v>
      </c>
    </row>
    <row r="1322" spans="13:14" x14ac:dyDescent="0.25">
      <c r="M1322">
        <v>-57</v>
      </c>
      <c r="N1322" t="s">
        <v>131</v>
      </c>
    </row>
    <row r="1323" spans="13:14" x14ac:dyDescent="0.25">
      <c r="M1323">
        <v>-57</v>
      </c>
      <c r="N1323" t="s">
        <v>131</v>
      </c>
    </row>
    <row r="1324" spans="13:14" x14ac:dyDescent="0.25">
      <c r="M1324">
        <v>-59</v>
      </c>
      <c r="N1324" t="s">
        <v>131</v>
      </c>
    </row>
    <row r="1325" spans="13:14" x14ac:dyDescent="0.25">
      <c r="M1325">
        <v>-57</v>
      </c>
      <c r="N1325" t="s">
        <v>131</v>
      </c>
    </row>
    <row r="1326" spans="13:14" x14ac:dyDescent="0.25">
      <c r="M1326">
        <v>-58</v>
      </c>
      <c r="N1326" t="s">
        <v>131</v>
      </c>
    </row>
    <row r="1327" spans="13:14" x14ac:dyDescent="0.25">
      <c r="M1327">
        <v>-60</v>
      </c>
      <c r="N1327" t="s">
        <v>131</v>
      </c>
    </row>
    <row r="1328" spans="13:14" x14ac:dyDescent="0.25">
      <c r="M1328">
        <v>-57</v>
      </c>
      <c r="N1328" t="s">
        <v>131</v>
      </c>
    </row>
    <row r="1329" spans="13:14" x14ac:dyDescent="0.25">
      <c r="M1329">
        <v>-57</v>
      </c>
      <c r="N1329" t="s">
        <v>131</v>
      </c>
    </row>
    <row r="1330" spans="13:14" x14ac:dyDescent="0.25">
      <c r="M1330">
        <v>-58</v>
      </c>
      <c r="N1330" t="s">
        <v>131</v>
      </c>
    </row>
    <row r="1331" spans="13:14" x14ac:dyDescent="0.25">
      <c r="M1331">
        <v>-57</v>
      </c>
      <c r="N1331" t="s">
        <v>131</v>
      </c>
    </row>
    <row r="1332" spans="13:14" x14ac:dyDescent="0.25">
      <c r="M1332">
        <v>-60</v>
      </c>
      <c r="N1332" t="s">
        <v>131</v>
      </c>
    </row>
    <row r="1333" spans="13:14" x14ac:dyDescent="0.25">
      <c r="M1333">
        <v>-58</v>
      </c>
      <c r="N1333" t="s">
        <v>131</v>
      </c>
    </row>
    <row r="1334" spans="13:14" x14ac:dyDescent="0.25">
      <c r="M1334">
        <v>-59</v>
      </c>
      <c r="N1334" t="s">
        <v>131</v>
      </c>
    </row>
    <row r="1335" spans="13:14" x14ac:dyDescent="0.25">
      <c r="M1335">
        <v>-59</v>
      </c>
      <c r="N1335" t="s">
        <v>131</v>
      </c>
    </row>
    <row r="1336" spans="13:14" x14ac:dyDescent="0.25">
      <c r="M1336">
        <v>-57</v>
      </c>
      <c r="N1336" t="s">
        <v>131</v>
      </c>
    </row>
    <row r="1337" spans="13:14" x14ac:dyDescent="0.25">
      <c r="M1337">
        <v>-59</v>
      </c>
      <c r="N1337" t="s">
        <v>131</v>
      </c>
    </row>
    <row r="1338" spans="13:14" x14ac:dyDescent="0.25">
      <c r="M1338">
        <v>-59</v>
      </c>
      <c r="N1338" t="s">
        <v>131</v>
      </c>
    </row>
    <row r="1339" spans="13:14" x14ac:dyDescent="0.25">
      <c r="M1339">
        <v>-59</v>
      </c>
      <c r="N1339" t="s">
        <v>131</v>
      </c>
    </row>
    <row r="1340" spans="13:14" x14ac:dyDescent="0.25">
      <c r="M1340">
        <v>-59</v>
      </c>
      <c r="N1340" t="s">
        <v>131</v>
      </c>
    </row>
    <row r="1341" spans="13:14" x14ac:dyDescent="0.25">
      <c r="M1341">
        <v>-57</v>
      </c>
      <c r="N1341" t="s">
        <v>131</v>
      </c>
    </row>
    <row r="1342" spans="13:14" x14ac:dyDescent="0.25">
      <c r="M1342">
        <v>-57</v>
      </c>
      <c r="N1342" t="s">
        <v>131</v>
      </c>
    </row>
    <row r="1343" spans="13:14" x14ac:dyDescent="0.25">
      <c r="M1343">
        <v>-57</v>
      </c>
      <c r="N1343" t="s">
        <v>131</v>
      </c>
    </row>
    <row r="1344" spans="13:14" x14ac:dyDescent="0.25">
      <c r="M1344">
        <v>-60</v>
      </c>
      <c r="N1344" t="s">
        <v>131</v>
      </c>
    </row>
    <row r="1345" spans="13:14" x14ac:dyDescent="0.25">
      <c r="M1345">
        <v>-59</v>
      </c>
      <c r="N1345" t="s">
        <v>131</v>
      </c>
    </row>
    <row r="1346" spans="13:14" x14ac:dyDescent="0.25">
      <c r="M1346">
        <v>-58</v>
      </c>
      <c r="N1346" t="s">
        <v>131</v>
      </c>
    </row>
    <row r="1347" spans="13:14" x14ac:dyDescent="0.25">
      <c r="M1347">
        <v>-58</v>
      </c>
      <c r="N1347" t="s">
        <v>131</v>
      </c>
    </row>
    <row r="1348" spans="13:14" x14ac:dyDescent="0.25">
      <c r="M1348">
        <v>-61</v>
      </c>
      <c r="N1348" t="s">
        <v>131</v>
      </c>
    </row>
    <row r="1349" spans="13:14" x14ac:dyDescent="0.25">
      <c r="M1349">
        <v>-58</v>
      </c>
      <c r="N1349" t="s">
        <v>131</v>
      </c>
    </row>
    <row r="1350" spans="13:14" x14ac:dyDescent="0.25">
      <c r="M1350">
        <v>-59</v>
      </c>
      <c r="N1350" t="s">
        <v>131</v>
      </c>
    </row>
    <row r="1351" spans="13:14" x14ac:dyDescent="0.25">
      <c r="M1351">
        <v>-61</v>
      </c>
      <c r="N1351" t="s">
        <v>131</v>
      </c>
    </row>
    <row r="1352" spans="13:14" x14ac:dyDescent="0.25">
      <c r="M1352">
        <v>-57</v>
      </c>
      <c r="N1352" t="s">
        <v>131</v>
      </c>
    </row>
    <row r="1353" spans="13:14" x14ac:dyDescent="0.25">
      <c r="M1353">
        <v>-58</v>
      </c>
      <c r="N1353" t="s">
        <v>131</v>
      </c>
    </row>
    <row r="1354" spans="13:14" x14ac:dyDescent="0.25">
      <c r="M1354">
        <v>-59</v>
      </c>
      <c r="N1354" t="s">
        <v>131</v>
      </c>
    </row>
    <row r="1355" spans="13:14" x14ac:dyDescent="0.25">
      <c r="M1355">
        <v>-59</v>
      </c>
      <c r="N1355" t="s">
        <v>131</v>
      </c>
    </row>
    <row r="1356" spans="13:14" x14ac:dyDescent="0.25">
      <c r="M1356">
        <v>-60</v>
      </c>
      <c r="N1356" t="s">
        <v>131</v>
      </c>
    </row>
    <row r="1357" spans="13:14" x14ac:dyDescent="0.25">
      <c r="M1357">
        <v>-58</v>
      </c>
      <c r="N1357" t="s">
        <v>131</v>
      </c>
    </row>
    <row r="1358" spans="13:14" x14ac:dyDescent="0.25">
      <c r="M1358">
        <v>-59</v>
      </c>
      <c r="N1358" t="s">
        <v>131</v>
      </c>
    </row>
    <row r="1359" spans="13:14" x14ac:dyDescent="0.25">
      <c r="M1359">
        <v>-59</v>
      </c>
      <c r="N1359" t="s">
        <v>131</v>
      </c>
    </row>
    <row r="1360" spans="13:14" x14ac:dyDescent="0.25">
      <c r="M1360">
        <v>-60</v>
      </c>
      <c r="N1360" t="s">
        <v>131</v>
      </c>
    </row>
    <row r="1361" spans="13:14" x14ac:dyDescent="0.25">
      <c r="M1361">
        <v>-58</v>
      </c>
      <c r="N1361" t="s">
        <v>131</v>
      </c>
    </row>
    <row r="1362" spans="13:14" x14ac:dyDescent="0.25">
      <c r="M1362">
        <v>-59</v>
      </c>
      <c r="N1362" t="s">
        <v>131</v>
      </c>
    </row>
    <row r="1363" spans="13:14" x14ac:dyDescent="0.25">
      <c r="M1363">
        <v>-56</v>
      </c>
      <c r="N1363" t="s">
        <v>131</v>
      </c>
    </row>
    <row r="1364" spans="13:14" x14ac:dyDescent="0.25">
      <c r="M1364">
        <v>-57</v>
      </c>
      <c r="N1364" t="s">
        <v>131</v>
      </c>
    </row>
    <row r="1365" spans="13:14" x14ac:dyDescent="0.25">
      <c r="M1365">
        <v>-58</v>
      </c>
      <c r="N1365" t="s">
        <v>131</v>
      </c>
    </row>
    <row r="1366" spans="13:14" x14ac:dyDescent="0.25">
      <c r="M1366">
        <v>-58</v>
      </c>
      <c r="N1366" t="s">
        <v>131</v>
      </c>
    </row>
    <row r="1367" spans="13:14" x14ac:dyDescent="0.25">
      <c r="M1367">
        <v>-58</v>
      </c>
      <c r="N1367" t="s">
        <v>131</v>
      </c>
    </row>
    <row r="1368" spans="13:14" x14ac:dyDescent="0.25">
      <c r="M1368">
        <v>-60</v>
      </c>
      <c r="N1368" t="s">
        <v>131</v>
      </c>
    </row>
    <row r="1369" spans="13:14" x14ac:dyDescent="0.25">
      <c r="M1369">
        <v>-59</v>
      </c>
      <c r="N1369" t="s">
        <v>131</v>
      </c>
    </row>
    <row r="1370" spans="13:14" x14ac:dyDescent="0.25">
      <c r="M1370">
        <v>-59</v>
      </c>
      <c r="N1370" t="s">
        <v>131</v>
      </c>
    </row>
    <row r="1371" spans="13:14" x14ac:dyDescent="0.25">
      <c r="M1371">
        <v>-59</v>
      </c>
      <c r="N1371" t="s">
        <v>131</v>
      </c>
    </row>
    <row r="1372" spans="13:14" x14ac:dyDescent="0.25">
      <c r="M1372">
        <v>-59</v>
      </c>
      <c r="N1372" t="s">
        <v>131</v>
      </c>
    </row>
    <row r="1373" spans="13:14" x14ac:dyDescent="0.25">
      <c r="M1373">
        <v>-58</v>
      </c>
      <c r="N1373" t="s">
        <v>131</v>
      </c>
    </row>
    <row r="1374" spans="13:14" x14ac:dyDescent="0.25">
      <c r="M1374">
        <v>-60</v>
      </c>
      <c r="N1374" t="s">
        <v>131</v>
      </c>
    </row>
    <row r="1375" spans="13:14" x14ac:dyDescent="0.25">
      <c r="M1375">
        <v>-59</v>
      </c>
      <c r="N1375" t="s">
        <v>131</v>
      </c>
    </row>
    <row r="1376" spans="13:14" x14ac:dyDescent="0.25">
      <c r="M1376">
        <v>-57</v>
      </c>
      <c r="N1376" t="s">
        <v>131</v>
      </c>
    </row>
    <row r="1377" spans="13:14" x14ac:dyDescent="0.25">
      <c r="M1377">
        <v>-57</v>
      </c>
      <c r="N1377" t="s">
        <v>131</v>
      </c>
    </row>
    <row r="1378" spans="13:14" x14ac:dyDescent="0.25">
      <c r="M1378">
        <v>-57</v>
      </c>
      <c r="N1378" t="s">
        <v>131</v>
      </c>
    </row>
    <row r="1379" spans="13:14" x14ac:dyDescent="0.25">
      <c r="M1379">
        <v>-57</v>
      </c>
      <c r="N1379" t="s">
        <v>131</v>
      </c>
    </row>
    <row r="1380" spans="13:14" x14ac:dyDescent="0.25">
      <c r="M1380">
        <v>-59</v>
      </c>
      <c r="N1380" t="s">
        <v>131</v>
      </c>
    </row>
    <row r="1381" spans="13:14" x14ac:dyDescent="0.25">
      <c r="M1381">
        <v>-56</v>
      </c>
      <c r="N1381" t="s">
        <v>131</v>
      </c>
    </row>
    <row r="1382" spans="13:14" x14ac:dyDescent="0.25">
      <c r="M1382">
        <v>-61</v>
      </c>
      <c r="N1382" t="s">
        <v>131</v>
      </c>
    </row>
    <row r="1383" spans="13:14" x14ac:dyDescent="0.25">
      <c r="M1383">
        <v>-59</v>
      </c>
      <c r="N1383" t="s">
        <v>131</v>
      </c>
    </row>
    <row r="1384" spans="13:14" x14ac:dyDescent="0.25">
      <c r="M1384">
        <v>-57</v>
      </c>
      <c r="N1384" t="s">
        <v>131</v>
      </c>
    </row>
    <row r="1385" spans="13:14" x14ac:dyDescent="0.25">
      <c r="M1385">
        <v>-58</v>
      </c>
      <c r="N1385" t="s">
        <v>131</v>
      </c>
    </row>
    <row r="1386" spans="13:14" x14ac:dyDescent="0.25">
      <c r="M1386">
        <v>-58</v>
      </c>
      <c r="N1386" t="s">
        <v>131</v>
      </c>
    </row>
    <row r="1387" spans="13:14" x14ac:dyDescent="0.25">
      <c r="M1387">
        <v>-59</v>
      </c>
      <c r="N1387" t="s">
        <v>131</v>
      </c>
    </row>
    <row r="1388" spans="13:14" x14ac:dyDescent="0.25">
      <c r="M1388">
        <v>-59</v>
      </c>
      <c r="N1388" t="s">
        <v>131</v>
      </c>
    </row>
    <row r="1389" spans="13:14" x14ac:dyDescent="0.25">
      <c r="M1389">
        <v>-56</v>
      </c>
      <c r="N1389" t="s">
        <v>131</v>
      </c>
    </row>
    <row r="1390" spans="13:14" x14ac:dyDescent="0.25">
      <c r="M1390">
        <v>-59</v>
      </c>
      <c r="N1390" t="s">
        <v>131</v>
      </c>
    </row>
    <row r="1391" spans="13:14" x14ac:dyDescent="0.25">
      <c r="M1391">
        <v>-59</v>
      </c>
      <c r="N1391" t="s">
        <v>131</v>
      </c>
    </row>
    <row r="1392" spans="13:14" x14ac:dyDescent="0.25">
      <c r="M1392">
        <v>-57</v>
      </c>
      <c r="N1392" t="s">
        <v>131</v>
      </c>
    </row>
    <row r="1393" spans="13:14" x14ac:dyDescent="0.25">
      <c r="M1393">
        <v>-60</v>
      </c>
      <c r="N1393" t="s">
        <v>131</v>
      </c>
    </row>
    <row r="1394" spans="13:14" x14ac:dyDescent="0.25">
      <c r="M1394">
        <v>-57</v>
      </c>
      <c r="N1394" t="s">
        <v>131</v>
      </c>
    </row>
    <row r="1395" spans="13:14" x14ac:dyDescent="0.25">
      <c r="M1395">
        <v>-59</v>
      </c>
      <c r="N1395" t="s">
        <v>131</v>
      </c>
    </row>
    <row r="1396" spans="13:14" x14ac:dyDescent="0.25">
      <c r="M1396">
        <v>-56</v>
      </c>
      <c r="N1396" t="s">
        <v>131</v>
      </c>
    </row>
    <row r="1397" spans="13:14" x14ac:dyDescent="0.25">
      <c r="M1397">
        <v>-60</v>
      </c>
      <c r="N1397" t="s">
        <v>131</v>
      </c>
    </row>
    <row r="1398" spans="13:14" x14ac:dyDescent="0.25">
      <c r="M1398">
        <v>-59</v>
      </c>
      <c r="N1398" t="s">
        <v>131</v>
      </c>
    </row>
    <row r="1399" spans="13:14" x14ac:dyDescent="0.25">
      <c r="M1399">
        <v>-57</v>
      </c>
      <c r="N1399" t="s">
        <v>131</v>
      </c>
    </row>
    <row r="1400" spans="13:14" x14ac:dyDescent="0.25">
      <c r="M1400">
        <v>-59</v>
      </c>
      <c r="N1400" t="s">
        <v>131</v>
      </c>
    </row>
    <row r="1401" spans="13:14" x14ac:dyDescent="0.25">
      <c r="M1401">
        <v>-57</v>
      </c>
      <c r="N1401" t="s">
        <v>131</v>
      </c>
    </row>
    <row r="1402" spans="13:14" x14ac:dyDescent="0.25">
      <c r="M1402">
        <v>-61</v>
      </c>
      <c r="N1402" t="s">
        <v>131</v>
      </c>
    </row>
    <row r="1403" spans="13:14" x14ac:dyDescent="0.25">
      <c r="M1403">
        <v>-60</v>
      </c>
      <c r="N1403" t="s">
        <v>131</v>
      </c>
    </row>
    <row r="1404" spans="13:14" x14ac:dyDescent="0.25">
      <c r="M1404">
        <v>-56</v>
      </c>
      <c r="N1404" t="s">
        <v>131</v>
      </c>
    </row>
    <row r="1405" spans="13:14" x14ac:dyDescent="0.25">
      <c r="M1405">
        <v>-60</v>
      </c>
      <c r="N1405" t="s">
        <v>131</v>
      </c>
    </row>
    <row r="1406" spans="13:14" x14ac:dyDescent="0.25">
      <c r="M1406">
        <v>-59</v>
      </c>
      <c r="N1406" t="s">
        <v>131</v>
      </c>
    </row>
    <row r="1407" spans="13:14" x14ac:dyDescent="0.25">
      <c r="M1407">
        <v>-58</v>
      </c>
      <c r="N1407" t="s">
        <v>131</v>
      </c>
    </row>
    <row r="1408" spans="13:14" x14ac:dyDescent="0.25">
      <c r="M1408">
        <v>-58</v>
      </c>
      <c r="N1408" t="s">
        <v>131</v>
      </c>
    </row>
    <row r="1409" spans="13:14" x14ac:dyDescent="0.25">
      <c r="M1409">
        <v>-59</v>
      </c>
      <c r="N1409" t="s">
        <v>131</v>
      </c>
    </row>
    <row r="1410" spans="13:14" x14ac:dyDescent="0.25">
      <c r="M1410">
        <v>-57</v>
      </c>
      <c r="N1410" t="s">
        <v>131</v>
      </c>
    </row>
    <row r="1411" spans="13:14" x14ac:dyDescent="0.25">
      <c r="M1411">
        <v>-56</v>
      </c>
      <c r="N1411" t="s">
        <v>131</v>
      </c>
    </row>
    <row r="1412" spans="13:14" x14ac:dyDescent="0.25">
      <c r="M1412">
        <v>-60</v>
      </c>
      <c r="N1412" t="s">
        <v>131</v>
      </c>
    </row>
    <row r="1413" spans="13:14" x14ac:dyDescent="0.25">
      <c r="M1413">
        <v>-57</v>
      </c>
      <c r="N1413" t="s">
        <v>131</v>
      </c>
    </row>
    <row r="1414" spans="13:14" x14ac:dyDescent="0.25">
      <c r="M1414">
        <v>-56</v>
      </c>
      <c r="N1414" t="s">
        <v>131</v>
      </c>
    </row>
    <row r="1415" spans="13:14" x14ac:dyDescent="0.25">
      <c r="M1415">
        <v>-57</v>
      </c>
      <c r="N1415" t="s">
        <v>131</v>
      </c>
    </row>
    <row r="1416" spans="13:14" x14ac:dyDescent="0.25">
      <c r="M1416">
        <v>-60</v>
      </c>
      <c r="N1416" t="s">
        <v>131</v>
      </c>
    </row>
    <row r="1417" spans="13:14" x14ac:dyDescent="0.25">
      <c r="M1417">
        <v>-57</v>
      </c>
      <c r="N1417" t="s">
        <v>131</v>
      </c>
    </row>
    <row r="1418" spans="13:14" x14ac:dyDescent="0.25">
      <c r="M1418">
        <v>-58</v>
      </c>
      <c r="N1418" t="s">
        <v>131</v>
      </c>
    </row>
    <row r="1419" spans="13:14" x14ac:dyDescent="0.25">
      <c r="M1419">
        <v>-58</v>
      </c>
      <c r="N1419" t="s">
        <v>131</v>
      </c>
    </row>
    <row r="1420" spans="13:14" x14ac:dyDescent="0.25">
      <c r="M1420">
        <v>-57</v>
      </c>
      <c r="N1420" t="s">
        <v>131</v>
      </c>
    </row>
    <row r="1421" spans="13:14" x14ac:dyDescent="0.25">
      <c r="M1421">
        <v>-60</v>
      </c>
      <c r="N1421" t="s">
        <v>131</v>
      </c>
    </row>
    <row r="1422" spans="13:14" x14ac:dyDescent="0.25">
      <c r="M1422">
        <v>-59</v>
      </c>
      <c r="N1422" t="s">
        <v>131</v>
      </c>
    </row>
    <row r="1423" spans="13:14" x14ac:dyDescent="0.25">
      <c r="M1423">
        <v>-60</v>
      </c>
      <c r="N1423" t="s">
        <v>131</v>
      </c>
    </row>
    <row r="1424" spans="13:14" x14ac:dyDescent="0.25">
      <c r="M1424">
        <v>-57</v>
      </c>
      <c r="N1424" t="s">
        <v>131</v>
      </c>
    </row>
    <row r="1425" spans="13:14" x14ac:dyDescent="0.25">
      <c r="M1425">
        <v>-61</v>
      </c>
      <c r="N1425" t="s">
        <v>131</v>
      </c>
    </row>
    <row r="1426" spans="13:14" x14ac:dyDescent="0.25">
      <c r="M1426">
        <v>-58</v>
      </c>
      <c r="N1426" t="s">
        <v>131</v>
      </c>
    </row>
    <row r="1427" spans="13:14" x14ac:dyDescent="0.25">
      <c r="M1427">
        <v>-57</v>
      </c>
      <c r="N1427" t="s">
        <v>131</v>
      </c>
    </row>
    <row r="1428" spans="13:14" x14ac:dyDescent="0.25">
      <c r="M1428">
        <v>-57</v>
      </c>
      <c r="N1428" t="s">
        <v>131</v>
      </c>
    </row>
    <row r="1429" spans="13:14" x14ac:dyDescent="0.25">
      <c r="M1429">
        <v>-60</v>
      </c>
      <c r="N1429" t="s">
        <v>131</v>
      </c>
    </row>
    <row r="1430" spans="13:14" x14ac:dyDescent="0.25">
      <c r="M1430">
        <v>-57</v>
      </c>
      <c r="N1430" t="s">
        <v>131</v>
      </c>
    </row>
    <row r="1431" spans="13:14" x14ac:dyDescent="0.25">
      <c r="M1431">
        <v>-60</v>
      </c>
      <c r="N1431" t="s">
        <v>131</v>
      </c>
    </row>
    <row r="1432" spans="13:14" x14ac:dyDescent="0.25">
      <c r="M1432">
        <v>-58</v>
      </c>
      <c r="N1432" t="s">
        <v>131</v>
      </c>
    </row>
    <row r="1433" spans="13:14" x14ac:dyDescent="0.25">
      <c r="M1433">
        <v>-60</v>
      </c>
      <c r="N1433" t="s">
        <v>131</v>
      </c>
    </row>
    <row r="1434" spans="13:14" x14ac:dyDescent="0.25">
      <c r="M1434">
        <v>-58</v>
      </c>
      <c r="N1434" t="s">
        <v>131</v>
      </c>
    </row>
    <row r="1435" spans="13:14" x14ac:dyDescent="0.25">
      <c r="M1435">
        <v>-56</v>
      </c>
      <c r="N1435" t="s">
        <v>131</v>
      </c>
    </row>
    <row r="1436" spans="13:14" x14ac:dyDescent="0.25">
      <c r="M1436">
        <v>-58</v>
      </c>
      <c r="N1436" t="s">
        <v>131</v>
      </c>
    </row>
    <row r="1437" spans="13:14" x14ac:dyDescent="0.25">
      <c r="M1437">
        <v>-57</v>
      </c>
      <c r="N1437" t="s">
        <v>131</v>
      </c>
    </row>
    <row r="1438" spans="13:14" x14ac:dyDescent="0.25">
      <c r="M1438">
        <v>-11</v>
      </c>
      <c r="N1438" t="s">
        <v>131</v>
      </c>
    </row>
    <row r="1439" spans="13:14" x14ac:dyDescent="0.25">
      <c r="M1439">
        <v>-60</v>
      </c>
      <c r="N1439" t="s">
        <v>131</v>
      </c>
    </row>
    <row r="1440" spans="13:14" x14ac:dyDescent="0.25">
      <c r="M1440">
        <v>-62</v>
      </c>
      <c r="N1440" t="s">
        <v>131</v>
      </c>
    </row>
    <row r="1441" spans="13:14" x14ac:dyDescent="0.25">
      <c r="M1441">
        <v>-60</v>
      </c>
      <c r="N1441" t="s">
        <v>131</v>
      </c>
    </row>
    <row r="1442" spans="13:14" x14ac:dyDescent="0.25">
      <c r="M1442">
        <v>-60</v>
      </c>
      <c r="N1442" t="s">
        <v>131</v>
      </c>
    </row>
    <row r="1443" spans="13:14" x14ac:dyDescent="0.25">
      <c r="M1443">
        <v>-60</v>
      </c>
      <c r="N1443" t="s">
        <v>131</v>
      </c>
    </row>
    <row r="1444" spans="13:14" x14ac:dyDescent="0.25">
      <c r="M1444">
        <v>-62</v>
      </c>
      <c r="N1444" t="s">
        <v>131</v>
      </c>
    </row>
    <row r="1445" spans="13:14" x14ac:dyDescent="0.25">
      <c r="M1445">
        <v>-70</v>
      </c>
      <c r="N1445" t="s">
        <v>131</v>
      </c>
    </row>
    <row r="1446" spans="13:14" x14ac:dyDescent="0.25">
      <c r="M1446">
        <v>-62</v>
      </c>
      <c r="N1446" t="s">
        <v>131</v>
      </c>
    </row>
    <row r="1447" spans="13:14" x14ac:dyDescent="0.25">
      <c r="M1447">
        <v>-69</v>
      </c>
      <c r="N1447" t="s">
        <v>131</v>
      </c>
    </row>
    <row r="1448" spans="13:14" x14ac:dyDescent="0.25">
      <c r="M1448">
        <v>-62</v>
      </c>
      <c r="N1448" t="s">
        <v>131</v>
      </c>
    </row>
    <row r="1449" spans="13:14" x14ac:dyDescent="0.25">
      <c r="M1449">
        <v>-61</v>
      </c>
      <c r="N1449" t="s">
        <v>131</v>
      </c>
    </row>
    <row r="1450" spans="13:14" x14ac:dyDescent="0.25">
      <c r="M1450">
        <v>-62</v>
      </c>
      <c r="N1450" t="s">
        <v>131</v>
      </c>
    </row>
    <row r="1451" spans="13:14" x14ac:dyDescent="0.25">
      <c r="M1451">
        <v>-69</v>
      </c>
      <c r="N1451" t="s">
        <v>131</v>
      </c>
    </row>
    <row r="1452" spans="13:14" x14ac:dyDescent="0.25">
      <c r="M1452">
        <v>-62</v>
      </c>
      <c r="N1452" t="s">
        <v>131</v>
      </c>
    </row>
    <row r="1453" spans="13:14" x14ac:dyDescent="0.25">
      <c r="M1453">
        <v>-62</v>
      </c>
      <c r="N1453" t="s">
        <v>131</v>
      </c>
    </row>
    <row r="1454" spans="13:14" x14ac:dyDescent="0.25">
      <c r="M1454">
        <v>-69</v>
      </c>
      <c r="N1454" t="s">
        <v>131</v>
      </c>
    </row>
    <row r="1455" spans="13:14" x14ac:dyDescent="0.25">
      <c r="M1455">
        <v>-59</v>
      </c>
      <c r="N1455" t="s">
        <v>131</v>
      </c>
    </row>
    <row r="1456" spans="13:14" x14ac:dyDescent="0.25">
      <c r="M1456">
        <v>-69</v>
      </c>
      <c r="N1456" t="s">
        <v>131</v>
      </c>
    </row>
    <row r="1457" spans="13:14" x14ac:dyDescent="0.25">
      <c r="M1457">
        <v>-59</v>
      </c>
      <c r="N1457" t="s">
        <v>131</v>
      </c>
    </row>
    <row r="1458" spans="13:14" x14ac:dyDescent="0.25">
      <c r="M1458">
        <v>-60</v>
      </c>
      <c r="N1458" t="s">
        <v>131</v>
      </c>
    </row>
    <row r="1459" spans="13:14" x14ac:dyDescent="0.25">
      <c r="M1459">
        <v>-60</v>
      </c>
      <c r="N1459" t="s">
        <v>131</v>
      </c>
    </row>
    <row r="1460" spans="13:14" x14ac:dyDescent="0.25">
      <c r="M1460">
        <v>-68</v>
      </c>
      <c r="N1460" t="s">
        <v>131</v>
      </c>
    </row>
    <row r="1461" spans="13:14" x14ac:dyDescent="0.25">
      <c r="M1461">
        <v>-60</v>
      </c>
      <c r="N1461" t="s">
        <v>131</v>
      </c>
    </row>
    <row r="1462" spans="13:14" x14ac:dyDescent="0.25">
      <c r="M1462">
        <v>-69</v>
      </c>
      <c r="N1462" t="s">
        <v>131</v>
      </c>
    </row>
    <row r="1463" spans="13:14" x14ac:dyDescent="0.25">
      <c r="M1463">
        <v>-62</v>
      </c>
      <c r="N1463" t="s">
        <v>131</v>
      </c>
    </row>
    <row r="1464" spans="13:14" x14ac:dyDescent="0.25">
      <c r="M1464">
        <v>-69</v>
      </c>
      <c r="N1464" t="s">
        <v>131</v>
      </c>
    </row>
    <row r="1465" spans="13:14" x14ac:dyDescent="0.25">
      <c r="M1465">
        <v>-62</v>
      </c>
      <c r="N1465" t="s">
        <v>131</v>
      </c>
    </row>
    <row r="1466" spans="13:14" x14ac:dyDescent="0.25">
      <c r="M1466">
        <v>-62</v>
      </c>
      <c r="N1466" t="s">
        <v>131</v>
      </c>
    </row>
    <row r="1467" spans="13:14" x14ac:dyDescent="0.25">
      <c r="M1467">
        <v>-59</v>
      </c>
      <c r="N1467" t="s">
        <v>131</v>
      </c>
    </row>
    <row r="1468" spans="13:14" x14ac:dyDescent="0.25">
      <c r="M1468">
        <v>-62</v>
      </c>
      <c r="N1468" t="s">
        <v>131</v>
      </c>
    </row>
    <row r="1469" spans="13:14" x14ac:dyDescent="0.25">
      <c r="M1469">
        <v>-59</v>
      </c>
      <c r="N1469" t="s">
        <v>131</v>
      </c>
    </row>
    <row r="1470" spans="13:14" x14ac:dyDescent="0.25">
      <c r="M1470">
        <v>-69</v>
      </c>
      <c r="N1470" t="s">
        <v>131</v>
      </c>
    </row>
    <row r="1471" spans="13:14" x14ac:dyDescent="0.25">
      <c r="M1471">
        <v>-60</v>
      </c>
      <c r="N1471" t="s">
        <v>131</v>
      </c>
    </row>
    <row r="1472" spans="13:14" x14ac:dyDescent="0.25">
      <c r="M1472">
        <v>-62</v>
      </c>
      <c r="N1472" t="s">
        <v>131</v>
      </c>
    </row>
    <row r="1473" spans="13:14" x14ac:dyDescent="0.25">
      <c r="M1473">
        <v>-69</v>
      </c>
      <c r="N1473" t="s">
        <v>131</v>
      </c>
    </row>
    <row r="1474" spans="13:14" x14ac:dyDescent="0.25">
      <c r="M1474">
        <v>-69</v>
      </c>
      <c r="N1474" t="s">
        <v>131</v>
      </c>
    </row>
    <row r="1475" spans="13:14" x14ac:dyDescent="0.25">
      <c r="M1475">
        <v>-62</v>
      </c>
      <c r="N1475" t="s">
        <v>131</v>
      </c>
    </row>
    <row r="1476" spans="13:14" x14ac:dyDescent="0.25">
      <c r="M1476">
        <v>-59</v>
      </c>
      <c r="N1476" t="s">
        <v>131</v>
      </c>
    </row>
    <row r="1477" spans="13:14" x14ac:dyDescent="0.25">
      <c r="M1477">
        <v>-69</v>
      </c>
      <c r="N1477" t="s">
        <v>131</v>
      </c>
    </row>
    <row r="1478" spans="13:14" x14ac:dyDescent="0.25">
      <c r="M1478">
        <v>-62</v>
      </c>
      <c r="N1478" t="s">
        <v>131</v>
      </c>
    </row>
    <row r="1479" spans="13:14" x14ac:dyDescent="0.25">
      <c r="M1479">
        <v>-62</v>
      </c>
      <c r="N1479" t="s">
        <v>131</v>
      </c>
    </row>
    <row r="1480" spans="13:14" x14ac:dyDescent="0.25">
      <c r="M1480">
        <v>-60</v>
      </c>
      <c r="N1480" t="s">
        <v>131</v>
      </c>
    </row>
    <row r="1481" spans="13:14" x14ac:dyDescent="0.25">
      <c r="M1481">
        <v>-59</v>
      </c>
      <c r="N1481" t="s">
        <v>131</v>
      </c>
    </row>
    <row r="1482" spans="13:14" x14ac:dyDescent="0.25">
      <c r="M1482">
        <v>-69</v>
      </c>
      <c r="N1482" t="s">
        <v>131</v>
      </c>
    </row>
    <row r="1483" spans="13:14" x14ac:dyDescent="0.25">
      <c r="M1483">
        <v>-62</v>
      </c>
      <c r="N1483" t="s">
        <v>131</v>
      </c>
    </row>
    <row r="1484" spans="13:14" x14ac:dyDescent="0.25">
      <c r="M1484">
        <v>-59</v>
      </c>
      <c r="N1484" t="s">
        <v>131</v>
      </c>
    </row>
    <row r="1485" spans="13:14" x14ac:dyDescent="0.25">
      <c r="M1485">
        <v>-68</v>
      </c>
      <c r="N1485" t="s">
        <v>131</v>
      </c>
    </row>
    <row r="1486" spans="13:14" x14ac:dyDescent="0.25">
      <c r="M1486">
        <v>-59</v>
      </c>
      <c r="N1486" t="s">
        <v>131</v>
      </c>
    </row>
    <row r="1487" spans="13:14" x14ac:dyDescent="0.25">
      <c r="M1487">
        <v>-62</v>
      </c>
      <c r="N1487" t="s">
        <v>131</v>
      </c>
    </row>
    <row r="1488" spans="13:14" x14ac:dyDescent="0.25">
      <c r="M1488">
        <v>-62</v>
      </c>
      <c r="N1488" t="s">
        <v>131</v>
      </c>
    </row>
    <row r="1489" spans="13:14" x14ac:dyDescent="0.25">
      <c r="M1489">
        <v>-60</v>
      </c>
      <c r="N1489" t="s">
        <v>131</v>
      </c>
    </row>
    <row r="1490" spans="13:14" x14ac:dyDescent="0.25">
      <c r="M1490">
        <v>-60</v>
      </c>
      <c r="N1490" t="s">
        <v>131</v>
      </c>
    </row>
    <row r="1491" spans="13:14" x14ac:dyDescent="0.25">
      <c r="M1491">
        <v>-61</v>
      </c>
      <c r="N1491" t="s">
        <v>131</v>
      </c>
    </row>
    <row r="1492" spans="13:14" x14ac:dyDescent="0.25">
      <c r="M1492">
        <v>-62</v>
      </c>
      <c r="N1492" t="s">
        <v>131</v>
      </c>
    </row>
    <row r="1493" spans="13:14" x14ac:dyDescent="0.25">
      <c r="M1493">
        <v>-59</v>
      </c>
      <c r="N1493" t="s">
        <v>131</v>
      </c>
    </row>
    <row r="1494" spans="13:14" x14ac:dyDescent="0.25">
      <c r="M1494">
        <v>-61</v>
      </c>
      <c r="N1494" t="s">
        <v>131</v>
      </c>
    </row>
    <row r="1495" spans="13:14" x14ac:dyDescent="0.25">
      <c r="M1495">
        <v>-69</v>
      </c>
      <c r="N1495" t="s">
        <v>131</v>
      </c>
    </row>
    <row r="1496" spans="13:14" x14ac:dyDescent="0.25">
      <c r="M1496">
        <v>-68</v>
      </c>
      <c r="N1496" t="s">
        <v>131</v>
      </c>
    </row>
    <row r="1497" spans="13:14" x14ac:dyDescent="0.25">
      <c r="M1497">
        <v>-60</v>
      </c>
      <c r="N1497" t="s">
        <v>131</v>
      </c>
    </row>
    <row r="1498" spans="13:14" x14ac:dyDescent="0.25">
      <c r="M1498">
        <v>-69</v>
      </c>
      <c r="N1498" t="s">
        <v>131</v>
      </c>
    </row>
    <row r="1499" spans="13:14" x14ac:dyDescent="0.25">
      <c r="M1499">
        <v>-62</v>
      </c>
      <c r="N1499" t="s">
        <v>131</v>
      </c>
    </row>
    <row r="1500" spans="13:14" x14ac:dyDescent="0.25">
      <c r="M1500">
        <v>-69</v>
      </c>
      <c r="N1500" t="s">
        <v>131</v>
      </c>
    </row>
    <row r="1501" spans="13:14" x14ac:dyDescent="0.25">
      <c r="M1501">
        <v>-60</v>
      </c>
      <c r="N1501" t="s">
        <v>131</v>
      </c>
    </row>
    <row r="1502" spans="13:14" x14ac:dyDescent="0.25">
      <c r="M1502">
        <v>-69</v>
      </c>
      <c r="N1502" t="s">
        <v>131</v>
      </c>
    </row>
    <row r="1503" spans="13:14" x14ac:dyDescent="0.25">
      <c r="M1503">
        <v>-69</v>
      </c>
      <c r="N1503" t="s">
        <v>131</v>
      </c>
    </row>
    <row r="1504" spans="13:14" x14ac:dyDescent="0.25">
      <c r="M1504">
        <v>-62</v>
      </c>
      <c r="N1504" t="s">
        <v>131</v>
      </c>
    </row>
    <row r="1505" spans="13:14" x14ac:dyDescent="0.25">
      <c r="M1505">
        <v>-60</v>
      </c>
      <c r="N1505" t="s">
        <v>131</v>
      </c>
    </row>
    <row r="1506" spans="13:14" x14ac:dyDescent="0.25">
      <c r="M1506">
        <v>-62</v>
      </c>
      <c r="N1506" t="s">
        <v>131</v>
      </c>
    </row>
    <row r="1507" spans="13:14" x14ac:dyDescent="0.25">
      <c r="M1507">
        <v>-68</v>
      </c>
      <c r="N1507" t="s">
        <v>131</v>
      </c>
    </row>
    <row r="1508" spans="13:14" x14ac:dyDescent="0.25">
      <c r="M1508">
        <v>-69</v>
      </c>
      <c r="N1508" t="s">
        <v>131</v>
      </c>
    </row>
    <row r="1509" spans="13:14" x14ac:dyDescent="0.25">
      <c r="M1509">
        <v>-68</v>
      </c>
      <c r="N1509" t="s">
        <v>131</v>
      </c>
    </row>
    <row r="1510" spans="13:14" x14ac:dyDescent="0.25">
      <c r="M1510">
        <v>-62</v>
      </c>
      <c r="N1510" t="s">
        <v>131</v>
      </c>
    </row>
    <row r="1511" spans="13:14" x14ac:dyDescent="0.25">
      <c r="M1511">
        <v>-61</v>
      </c>
      <c r="N1511" t="s">
        <v>131</v>
      </c>
    </row>
    <row r="1512" spans="13:14" x14ac:dyDescent="0.25">
      <c r="M1512">
        <v>-62</v>
      </c>
      <c r="N1512" t="s">
        <v>131</v>
      </c>
    </row>
    <row r="1513" spans="13:14" x14ac:dyDescent="0.25">
      <c r="M1513">
        <v>-59</v>
      </c>
      <c r="N1513" t="s">
        <v>131</v>
      </c>
    </row>
    <row r="1514" spans="13:14" x14ac:dyDescent="0.25">
      <c r="M1514">
        <v>-69</v>
      </c>
      <c r="N1514" t="s">
        <v>131</v>
      </c>
    </row>
    <row r="1515" spans="13:14" x14ac:dyDescent="0.25">
      <c r="M1515">
        <v>-68</v>
      </c>
      <c r="N1515" t="s">
        <v>131</v>
      </c>
    </row>
    <row r="1516" spans="13:14" x14ac:dyDescent="0.25">
      <c r="M1516">
        <v>-59</v>
      </c>
      <c r="N1516" t="s">
        <v>131</v>
      </c>
    </row>
    <row r="1517" spans="13:14" x14ac:dyDescent="0.25">
      <c r="M1517">
        <v>-69</v>
      </c>
      <c r="N1517" t="s">
        <v>131</v>
      </c>
    </row>
    <row r="1518" spans="13:14" x14ac:dyDescent="0.25">
      <c r="M1518">
        <v>-62</v>
      </c>
      <c r="N1518" t="s">
        <v>131</v>
      </c>
    </row>
    <row r="1519" spans="13:14" x14ac:dyDescent="0.25">
      <c r="M1519">
        <v>-62</v>
      </c>
      <c r="N1519" t="s">
        <v>131</v>
      </c>
    </row>
    <row r="1520" spans="13:14" x14ac:dyDescent="0.25">
      <c r="M1520">
        <v>-62</v>
      </c>
      <c r="N1520" t="s">
        <v>131</v>
      </c>
    </row>
    <row r="1521" spans="13:14" x14ac:dyDescent="0.25">
      <c r="M1521">
        <v>-60</v>
      </c>
      <c r="N1521" t="s">
        <v>131</v>
      </c>
    </row>
    <row r="1522" spans="13:14" x14ac:dyDescent="0.25">
      <c r="M1522">
        <v>-60</v>
      </c>
      <c r="N1522" t="s">
        <v>131</v>
      </c>
    </row>
    <row r="1523" spans="13:14" x14ac:dyDescent="0.25">
      <c r="M1523">
        <v>-62</v>
      </c>
      <c r="N1523" t="s">
        <v>131</v>
      </c>
    </row>
    <row r="1524" spans="13:14" x14ac:dyDescent="0.25">
      <c r="M1524">
        <v>-69</v>
      </c>
      <c r="N1524" t="s">
        <v>131</v>
      </c>
    </row>
    <row r="1525" spans="13:14" x14ac:dyDescent="0.25">
      <c r="M1525">
        <v>-62</v>
      </c>
      <c r="N1525" t="s">
        <v>131</v>
      </c>
    </row>
    <row r="1526" spans="13:14" x14ac:dyDescent="0.25">
      <c r="M1526">
        <v>-68</v>
      </c>
      <c r="N1526" t="s">
        <v>131</v>
      </c>
    </row>
    <row r="1527" spans="13:14" x14ac:dyDescent="0.25">
      <c r="M1527">
        <v>-59</v>
      </c>
      <c r="N1527" t="s">
        <v>131</v>
      </c>
    </row>
    <row r="1528" spans="13:14" x14ac:dyDescent="0.25">
      <c r="M1528">
        <v>-69</v>
      </c>
      <c r="N1528" t="s">
        <v>131</v>
      </c>
    </row>
    <row r="1529" spans="13:14" x14ac:dyDescent="0.25">
      <c r="M1529">
        <v>-69</v>
      </c>
      <c r="N1529" t="s">
        <v>131</v>
      </c>
    </row>
    <row r="1530" spans="13:14" x14ac:dyDescent="0.25">
      <c r="M1530">
        <v>-68</v>
      </c>
      <c r="N1530" t="s">
        <v>131</v>
      </c>
    </row>
    <row r="1531" spans="13:14" x14ac:dyDescent="0.25">
      <c r="M1531">
        <v>-62</v>
      </c>
      <c r="N1531" t="s">
        <v>131</v>
      </c>
    </row>
    <row r="1532" spans="13:14" x14ac:dyDescent="0.25">
      <c r="M1532">
        <v>-59</v>
      </c>
      <c r="N1532" t="s">
        <v>131</v>
      </c>
    </row>
    <row r="1533" spans="13:14" x14ac:dyDescent="0.25">
      <c r="M1533">
        <v>-67</v>
      </c>
      <c r="N1533" t="s">
        <v>131</v>
      </c>
    </row>
    <row r="1534" spans="13:14" x14ac:dyDescent="0.25">
      <c r="M1534">
        <v>-59</v>
      </c>
      <c r="N1534" t="s">
        <v>131</v>
      </c>
    </row>
    <row r="1535" spans="13:14" x14ac:dyDescent="0.25">
      <c r="M1535">
        <v>-59</v>
      </c>
      <c r="N1535" t="s">
        <v>131</v>
      </c>
    </row>
    <row r="1536" spans="13:14" x14ac:dyDescent="0.25">
      <c r="M1536">
        <v>-59</v>
      </c>
      <c r="N1536" t="s">
        <v>131</v>
      </c>
    </row>
    <row r="1537" spans="13:14" x14ac:dyDescent="0.25">
      <c r="M1537">
        <v>-62</v>
      </c>
      <c r="N1537" t="s">
        <v>131</v>
      </c>
    </row>
    <row r="1538" spans="13:14" x14ac:dyDescent="0.25">
      <c r="M1538">
        <v>-63</v>
      </c>
      <c r="N1538" t="s">
        <v>131</v>
      </c>
    </row>
    <row r="1539" spans="13:14" x14ac:dyDescent="0.25">
      <c r="M1539">
        <v>-62</v>
      </c>
      <c r="N1539" t="s">
        <v>131</v>
      </c>
    </row>
    <row r="1540" spans="13:14" x14ac:dyDescent="0.25">
      <c r="M1540">
        <v>-59</v>
      </c>
      <c r="N1540" t="s">
        <v>131</v>
      </c>
    </row>
    <row r="1541" spans="13:14" x14ac:dyDescent="0.25">
      <c r="M1541">
        <v>-62</v>
      </c>
      <c r="N1541" t="s">
        <v>131</v>
      </c>
    </row>
    <row r="1542" spans="13:14" x14ac:dyDescent="0.25">
      <c r="M1542">
        <v>-59</v>
      </c>
      <c r="N1542" t="s">
        <v>131</v>
      </c>
    </row>
    <row r="1543" spans="13:14" x14ac:dyDescent="0.25">
      <c r="M1543">
        <v>-60</v>
      </c>
      <c r="N1543" t="s">
        <v>131</v>
      </c>
    </row>
    <row r="1544" spans="13:14" x14ac:dyDescent="0.25">
      <c r="M1544">
        <v>-60</v>
      </c>
      <c r="N1544" t="s">
        <v>131</v>
      </c>
    </row>
    <row r="1545" spans="13:14" x14ac:dyDescent="0.25">
      <c r="M1545">
        <v>-68</v>
      </c>
      <c r="N1545" t="s">
        <v>131</v>
      </c>
    </row>
    <row r="1546" spans="13:14" x14ac:dyDescent="0.25">
      <c r="M1546">
        <v>-68</v>
      </c>
      <c r="N1546" t="s">
        <v>131</v>
      </c>
    </row>
    <row r="1547" spans="13:14" x14ac:dyDescent="0.25">
      <c r="M1547">
        <v>-59</v>
      </c>
      <c r="N1547" t="s">
        <v>131</v>
      </c>
    </row>
    <row r="1548" spans="13:14" x14ac:dyDescent="0.25">
      <c r="M1548">
        <v>-62</v>
      </c>
      <c r="N1548" t="s">
        <v>131</v>
      </c>
    </row>
    <row r="1549" spans="13:14" x14ac:dyDescent="0.25">
      <c r="M1549">
        <v>-59</v>
      </c>
      <c r="N1549" t="s">
        <v>131</v>
      </c>
    </row>
    <row r="1550" spans="13:14" x14ac:dyDescent="0.25">
      <c r="M1550">
        <v>-60</v>
      </c>
      <c r="N1550" t="s">
        <v>131</v>
      </c>
    </row>
    <row r="1551" spans="13:14" x14ac:dyDescent="0.25">
      <c r="M1551">
        <v>-62</v>
      </c>
      <c r="N1551" t="s">
        <v>131</v>
      </c>
    </row>
    <row r="1552" spans="13:14" x14ac:dyDescent="0.25">
      <c r="M1552">
        <v>-68</v>
      </c>
      <c r="N1552" t="s">
        <v>131</v>
      </c>
    </row>
    <row r="1553" spans="13:14" x14ac:dyDescent="0.25">
      <c r="M1553">
        <v>-68</v>
      </c>
      <c r="N1553" t="s">
        <v>131</v>
      </c>
    </row>
    <row r="1554" spans="13:14" x14ac:dyDescent="0.25">
      <c r="M1554">
        <v>-69</v>
      </c>
      <c r="N1554" t="s">
        <v>131</v>
      </c>
    </row>
    <row r="1555" spans="13:14" x14ac:dyDescent="0.25">
      <c r="M1555">
        <v>-69</v>
      </c>
      <c r="N1555" t="s">
        <v>131</v>
      </c>
    </row>
    <row r="1556" spans="13:14" x14ac:dyDescent="0.25">
      <c r="M1556">
        <v>-60</v>
      </c>
      <c r="N1556" t="s">
        <v>131</v>
      </c>
    </row>
    <row r="1557" spans="13:14" x14ac:dyDescent="0.25">
      <c r="M1557">
        <v>-68</v>
      </c>
      <c r="N1557" t="s">
        <v>131</v>
      </c>
    </row>
    <row r="1558" spans="13:14" x14ac:dyDescent="0.25">
      <c r="M1558">
        <v>-60</v>
      </c>
      <c r="N1558" t="s">
        <v>131</v>
      </c>
    </row>
    <row r="1559" spans="13:14" x14ac:dyDescent="0.25">
      <c r="M1559">
        <v>-61</v>
      </c>
      <c r="N1559" t="s">
        <v>131</v>
      </c>
    </row>
    <row r="1560" spans="13:14" x14ac:dyDescent="0.25">
      <c r="M1560">
        <v>-62</v>
      </c>
      <c r="N1560" t="s">
        <v>131</v>
      </c>
    </row>
    <row r="1561" spans="13:14" x14ac:dyDescent="0.25">
      <c r="M1561">
        <v>-69</v>
      </c>
      <c r="N1561" t="s">
        <v>131</v>
      </c>
    </row>
    <row r="1562" spans="13:14" x14ac:dyDescent="0.25">
      <c r="M1562">
        <v>-60</v>
      </c>
      <c r="N1562" t="s">
        <v>131</v>
      </c>
    </row>
    <row r="1563" spans="13:14" x14ac:dyDescent="0.25">
      <c r="M1563">
        <v>-69</v>
      </c>
      <c r="N1563" t="s">
        <v>131</v>
      </c>
    </row>
    <row r="1564" spans="13:14" x14ac:dyDescent="0.25">
      <c r="M1564">
        <v>-63</v>
      </c>
      <c r="N1564" t="s">
        <v>131</v>
      </c>
    </row>
    <row r="1565" spans="13:14" x14ac:dyDescent="0.25">
      <c r="M1565">
        <v>-63</v>
      </c>
      <c r="N1565" t="s">
        <v>131</v>
      </c>
    </row>
    <row r="1566" spans="13:14" x14ac:dyDescent="0.25">
      <c r="M1566">
        <v>-60</v>
      </c>
      <c r="N1566" t="s">
        <v>131</v>
      </c>
    </row>
    <row r="1567" spans="13:14" x14ac:dyDescent="0.25">
      <c r="M1567">
        <v>-61</v>
      </c>
      <c r="N1567" t="s">
        <v>131</v>
      </c>
    </row>
    <row r="1568" spans="13:14" x14ac:dyDescent="0.25">
      <c r="M1568">
        <v>-60</v>
      </c>
      <c r="N1568" t="s">
        <v>131</v>
      </c>
    </row>
    <row r="1569" spans="13:14" x14ac:dyDescent="0.25">
      <c r="M1569">
        <v>-60</v>
      </c>
      <c r="N1569" t="s">
        <v>131</v>
      </c>
    </row>
    <row r="1570" spans="13:14" x14ac:dyDescent="0.25">
      <c r="M1570">
        <v>-69</v>
      </c>
      <c r="N1570" t="s">
        <v>131</v>
      </c>
    </row>
    <row r="1571" spans="13:14" x14ac:dyDescent="0.25">
      <c r="M1571">
        <v>-60</v>
      </c>
      <c r="N1571" t="s">
        <v>131</v>
      </c>
    </row>
    <row r="1572" spans="13:14" x14ac:dyDescent="0.25">
      <c r="M1572">
        <v>-62</v>
      </c>
      <c r="N1572" t="s">
        <v>131</v>
      </c>
    </row>
    <row r="1573" spans="13:14" x14ac:dyDescent="0.25">
      <c r="M1573">
        <v>-70</v>
      </c>
      <c r="N1573" t="s">
        <v>131</v>
      </c>
    </row>
    <row r="1574" spans="13:14" x14ac:dyDescent="0.25">
      <c r="M1574">
        <v>-60</v>
      </c>
      <c r="N1574" t="s">
        <v>131</v>
      </c>
    </row>
    <row r="1575" spans="13:14" x14ac:dyDescent="0.25">
      <c r="M1575">
        <v>-60</v>
      </c>
      <c r="N1575" t="s">
        <v>131</v>
      </c>
    </row>
    <row r="1576" spans="13:14" x14ac:dyDescent="0.25">
      <c r="M1576">
        <v>-62</v>
      </c>
      <c r="N1576" t="s">
        <v>131</v>
      </c>
    </row>
    <row r="1577" spans="13:14" x14ac:dyDescent="0.25">
      <c r="M1577">
        <v>-70</v>
      </c>
      <c r="N1577" t="s">
        <v>131</v>
      </c>
    </row>
    <row r="1578" spans="13:14" x14ac:dyDescent="0.25">
      <c r="M1578">
        <v>-62</v>
      </c>
      <c r="N1578" t="s">
        <v>131</v>
      </c>
    </row>
    <row r="1579" spans="13:14" x14ac:dyDescent="0.25">
      <c r="M1579">
        <v>-59</v>
      </c>
      <c r="N1579" t="s">
        <v>131</v>
      </c>
    </row>
    <row r="1580" spans="13:14" x14ac:dyDescent="0.25">
      <c r="M1580">
        <v>-69</v>
      </c>
      <c r="N1580" t="s">
        <v>131</v>
      </c>
    </row>
    <row r="1581" spans="13:14" x14ac:dyDescent="0.25">
      <c r="M1581">
        <v>-69</v>
      </c>
      <c r="N1581" t="s">
        <v>131</v>
      </c>
    </row>
    <row r="1582" spans="13:14" x14ac:dyDescent="0.25">
      <c r="M1582">
        <v>-61</v>
      </c>
      <c r="N1582" t="s">
        <v>131</v>
      </c>
    </row>
    <row r="1583" spans="13:14" x14ac:dyDescent="0.25">
      <c r="M1583">
        <v>-69</v>
      </c>
      <c r="N1583" t="s">
        <v>131</v>
      </c>
    </row>
    <row r="1584" spans="13:14" x14ac:dyDescent="0.25">
      <c r="M1584">
        <v>-63</v>
      </c>
      <c r="N1584" t="s">
        <v>131</v>
      </c>
    </row>
    <row r="1585" spans="13:14" x14ac:dyDescent="0.25">
      <c r="M1585">
        <v>-59</v>
      </c>
      <c r="N1585" t="s">
        <v>131</v>
      </c>
    </row>
    <row r="1586" spans="13:14" x14ac:dyDescent="0.25">
      <c r="M1586">
        <v>-60</v>
      </c>
      <c r="N1586" t="s">
        <v>131</v>
      </c>
    </row>
    <row r="1587" spans="13:14" x14ac:dyDescent="0.25">
      <c r="M1587">
        <v>-60</v>
      </c>
      <c r="N1587" t="s">
        <v>131</v>
      </c>
    </row>
    <row r="1588" spans="13:14" x14ac:dyDescent="0.25">
      <c r="M1588">
        <v>-60</v>
      </c>
      <c r="N1588" t="s">
        <v>131</v>
      </c>
    </row>
    <row r="1589" spans="13:14" x14ac:dyDescent="0.25">
      <c r="M1589">
        <v>-59</v>
      </c>
      <c r="N1589" t="s">
        <v>131</v>
      </c>
    </row>
    <row r="1590" spans="13:14" x14ac:dyDescent="0.25">
      <c r="M1590">
        <v>-60</v>
      </c>
      <c r="N1590" t="s">
        <v>131</v>
      </c>
    </row>
    <row r="1591" spans="13:14" x14ac:dyDescent="0.25">
      <c r="M1591">
        <v>-60</v>
      </c>
      <c r="N1591" t="s">
        <v>131</v>
      </c>
    </row>
    <row r="1592" spans="13:14" x14ac:dyDescent="0.25">
      <c r="M1592">
        <v>-68</v>
      </c>
      <c r="N1592" t="s">
        <v>131</v>
      </c>
    </row>
    <row r="1593" spans="13:14" x14ac:dyDescent="0.25">
      <c r="M1593">
        <v>-62</v>
      </c>
      <c r="N1593" t="s">
        <v>131</v>
      </c>
    </row>
    <row r="1594" spans="13:14" x14ac:dyDescent="0.25">
      <c r="M1594">
        <v>-68</v>
      </c>
      <c r="N1594" t="s">
        <v>131</v>
      </c>
    </row>
    <row r="1595" spans="13:14" x14ac:dyDescent="0.25">
      <c r="M1595">
        <v>-60</v>
      </c>
      <c r="N1595" t="s">
        <v>131</v>
      </c>
    </row>
    <row r="1596" spans="13:14" x14ac:dyDescent="0.25">
      <c r="M1596">
        <v>-60</v>
      </c>
      <c r="N1596" t="s">
        <v>131</v>
      </c>
    </row>
    <row r="1597" spans="13:14" x14ac:dyDescent="0.25">
      <c r="M1597">
        <v>-60</v>
      </c>
      <c r="N1597" t="s">
        <v>131</v>
      </c>
    </row>
    <row r="1598" spans="13:14" x14ac:dyDescent="0.25">
      <c r="M1598">
        <v>-60</v>
      </c>
      <c r="N1598" t="s">
        <v>131</v>
      </c>
    </row>
    <row r="1599" spans="13:14" x14ac:dyDescent="0.25">
      <c r="M1599">
        <v>-60</v>
      </c>
      <c r="N1599" t="s">
        <v>131</v>
      </c>
    </row>
    <row r="1600" spans="13:14" x14ac:dyDescent="0.25">
      <c r="M1600">
        <v>-68</v>
      </c>
      <c r="N1600" t="s">
        <v>131</v>
      </c>
    </row>
    <row r="1601" spans="13:14" x14ac:dyDescent="0.25">
      <c r="M1601">
        <v>-59</v>
      </c>
      <c r="N1601" t="s">
        <v>131</v>
      </c>
    </row>
    <row r="1602" spans="13:14" x14ac:dyDescent="0.25">
      <c r="M1602">
        <v>-59</v>
      </c>
      <c r="N1602" t="s">
        <v>131</v>
      </c>
    </row>
    <row r="1603" spans="13:14" x14ac:dyDescent="0.25">
      <c r="M1603">
        <v>-68</v>
      </c>
      <c r="N1603" t="s">
        <v>131</v>
      </c>
    </row>
    <row r="1604" spans="13:14" x14ac:dyDescent="0.25">
      <c r="M1604">
        <v>-59</v>
      </c>
      <c r="N1604" t="s">
        <v>131</v>
      </c>
    </row>
    <row r="1605" spans="13:14" x14ac:dyDescent="0.25">
      <c r="M1605">
        <v>-68</v>
      </c>
      <c r="N1605" t="s">
        <v>131</v>
      </c>
    </row>
    <row r="1606" spans="13:14" x14ac:dyDescent="0.25">
      <c r="M1606">
        <v>-69</v>
      </c>
      <c r="N1606" t="s">
        <v>131</v>
      </c>
    </row>
    <row r="1607" spans="13:14" x14ac:dyDescent="0.25">
      <c r="M1607">
        <v>-60</v>
      </c>
      <c r="N1607" t="s">
        <v>131</v>
      </c>
    </row>
    <row r="1608" spans="13:14" x14ac:dyDescent="0.25">
      <c r="M1608">
        <v>-59</v>
      </c>
      <c r="N1608" t="s">
        <v>131</v>
      </c>
    </row>
    <row r="1609" spans="13:14" x14ac:dyDescent="0.25">
      <c r="M1609">
        <v>-69</v>
      </c>
      <c r="N1609" t="s">
        <v>131</v>
      </c>
    </row>
    <row r="1610" spans="13:14" x14ac:dyDescent="0.25">
      <c r="M1610">
        <v>-62</v>
      </c>
      <c r="N1610" t="s">
        <v>131</v>
      </c>
    </row>
    <row r="1611" spans="13:14" x14ac:dyDescent="0.25">
      <c r="M1611">
        <v>-60</v>
      </c>
      <c r="N1611" t="s">
        <v>131</v>
      </c>
    </row>
    <row r="1612" spans="13:14" x14ac:dyDescent="0.25">
      <c r="M1612">
        <v>-60</v>
      </c>
      <c r="N1612" t="s">
        <v>131</v>
      </c>
    </row>
    <row r="1613" spans="13:14" x14ac:dyDescent="0.25">
      <c r="M1613">
        <v>-60</v>
      </c>
      <c r="N1613" t="s">
        <v>131</v>
      </c>
    </row>
    <row r="1614" spans="13:14" x14ac:dyDescent="0.25">
      <c r="M1614">
        <v>-59</v>
      </c>
      <c r="N1614" t="s">
        <v>131</v>
      </c>
    </row>
    <row r="1615" spans="13:14" x14ac:dyDescent="0.25">
      <c r="M1615">
        <v>-69</v>
      </c>
      <c r="N1615" t="s">
        <v>131</v>
      </c>
    </row>
    <row r="1616" spans="13:14" x14ac:dyDescent="0.25">
      <c r="M1616">
        <v>-60</v>
      </c>
      <c r="N1616" t="s">
        <v>131</v>
      </c>
    </row>
    <row r="1617" spans="13:14" x14ac:dyDescent="0.25">
      <c r="M1617">
        <v>-69</v>
      </c>
      <c r="N1617" t="s">
        <v>131</v>
      </c>
    </row>
    <row r="1618" spans="13:14" x14ac:dyDescent="0.25">
      <c r="M1618">
        <v>-70</v>
      </c>
      <c r="N1618" t="s">
        <v>131</v>
      </c>
    </row>
    <row r="1619" spans="13:14" x14ac:dyDescent="0.25">
      <c r="M1619">
        <v>-69</v>
      </c>
      <c r="N1619" t="s">
        <v>131</v>
      </c>
    </row>
    <row r="1620" spans="13:14" x14ac:dyDescent="0.25">
      <c r="M1620">
        <v>-63</v>
      </c>
      <c r="N1620" t="s">
        <v>131</v>
      </c>
    </row>
    <row r="1621" spans="13:14" x14ac:dyDescent="0.25">
      <c r="M1621">
        <v>-63</v>
      </c>
      <c r="N1621" t="s">
        <v>131</v>
      </c>
    </row>
    <row r="1622" spans="13:14" x14ac:dyDescent="0.25">
      <c r="M1622">
        <v>-60</v>
      </c>
      <c r="N1622" t="s">
        <v>131</v>
      </c>
    </row>
    <row r="1623" spans="13:14" x14ac:dyDescent="0.25">
      <c r="M1623">
        <v>-69</v>
      </c>
      <c r="N1623" t="s">
        <v>131</v>
      </c>
    </row>
    <row r="1624" spans="13:14" x14ac:dyDescent="0.25">
      <c r="M1624">
        <v>-63</v>
      </c>
      <c r="N1624" t="s">
        <v>131</v>
      </c>
    </row>
    <row r="1625" spans="13:14" x14ac:dyDescent="0.25">
      <c r="M1625">
        <v>-62</v>
      </c>
      <c r="N1625" t="s">
        <v>131</v>
      </c>
    </row>
    <row r="1626" spans="13:14" x14ac:dyDescent="0.25">
      <c r="M1626">
        <v>-62</v>
      </c>
      <c r="N1626" t="s">
        <v>131</v>
      </c>
    </row>
    <row r="1627" spans="13:14" x14ac:dyDescent="0.25">
      <c r="M1627">
        <v>-69</v>
      </c>
      <c r="N1627" t="s">
        <v>131</v>
      </c>
    </row>
    <row r="1628" spans="13:14" x14ac:dyDescent="0.25">
      <c r="M1628">
        <v>-59</v>
      </c>
      <c r="N1628" t="s">
        <v>131</v>
      </c>
    </row>
    <row r="1629" spans="13:14" x14ac:dyDescent="0.25">
      <c r="M1629">
        <v>-62</v>
      </c>
      <c r="N1629" t="s">
        <v>131</v>
      </c>
    </row>
    <row r="1630" spans="13:14" x14ac:dyDescent="0.25">
      <c r="M1630">
        <v>-62</v>
      </c>
      <c r="N1630" t="s">
        <v>131</v>
      </c>
    </row>
    <row r="1631" spans="13:14" x14ac:dyDescent="0.25">
      <c r="M1631">
        <v>-69</v>
      </c>
      <c r="N1631" t="s">
        <v>131</v>
      </c>
    </row>
    <row r="1632" spans="13:14" x14ac:dyDescent="0.25">
      <c r="M1632">
        <v>-62</v>
      </c>
      <c r="N1632" t="s">
        <v>131</v>
      </c>
    </row>
    <row r="1633" spans="13:14" x14ac:dyDescent="0.25">
      <c r="M1633">
        <v>-62</v>
      </c>
      <c r="N1633" t="s">
        <v>131</v>
      </c>
    </row>
    <row r="1634" spans="13:14" x14ac:dyDescent="0.25">
      <c r="M1634">
        <v>-69</v>
      </c>
      <c r="N1634" t="s">
        <v>131</v>
      </c>
    </row>
    <row r="1635" spans="13:14" x14ac:dyDescent="0.25">
      <c r="M1635">
        <v>-63</v>
      </c>
      <c r="N1635" t="s">
        <v>131</v>
      </c>
    </row>
    <row r="1636" spans="13:14" x14ac:dyDescent="0.25">
      <c r="M1636">
        <v>-60</v>
      </c>
      <c r="N1636" t="s">
        <v>131</v>
      </c>
    </row>
    <row r="1637" spans="13:14" x14ac:dyDescent="0.25">
      <c r="M1637">
        <v>-62</v>
      </c>
      <c r="N1637" t="s">
        <v>131</v>
      </c>
    </row>
    <row r="1638" spans="13:14" x14ac:dyDescent="0.25">
      <c r="M1638">
        <v>-69</v>
      </c>
      <c r="N1638" t="s">
        <v>131</v>
      </c>
    </row>
    <row r="1639" spans="13:14" x14ac:dyDescent="0.25">
      <c r="M1639">
        <v>-59</v>
      </c>
      <c r="N1639" t="s">
        <v>131</v>
      </c>
    </row>
    <row r="1640" spans="13:14" x14ac:dyDescent="0.25">
      <c r="M1640">
        <v>-63</v>
      </c>
      <c r="N1640" t="s">
        <v>131</v>
      </c>
    </row>
    <row r="1641" spans="13:14" x14ac:dyDescent="0.25">
      <c r="M1641">
        <v>-69</v>
      </c>
      <c r="N1641" t="s">
        <v>131</v>
      </c>
    </row>
    <row r="1642" spans="13:14" x14ac:dyDescent="0.25">
      <c r="M1642">
        <v>-69</v>
      </c>
      <c r="N1642" t="s">
        <v>131</v>
      </c>
    </row>
    <row r="1643" spans="13:14" x14ac:dyDescent="0.25">
      <c r="M1643">
        <v>-69</v>
      </c>
      <c r="N1643" t="s">
        <v>131</v>
      </c>
    </row>
    <row r="1644" spans="13:14" x14ac:dyDescent="0.25">
      <c r="M1644">
        <v>-60</v>
      </c>
      <c r="N1644" t="s">
        <v>131</v>
      </c>
    </row>
    <row r="1645" spans="13:14" x14ac:dyDescent="0.25">
      <c r="M1645">
        <v>-63</v>
      </c>
      <c r="N1645" t="s">
        <v>131</v>
      </c>
    </row>
    <row r="1646" spans="13:14" x14ac:dyDescent="0.25">
      <c r="M1646">
        <v>-63</v>
      </c>
      <c r="N1646" t="s">
        <v>131</v>
      </c>
    </row>
    <row r="1647" spans="13:14" x14ac:dyDescent="0.25">
      <c r="M1647">
        <v>-62</v>
      </c>
      <c r="N1647" t="s">
        <v>131</v>
      </c>
    </row>
    <row r="1648" spans="13:14" x14ac:dyDescent="0.25">
      <c r="M1648">
        <v>-69</v>
      </c>
      <c r="N1648" t="s">
        <v>131</v>
      </c>
    </row>
    <row r="1649" spans="13:14" x14ac:dyDescent="0.25">
      <c r="M1649">
        <v>-69</v>
      </c>
      <c r="N1649" t="s">
        <v>131</v>
      </c>
    </row>
    <row r="1650" spans="13:14" x14ac:dyDescent="0.25">
      <c r="M1650">
        <v>-60</v>
      </c>
      <c r="N1650" t="s">
        <v>131</v>
      </c>
    </row>
    <row r="1651" spans="13:14" x14ac:dyDescent="0.25">
      <c r="M1651">
        <v>-68</v>
      </c>
      <c r="N1651" t="s">
        <v>131</v>
      </c>
    </row>
    <row r="1652" spans="13:14" x14ac:dyDescent="0.25">
      <c r="M1652">
        <v>-68</v>
      </c>
      <c r="N1652" t="s">
        <v>131</v>
      </c>
    </row>
    <row r="1653" spans="13:14" x14ac:dyDescent="0.25">
      <c r="M1653" s="14">
        <v>-59</v>
      </c>
      <c r="N1653" t="s">
        <v>131</v>
      </c>
    </row>
    <row r="1654" spans="13:14" x14ac:dyDescent="0.25">
      <c r="M1654" s="14">
        <v>-62</v>
      </c>
      <c r="N1654" t="s">
        <v>131</v>
      </c>
    </row>
    <row r="1655" spans="13:14" x14ac:dyDescent="0.25">
      <c r="M1655" s="14">
        <v>-70</v>
      </c>
      <c r="N1655" t="s">
        <v>131</v>
      </c>
    </row>
    <row r="1656" spans="13:14" x14ac:dyDescent="0.25">
      <c r="M1656" s="14">
        <v>-60</v>
      </c>
      <c r="N1656" t="s">
        <v>131</v>
      </c>
    </row>
    <row r="1657" spans="13:14" x14ac:dyDescent="0.25">
      <c r="M1657" s="14">
        <v>-59</v>
      </c>
      <c r="N1657" t="s">
        <v>131</v>
      </c>
    </row>
    <row r="1658" spans="13:14" x14ac:dyDescent="0.25">
      <c r="M1658" s="14">
        <v>-62</v>
      </c>
      <c r="N1658" t="s">
        <v>131</v>
      </c>
    </row>
    <row r="1659" spans="13:14" x14ac:dyDescent="0.25">
      <c r="M1659" s="14">
        <v>-62</v>
      </c>
      <c r="N1659" t="s">
        <v>131</v>
      </c>
    </row>
    <row r="1660" spans="13:14" x14ac:dyDescent="0.25">
      <c r="M1660" s="14">
        <v>-59</v>
      </c>
      <c r="N1660" t="s">
        <v>131</v>
      </c>
    </row>
    <row r="1661" spans="13:14" x14ac:dyDescent="0.25">
      <c r="M1661" s="14">
        <v>-62</v>
      </c>
      <c r="N1661" t="s">
        <v>131</v>
      </c>
    </row>
    <row r="1662" spans="13:14" x14ac:dyDescent="0.25">
      <c r="M1662" s="14">
        <v>-60</v>
      </c>
      <c r="N1662" t="s">
        <v>131</v>
      </c>
    </row>
    <row r="1663" spans="13:14" x14ac:dyDescent="0.25">
      <c r="M1663" s="14">
        <v>-69</v>
      </c>
      <c r="N1663" t="s">
        <v>131</v>
      </c>
    </row>
    <row r="1664" spans="13:14" x14ac:dyDescent="0.25">
      <c r="M1664" s="14">
        <v>-62</v>
      </c>
      <c r="N1664" t="s">
        <v>131</v>
      </c>
    </row>
    <row r="1665" spans="13:14" x14ac:dyDescent="0.25">
      <c r="M1665" s="14">
        <v>-59</v>
      </c>
      <c r="N1665" t="s">
        <v>131</v>
      </c>
    </row>
    <row r="1666" spans="13:14" x14ac:dyDescent="0.25">
      <c r="M1666" s="14">
        <v>-68</v>
      </c>
      <c r="N1666" t="s">
        <v>131</v>
      </c>
    </row>
    <row r="1667" spans="13:14" x14ac:dyDescent="0.25">
      <c r="M1667" s="14">
        <v>-59</v>
      </c>
      <c r="N1667" t="s">
        <v>131</v>
      </c>
    </row>
    <row r="1668" spans="13:14" x14ac:dyDescent="0.25">
      <c r="M1668" s="14">
        <v>-59</v>
      </c>
      <c r="N1668" t="s">
        <v>131</v>
      </c>
    </row>
    <row r="1669" spans="13:14" x14ac:dyDescent="0.25">
      <c r="M1669" s="14">
        <v>-60</v>
      </c>
      <c r="N1669" t="s">
        <v>131</v>
      </c>
    </row>
    <row r="1670" spans="13:14" x14ac:dyDescent="0.25">
      <c r="M1670" s="14">
        <v>-60</v>
      </c>
      <c r="N1670" t="s">
        <v>131</v>
      </c>
    </row>
    <row r="1671" spans="13:14" x14ac:dyDescent="0.25">
      <c r="M1671" s="14">
        <v>-60</v>
      </c>
      <c r="N1671" t="s">
        <v>131</v>
      </c>
    </row>
    <row r="1672" spans="13:14" x14ac:dyDescent="0.25">
      <c r="M1672" s="14">
        <v>-68</v>
      </c>
      <c r="N1672" t="s">
        <v>131</v>
      </c>
    </row>
    <row r="1673" spans="13:14" x14ac:dyDescent="0.25">
      <c r="M1673" s="14">
        <v>-59</v>
      </c>
      <c r="N1673" t="s">
        <v>131</v>
      </c>
    </row>
    <row r="1674" spans="13:14" x14ac:dyDescent="0.25">
      <c r="M1674" s="14">
        <v>-62</v>
      </c>
      <c r="N1674" t="s">
        <v>131</v>
      </c>
    </row>
    <row r="1675" spans="13:14" x14ac:dyDescent="0.25">
      <c r="M1675" s="14">
        <v>-60</v>
      </c>
      <c r="N1675" t="s">
        <v>131</v>
      </c>
    </row>
    <row r="1676" spans="13:14" x14ac:dyDescent="0.25">
      <c r="M1676" s="14">
        <v>-69</v>
      </c>
      <c r="N1676" t="s">
        <v>131</v>
      </c>
    </row>
    <row r="1677" spans="13:14" x14ac:dyDescent="0.25">
      <c r="M1677" s="14">
        <v>-69</v>
      </c>
      <c r="N1677" t="s">
        <v>131</v>
      </c>
    </row>
    <row r="1678" spans="13:14" x14ac:dyDescent="0.25">
      <c r="M1678" s="14">
        <v>-63</v>
      </c>
      <c r="N1678" t="s">
        <v>131</v>
      </c>
    </row>
    <row r="1679" spans="13:14" x14ac:dyDescent="0.25">
      <c r="M1679" s="14">
        <v>-60</v>
      </c>
      <c r="N1679" t="s">
        <v>131</v>
      </c>
    </row>
    <row r="1680" spans="13:14" x14ac:dyDescent="0.25">
      <c r="M1680" s="14">
        <v>-63</v>
      </c>
      <c r="N1680" t="s">
        <v>131</v>
      </c>
    </row>
    <row r="1681" spans="13:14" x14ac:dyDescent="0.25">
      <c r="M1681" s="14">
        <v>-59</v>
      </c>
      <c r="N1681" t="s">
        <v>131</v>
      </c>
    </row>
    <row r="1682" spans="13:14" x14ac:dyDescent="0.25">
      <c r="M1682" s="14">
        <v>-62</v>
      </c>
      <c r="N1682" t="s">
        <v>131</v>
      </c>
    </row>
    <row r="1683" spans="13:14" x14ac:dyDescent="0.25">
      <c r="M1683" s="14">
        <v>-61</v>
      </c>
      <c r="N1683" t="s">
        <v>131</v>
      </c>
    </row>
    <row r="1684" spans="13:14" x14ac:dyDescent="0.25">
      <c r="M1684" s="14">
        <v>-68</v>
      </c>
      <c r="N1684" t="s">
        <v>131</v>
      </c>
    </row>
    <row r="1685" spans="13:14" x14ac:dyDescent="0.25">
      <c r="M1685" s="14">
        <v>-59</v>
      </c>
      <c r="N1685" t="s">
        <v>131</v>
      </c>
    </row>
    <row r="1686" spans="13:14" x14ac:dyDescent="0.25">
      <c r="M1686" s="14">
        <v>-62</v>
      </c>
      <c r="N1686" t="s">
        <v>131</v>
      </c>
    </row>
    <row r="1687" spans="13:14" x14ac:dyDescent="0.25">
      <c r="M1687" s="14">
        <v>-60</v>
      </c>
      <c r="N1687" t="s">
        <v>131</v>
      </c>
    </row>
    <row r="1688" spans="13:14" x14ac:dyDescent="0.25">
      <c r="M1688" s="14">
        <v>-62</v>
      </c>
      <c r="N1688" t="s">
        <v>131</v>
      </c>
    </row>
    <row r="1689" spans="13:14" x14ac:dyDescent="0.25">
      <c r="M1689" s="14">
        <v>-62</v>
      </c>
      <c r="N1689" t="s">
        <v>131</v>
      </c>
    </row>
    <row r="1690" spans="13:14" x14ac:dyDescent="0.25">
      <c r="M1690" s="14">
        <v>-68</v>
      </c>
      <c r="N1690" t="s">
        <v>131</v>
      </c>
    </row>
    <row r="1691" spans="13:14" x14ac:dyDescent="0.25">
      <c r="M1691" s="14">
        <v>-61</v>
      </c>
      <c r="N1691" t="s">
        <v>131</v>
      </c>
    </row>
    <row r="1692" spans="13:14" x14ac:dyDescent="0.25">
      <c r="M1692" s="14">
        <v>-59</v>
      </c>
      <c r="N1692" t="s">
        <v>131</v>
      </c>
    </row>
    <row r="1693" spans="13:14" x14ac:dyDescent="0.25">
      <c r="M1693" s="14">
        <v>-62</v>
      </c>
      <c r="N1693" t="s">
        <v>131</v>
      </c>
    </row>
    <row r="1694" spans="13:14" x14ac:dyDescent="0.25">
      <c r="M1694" s="14">
        <v>-60</v>
      </c>
      <c r="N1694" t="s">
        <v>131</v>
      </c>
    </row>
    <row r="1695" spans="13:14" x14ac:dyDescent="0.25">
      <c r="M1695" s="14">
        <v>-69</v>
      </c>
      <c r="N1695" t="s">
        <v>131</v>
      </c>
    </row>
    <row r="1696" spans="13:14" x14ac:dyDescent="0.25">
      <c r="M1696" s="14">
        <v>-60</v>
      </c>
      <c r="N1696" t="s">
        <v>131</v>
      </c>
    </row>
    <row r="1697" spans="13:14" x14ac:dyDescent="0.25">
      <c r="M1697" s="14">
        <v>-63</v>
      </c>
      <c r="N1697" t="s">
        <v>131</v>
      </c>
    </row>
    <row r="1698" spans="13:14" x14ac:dyDescent="0.25">
      <c r="M1698" s="14">
        <v>-63</v>
      </c>
      <c r="N1698" t="s">
        <v>131</v>
      </c>
    </row>
    <row r="1699" spans="13:14" x14ac:dyDescent="0.25">
      <c r="M1699" s="14">
        <v>-59</v>
      </c>
      <c r="N1699" t="s">
        <v>131</v>
      </c>
    </row>
    <row r="1700" spans="13:14" x14ac:dyDescent="0.25">
      <c r="M1700" s="14">
        <v>-68</v>
      </c>
      <c r="N1700" t="s">
        <v>131</v>
      </c>
    </row>
    <row r="1701" spans="13:14" x14ac:dyDescent="0.25">
      <c r="M1701" s="14">
        <v>-59</v>
      </c>
      <c r="N1701" t="s">
        <v>131</v>
      </c>
    </row>
    <row r="1702" spans="13:14" x14ac:dyDescent="0.25">
      <c r="M1702" s="14">
        <v>-61</v>
      </c>
      <c r="N1702" t="s">
        <v>131</v>
      </c>
    </row>
    <row r="1703" spans="13:14" x14ac:dyDescent="0.25">
      <c r="M1703" s="14">
        <v>-59</v>
      </c>
      <c r="N1703" t="s">
        <v>131</v>
      </c>
    </row>
    <row r="1704" spans="13:14" x14ac:dyDescent="0.25">
      <c r="M1704" s="14">
        <v>-62</v>
      </c>
      <c r="N1704" t="s">
        <v>131</v>
      </c>
    </row>
    <row r="1705" spans="13:14" x14ac:dyDescent="0.25">
      <c r="M1705" s="14">
        <v>-62</v>
      </c>
      <c r="N1705" t="s">
        <v>131</v>
      </c>
    </row>
    <row r="1706" spans="13:14" x14ac:dyDescent="0.25">
      <c r="M1706" s="14">
        <v>-59</v>
      </c>
      <c r="N1706" t="s">
        <v>131</v>
      </c>
    </row>
    <row r="1707" spans="13:14" x14ac:dyDescent="0.25">
      <c r="M1707" s="14">
        <v>-62</v>
      </c>
      <c r="N1707" t="s">
        <v>131</v>
      </c>
    </row>
    <row r="1708" spans="13:14" x14ac:dyDescent="0.25">
      <c r="M1708" s="14">
        <v>-62</v>
      </c>
      <c r="N1708" t="s">
        <v>131</v>
      </c>
    </row>
    <row r="1709" spans="13:14" x14ac:dyDescent="0.25">
      <c r="M1709" s="14">
        <v>-68</v>
      </c>
      <c r="N1709" t="s">
        <v>131</v>
      </c>
    </row>
    <row r="1710" spans="13:14" x14ac:dyDescent="0.25">
      <c r="M1710" s="14">
        <v>-68</v>
      </c>
      <c r="N1710" t="s">
        <v>131</v>
      </c>
    </row>
    <row r="1711" spans="13:14" x14ac:dyDescent="0.25">
      <c r="M1711" s="14">
        <v>-68</v>
      </c>
      <c r="N1711" t="s">
        <v>131</v>
      </c>
    </row>
    <row r="1712" spans="13:14" x14ac:dyDescent="0.25">
      <c r="M1712" s="14">
        <v>-62</v>
      </c>
      <c r="N1712" t="s">
        <v>131</v>
      </c>
    </row>
    <row r="1713" spans="13:14" x14ac:dyDescent="0.25">
      <c r="M1713" s="14">
        <v>-61</v>
      </c>
      <c r="N1713" t="s">
        <v>131</v>
      </c>
    </row>
    <row r="1714" spans="13:14" x14ac:dyDescent="0.25">
      <c r="M1714" s="14">
        <v>-60</v>
      </c>
      <c r="N1714" t="s">
        <v>131</v>
      </c>
    </row>
    <row r="1715" spans="13:14" x14ac:dyDescent="0.25">
      <c r="M1715" s="14">
        <v>-68</v>
      </c>
      <c r="N1715" t="s">
        <v>131</v>
      </c>
    </row>
    <row r="1716" spans="13:14" x14ac:dyDescent="0.25">
      <c r="M1716" s="14">
        <v>-59</v>
      </c>
      <c r="N1716" t="s">
        <v>131</v>
      </c>
    </row>
    <row r="1717" spans="13:14" x14ac:dyDescent="0.25">
      <c r="M1717" s="14">
        <v>-68</v>
      </c>
      <c r="N1717" t="s">
        <v>131</v>
      </c>
    </row>
    <row r="1718" spans="13:14" x14ac:dyDescent="0.25">
      <c r="M1718" s="14">
        <v>-67</v>
      </c>
      <c r="N1718" t="s">
        <v>131</v>
      </c>
    </row>
    <row r="1719" spans="13:14" x14ac:dyDescent="0.25">
      <c r="M1719" s="14">
        <v>-60</v>
      </c>
      <c r="N1719" t="s">
        <v>131</v>
      </c>
    </row>
    <row r="1720" spans="13:14" x14ac:dyDescent="0.25">
      <c r="M1720" s="14">
        <v>-68</v>
      </c>
      <c r="N1720" t="s">
        <v>131</v>
      </c>
    </row>
    <row r="1721" spans="13:14" x14ac:dyDescent="0.25">
      <c r="M1721" s="14">
        <v>-60</v>
      </c>
      <c r="N1721" t="s">
        <v>131</v>
      </c>
    </row>
    <row r="1722" spans="13:14" x14ac:dyDescent="0.25">
      <c r="M1722" s="14">
        <v>-62</v>
      </c>
      <c r="N1722" t="s">
        <v>131</v>
      </c>
    </row>
    <row r="1723" spans="13:14" x14ac:dyDescent="0.25">
      <c r="M1723" s="14">
        <v>-62</v>
      </c>
      <c r="N1723" t="s">
        <v>131</v>
      </c>
    </row>
    <row r="1724" spans="13:14" x14ac:dyDescent="0.25">
      <c r="M1724" s="14">
        <v>-62</v>
      </c>
      <c r="N1724" t="s">
        <v>131</v>
      </c>
    </row>
    <row r="1725" spans="13:14" x14ac:dyDescent="0.25">
      <c r="M1725" s="14">
        <v>-59</v>
      </c>
      <c r="N1725" t="s">
        <v>131</v>
      </c>
    </row>
    <row r="1726" spans="13:14" x14ac:dyDescent="0.25">
      <c r="M1726" s="14">
        <v>-60</v>
      </c>
      <c r="N1726" t="s">
        <v>131</v>
      </c>
    </row>
    <row r="1727" spans="13:14" x14ac:dyDescent="0.25">
      <c r="M1727" s="14">
        <v>-63</v>
      </c>
      <c r="N1727" t="s">
        <v>131</v>
      </c>
    </row>
    <row r="1728" spans="13:14" x14ac:dyDescent="0.25">
      <c r="M1728" s="14">
        <v>-63</v>
      </c>
      <c r="N1728" t="s">
        <v>131</v>
      </c>
    </row>
    <row r="1729" spans="13:14" x14ac:dyDescent="0.25">
      <c r="M1729" s="14">
        <v>-63</v>
      </c>
      <c r="N1729" t="s">
        <v>131</v>
      </c>
    </row>
    <row r="1730" spans="13:14" x14ac:dyDescent="0.25">
      <c r="M1730" s="14">
        <v>-58</v>
      </c>
      <c r="N1730" t="s">
        <v>131</v>
      </c>
    </row>
    <row r="1731" spans="13:14" x14ac:dyDescent="0.25">
      <c r="M1731" s="14">
        <v>-65</v>
      </c>
      <c r="N1731" t="s">
        <v>132</v>
      </c>
    </row>
    <row r="1732" spans="13:14" x14ac:dyDescent="0.25">
      <c r="M1732" s="14">
        <v>-69</v>
      </c>
      <c r="N1732" t="s">
        <v>132</v>
      </c>
    </row>
    <row r="1733" spans="13:14" x14ac:dyDescent="0.25">
      <c r="M1733" s="14">
        <v>-64</v>
      </c>
      <c r="N1733" t="s">
        <v>132</v>
      </c>
    </row>
    <row r="1734" spans="13:14" x14ac:dyDescent="0.25">
      <c r="M1734" s="14">
        <v>-65</v>
      </c>
      <c r="N1734" t="s">
        <v>132</v>
      </c>
    </row>
    <row r="1735" spans="13:14" x14ac:dyDescent="0.25">
      <c r="M1735" s="14">
        <v>-70</v>
      </c>
      <c r="N1735" t="s">
        <v>132</v>
      </c>
    </row>
    <row r="1736" spans="13:14" x14ac:dyDescent="0.25">
      <c r="M1736" s="14">
        <v>-70</v>
      </c>
      <c r="N1736" t="s">
        <v>132</v>
      </c>
    </row>
    <row r="1737" spans="13:14" x14ac:dyDescent="0.25">
      <c r="M1737" s="14">
        <v>-69</v>
      </c>
      <c r="N1737" t="s">
        <v>132</v>
      </c>
    </row>
    <row r="1738" spans="13:14" x14ac:dyDescent="0.25">
      <c r="M1738" s="14">
        <v>-67</v>
      </c>
      <c r="N1738" t="s">
        <v>132</v>
      </c>
    </row>
    <row r="1739" spans="13:14" x14ac:dyDescent="0.25">
      <c r="M1739" s="14">
        <v>-69</v>
      </c>
      <c r="N1739" t="s">
        <v>132</v>
      </c>
    </row>
    <row r="1740" spans="13:14" x14ac:dyDescent="0.25">
      <c r="M1740" s="14">
        <v>-69</v>
      </c>
      <c r="N1740" t="s">
        <v>132</v>
      </c>
    </row>
    <row r="1741" spans="13:14" x14ac:dyDescent="0.25">
      <c r="M1741" s="14">
        <v>-68</v>
      </c>
      <c r="N1741" t="s">
        <v>132</v>
      </c>
    </row>
    <row r="1742" spans="13:14" x14ac:dyDescent="0.25">
      <c r="M1742" s="14">
        <v>-69</v>
      </c>
      <c r="N1742" t="s">
        <v>132</v>
      </c>
    </row>
    <row r="1743" spans="13:14" x14ac:dyDescent="0.25">
      <c r="M1743" s="14">
        <v>-68</v>
      </c>
      <c r="N1743" t="s">
        <v>132</v>
      </c>
    </row>
    <row r="1744" spans="13:14" x14ac:dyDescent="0.25">
      <c r="M1744" s="14">
        <v>-70</v>
      </c>
      <c r="N1744" t="s">
        <v>132</v>
      </c>
    </row>
    <row r="1745" spans="13:14" x14ac:dyDescent="0.25">
      <c r="M1745" s="14">
        <v>-67</v>
      </c>
      <c r="N1745" t="s">
        <v>132</v>
      </c>
    </row>
    <row r="1746" spans="13:14" x14ac:dyDescent="0.25">
      <c r="M1746" s="14">
        <v>-68</v>
      </c>
      <c r="N1746" t="s">
        <v>132</v>
      </c>
    </row>
    <row r="1747" spans="13:14" x14ac:dyDescent="0.25">
      <c r="M1747" s="14">
        <v>-70</v>
      </c>
      <c r="N1747" t="s">
        <v>132</v>
      </c>
    </row>
    <row r="1748" spans="13:14" x14ac:dyDescent="0.25">
      <c r="M1748" s="14">
        <v>-67</v>
      </c>
      <c r="N1748" t="s">
        <v>132</v>
      </c>
    </row>
    <row r="1749" spans="13:14" x14ac:dyDescent="0.25">
      <c r="M1749" s="14">
        <v>-67</v>
      </c>
      <c r="N1749" t="s">
        <v>132</v>
      </c>
    </row>
    <row r="1750" spans="13:14" x14ac:dyDescent="0.25">
      <c r="M1750" s="14">
        <v>-67</v>
      </c>
      <c r="N1750" t="s">
        <v>132</v>
      </c>
    </row>
    <row r="1751" spans="13:14" x14ac:dyDescent="0.25">
      <c r="M1751" s="14">
        <v>-70</v>
      </c>
      <c r="N1751" t="s">
        <v>132</v>
      </c>
    </row>
    <row r="1752" spans="13:14" x14ac:dyDescent="0.25">
      <c r="M1752" s="14">
        <v>-68</v>
      </c>
      <c r="N1752" t="s">
        <v>132</v>
      </c>
    </row>
    <row r="1753" spans="13:14" x14ac:dyDescent="0.25">
      <c r="M1753" s="14">
        <v>-67</v>
      </c>
      <c r="N1753" t="s">
        <v>132</v>
      </c>
    </row>
    <row r="1754" spans="13:14" x14ac:dyDescent="0.25">
      <c r="M1754" s="14">
        <v>-70</v>
      </c>
      <c r="N1754" t="s">
        <v>132</v>
      </c>
    </row>
    <row r="1755" spans="13:14" x14ac:dyDescent="0.25">
      <c r="M1755" s="14">
        <v>-67</v>
      </c>
      <c r="N1755" t="s">
        <v>132</v>
      </c>
    </row>
    <row r="1756" spans="13:14" x14ac:dyDescent="0.25">
      <c r="M1756" s="14">
        <v>-68</v>
      </c>
      <c r="N1756" t="s">
        <v>132</v>
      </c>
    </row>
    <row r="1757" spans="13:14" x14ac:dyDescent="0.25">
      <c r="M1757" s="14">
        <v>-68</v>
      </c>
      <c r="N1757" t="s">
        <v>132</v>
      </c>
    </row>
    <row r="1758" spans="13:14" x14ac:dyDescent="0.25">
      <c r="M1758" s="14">
        <v>-67</v>
      </c>
      <c r="N1758" t="s">
        <v>132</v>
      </c>
    </row>
    <row r="1759" spans="13:14" x14ac:dyDescent="0.25">
      <c r="M1759" s="14">
        <v>-67</v>
      </c>
      <c r="N1759" t="s">
        <v>132</v>
      </c>
    </row>
    <row r="1760" spans="13:14" x14ac:dyDescent="0.25">
      <c r="M1760" s="14">
        <v>-67</v>
      </c>
      <c r="N1760" t="s">
        <v>132</v>
      </c>
    </row>
    <row r="1761" spans="13:14" x14ac:dyDescent="0.25">
      <c r="M1761" s="14">
        <v>-68</v>
      </c>
      <c r="N1761" t="s">
        <v>132</v>
      </c>
    </row>
    <row r="1762" spans="13:14" x14ac:dyDescent="0.25">
      <c r="M1762" s="14">
        <v>-71</v>
      </c>
      <c r="N1762" t="s">
        <v>132</v>
      </c>
    </row>
    <row r="1763" spans="13:14" x14ac:dyDescent="0.25">
      <c r="M1763" s="14">
        <v>-70</v>
      </c>
      <c r="N1763" t="s">
        <v>132</v>
      </c>
    </row>
    <row r="1764" spans="13:14" x14ac:dyDescent="0.25">
      <c r="M1764" s="14">
        <v>-70</v>
      </c>
      <c r="N1764" t="s">
        <v>132</v>
      </c>
    </row>
    <row r="1765" spans="13:14" x14ac:dyDescent="0.25">
      <c r="M1765" s="14">
        <v>-70</v>
      </c>
      <c r="N1765" t="s">
        <v>132</v>
      </c>
    </row>
    <row r="1766" spans="13:14" x14ac:dyDescent="0.25">
      <c r="M1766" s="14">
        <v>-69</v>
      </c>
      <c r="N1766" t="s">
        <v>132</v>
      </c>
    </row>
    <row r="1767" spans="13:14" x14ac:dyDescent="0.25">
      <c r="M1767" s="14">
        <v>-70</v>
      </c>
      <c r="N1767" t="s">
        <v>132</v>
      </c>
    </row>
    <row r="1768" spans="13:14" x14ac:dyDescent="0.25">
      <c r="M1768" s="14">
        <v>-67</v>
      </c>
      <c r="N1768" t="s">
        <v>132</v>
      </c>
    </row>
    <row r="1769" spans="13:14" x14ac:dyDescent="0.25">
      <c r="M1769" s="14">
        <v>-68</v>
      </c>
      <c r="N1769" t="s">
        <v>132</v>
      </c>
    </row>
    <row r="1770" spans="13:14" x14ac:dyDescent="0.25">
      <c r="M1770" s="14">
        <v>-67</v>
      </c>
      <c r="N1770" t="s">
        <v>132</v>
      </c>
    </row>
    <row r="1771" spans="13:14" x14ac:dyDescent="0.25">
      <c r="M1771" s="14">
        <v>-68</v>
      </c>
      <c r="N1771" t="s">
        <v>132</v>
      </c>
    </row>
    <row r="1772" spans="13:14" x14ac:dyDescent="0.25">
      <c r="M1772" s="14">
        <v>-70</v>
      </c>
      <c r="N1772" t="s">
        <v>132</v>
      </c>
    </row>
    <row r="1773" spans="13:14" x14ac:dyDescent="0.25">
      <c r="M1773" s="14">
        <v>-67</v>
      </c>
      <c r="N1773" t="s">
        <v>132</v>
      </c>
    </row>
    <row r="1774" spans="13:14" x14ac:dyDescent="0.25">
      <c r="M1774" s="14">
        <v>-67</v>
      </c>
      <c r="N1774" t="s">
        <v>132</v>
      </c>
    </row>
    <row r="1775" spans="13:14" x14ac:dyDescent="0.25">
      <c r="M1775" s="14">
        <v>-67</v>
      </c>
      <c r="N1775" t="s">
        <v>132</v>
      </c>
    </row>
    <row r="1776" spans="13:14" x14ac:dyDescent="0.25">
      <c r="M1776" s="14">
        <v>-68</v>
      </c>
      <c r="N1776" t="s">
        <v>132</v>
      </c>
    </row>
    <row r="1777" spans="13:14" x14ac:dyDescent="0.25">
      <c r="M1777" s="14">
        <v>-70</v>
      </c>
      <c r="N1777" t="s">
        <v>132</v>
      </c>
    </row>
    <row r="1778" spans="13:14" x14ac:dyDescent="0.25">
      <c r="M1778" s="14">
        <v>-67</v>
      </c>
      <c r="N1778" t="s">
        <v>132</v>
      </c>
    </row>
    <row r="1779" spans="13:14" x14ac:dyDescent="0.25">
      <c r="M1779" s="14">
        <v>-70</v>
      </c>
      <c r="N1779" t="s">
        <v>132</v>
      </c>
    </row>
    <row r="1780" spans="13:14" x14ac:dyDescent="0.25">
      <c r="M1780" s="14">
        <v>-68</v>
      </c>
      <c r="N1780" t="s">
        <v>132</v>
      </c>
    </row>
    <row r="1781" spans="13:14" x14ac:dyDescent="0.25">
      <c r="M1781" s="14">
        <v>-70</v>
      </c>
      <c r="N1781" t="s">
        <v>132</v>
      </c>
    </row>
    <row r="1782" spans="13:14" x14ac:dyDescent="0.25">
      <c r="M1782" s="14">
        <v>-67</v>
      </c>
      <c r="N1782" t="s">
        <v>132</v>
      </c>
    </row>
    <row r="1783" spans="13:14" x14ac:dyDescent="0.25">
      <c r="M1783" s="14">
        <v>-70</v>
      </c>
      <c r="N1783" t="s">
        <v>132</v>
      </c>
    </row>
    <row r="1784" spans="13:14" x14ac:dyDescent="0.25">
      <c r="M1784" s="14">
        <v>-68</v>
      </c>
      <c r="N1784" t="s">
        <v>132</v>
      </c>
    </row>
    <row r="1785" spans="13:14" x14ac:dyDescent="0.25">
      <c r="M1785" s="14">
        <v>-71</v>
      </c>
      <c r="N1785" t="s">
        <v>132</v>
      </c>
    </row>
    <row r="1786" spans="13:14" x14ac:dyDescent="0.25">
      <c r="M1786" s="14">
        <v>-67</v>
      </c>
      <c r="N1786" t="s">
        <v>132</v>
      </c>
    </row>
    <row r="1787" spans="13:14" x14ac:dyDescent="0.25">
      <c r="M1787" s="14">
        <v>-68</v>
      </c>
      <c r="N1787" t="s">
        <v>132</v>
      </c>
    </row>
    <row r="1788" spans="13:14" x14ac:dyDescent="0.25">
      <c r="M1788" s="14">
        <v>-68</v>
      </c>
      <c r="N1788" t="s">
        <v>132</v>
      </c>
    </row>
    <row r="1789" spans="13:14" x14ac:dyDescent="0.25">
      <c r="M1789" s="14">
        <v>-70</v>
      </c>
      <c r="N1789" t="s">
        <v>132</v>
      </c>
    </row>
    <row r="1790" spans="13:14" x14ac:dyDescent="0.25">
      <c r="M1790" s="14">
        <v>-68</v>
      </c>
      <c r="N1790" t="s">
        <v>132</v>
      </c>
    </row>
    <row r="1791" spans="13:14" x14ac:dyDescent="0.25">
      <c r="M1791" s="14">
        <v>-68</v>
      </c>
      <c r="N1791" t="s">
        <v>132</v>
      </c>
    </row>
    <row r="1792" spans="13:14" x14ac:dyDescent="0.25">
      <c r="M1792" s="14">
        <v>-67</v>
      </c>
      <c r="N1792" t="s">
        <v>132</v>
      </c>
    </row>
    <row r="1793" spans="13:14" x14ac:dyDescent="0.25">
      <c r="M1793" s="14">
        <v>-68</v>
      </c>
      <c r="N1793" t="s">
        <v>132</v>
      </c>
    </row>
    <row r="1794" spans="13:14" x14ac:dyDescent="0.25">
      <c r="M1794" s="14">
        <v>-68</v>
      </c>
      <c r="N1794" t="s">
        <v>132</v>
      </c>
    </row>
    <row r="1795" spans="13:14" x14ac:dyDescent="0.25">
      <c r="M1795" s="14">
        <v>-66</v>
      </c>
      <c r="N1795" t="s">
        <v>132</v>
      </c>
    </row>
    <row r="1796" spans="13:14" x14ac:dyDescent="0.25">
      <c r="M1796" s="14">
        <v>-68</v>
      </c>
      <c r="N1796" t="s">
        <v>132</v>
      </c>
    </row>
    <row r="1797" spans="13:14" x14ac:dyDescent="0.25">
      <c r="M1797" s="14">
        <v>-67</v>
      </c>
      <c r="N1797" t="s">
        <v>132</v>
      </c>
    </row>
    <row r="1798" spans="13:14" x14ac:dyDescent="0.25">
      <c r="M1798" s="14">
        <v>-67</v>
      </c>
      <c r="N1798" t="s">
        <v>132</v>
      </c>
    </row>
    <row r="1799" spans="13:14" x14ac:dyDescent="0.25">
      <c r="M1799" s="14">
        <v>-67</v>
      </c>
      <c r="N1799" t="s">
        <v>132</v>
      </c>
    </row>
    <row r="1800" spans="13:14" x14ac:dyDescent="0.25">
      <c r="M1800" s="14">
        <v>-68</v>
      </c>
      <c r="N1800" t="s">
        <v>132</v>
      </c>
    </row>
    <row r="1801" spans="13:14" x14ac:dyDescent="0.25">
      <c r="M1801" s="14">
        <v>-71</v>
      </c>
      <c r="N1801" t="s">
        <v>132</v>
      </c>
    </row>
    <row r="1802" spans="13:14" x14ac:dyDescent="0.25">
      <c r="M1802" s="14">
        <v>-70</v>
      </c>
      <c r="N1802" t="s">
        <v>132</v>
      </c>
    </row>
    <row r="1803" spans="13:14" x14ac:dyDescent="0.25">
      <c r="M1803" s="14">
        <v>-67</v>
      </c>
      <c r="N1803" t="s">
        <v>132</v>
      </c>
    </row>
    <row r="1804" spans="13:14" x14ac:dyDescent="0.25">
      <c r="M1804" s="14">
        <v>-67</v>
      </c>
      <c r="N1804" t="s">
        <v>132</v>
      </c>
    </row>
    <row r="1805" spans="13:14" x14ac:dyDescent="0.25">
      <c r="M1805" s="14">
        <v>-68</v>
      </c>
      <c r="N1805" t="s">
        <v>132</v>
      </c>
    </row>
    <row r="1806" spans="13:14" x14ac:dyDescent="0.25">
      <c r="M1806" s="14">
        <v>-68</v>
      </c>
      <c r="N1806" t="s">
        <v>132</v>
      </c>
    </row>
    <row r="1807" spans="13:14" x14ac:dyDescent="0.25">
      <c r="M1807" s="14">
        <v>-70</v>
      </c>
      <c r="N1807" t="s">
        <v>132</v>
      </c>
    </row>
    <row r="1808" spans="13:14" x14ac:dyDescent="0.25">
      <c r="M1808" s="14">
        <v>-71</v>
      </c>
      <c r="N1808" t="s">
        <v>132</v>
      </c>
    </row>
    <row r="1809" spans="13:14" x14ac:dyDescent="0.25">
      <c r="M1809" s="14">
        <v>-68</v>
      </c>
      <c r="N1809" t="s">
        <v>132</v>
      </c>
    </row>
    <row r="1810" spans="13:14" x14ac:dyDescent="0.25">
      <c r="M1810" s="14">
        <v>-68</v>
      </c>
      <c r="N1810" t="s">
        <v>132</v>
      </c>
    </row>
    <row r="1811" spans="13:14" x14ac:dyDescent="0.25">
      <c r="M1811" s="14">
        <v>-67</v>
      </c>
      <c r="N1811" t="s">
        <v>132</v>
      </c>
    </row>
    <row r="1812" spans="13:14" x14ac:dyDescent="0.25">
      <c r="M1812" s="14">
        <v>-67</v>
      </c>
      <c r="N1812" t="s">
        <v>132</v>
      </c>
    </row>
    <row r="1813" spans="13:14" x14ac:dyDescent="0.25">
      <c r="M1813" s="14">
        <v>-67</v>
      </c>
      <c r="N1813" t="s">
        <v>132</v>
      </c>
    </row>
    <row r="1814" spans="13:14" x14ac:dyDescent="0.25">
      <c r="M1814" s="14">
        <v>-67</v>
      </c>
      <c r="N1814" t="s">
        <v>132</v>
      </c>
    </row>
    <row r="1815" spans="13:14" x14ac:dyDescent="0.25">
      <c r="M1815" s="14">
        <v>-68</v>
      </c>
      <c r="N1815" t="s">
        <v>132</v>
      </c>
    </row>
    <row r="1816" spans="13:14" x14ac:dyDescent="0.25">
      <c r="M1816" s="14">
        <v>-68</v>
      </c>
      <c r="N1816" t="s">
        <v>132</v>
      </c>
    </row>
    <row r="1817" spans="13:14" x14ac:dyDescent="0.25">
      <c r="M1817" s="14">
        <v>-67</v>
      </c>
      <c r="N1817" t="s">
        <v>132</v>
      </c>
    </row>
    <row r="1818" spans="13:14" x14ac:dyDescent="0.25">
      <c r="M1818" s="14">
        <v>-68</v>
      </c>
      <c r="N1818" t="s">
        <v>132</v>
      </c>
    </row>
    <row r="1819" spans="13:14" x14ac:dyDescent="0.25">
      <c r="M1819" s="14">
        <v>-67</v>
      </c>
      <c r="N1819" t="s">
        <v>132</v>
      </c>
    </row>
    <row r="1820" spans="13:14" x14ac:dyDescent="0.25">
      <c r="M1820" s="14">
        <v>-68</v>
      </c>
      <c r="N1820" t="s">
        <v>132</v>
      </c>
    </row>
    <row r="1821" spans="13:14" x14ac:dyDescent="0.25">
      <c r="M1821" s="14">
        <v>-71</v>
      </c>
      <c r="N1821" t="s">
        <v>132</v>
      </c>
    </row>
    <row r="1822" spans="13:14" x14ac:dyDescent="0.25">
      <c r="M1822" s="14">
        <v>-68</v>
      </c>
      <c r="N1822" t="s">
        <v>132</v>
      </c>
    </row>
    <row r="1823" spans="13:14" x14ac:dyDescent="0.25">
      <c r="M1823" s="14">
        <v>-68</v>
      </c>
      <c r="N1823" t="s">
        <v>132</v>
      </c>
    </row>
    <row r="1824" spans="13:14" x14ac:dyDescent="0.25">
      <c r="M1824" s="14">
        <v>-71</v>
      </c>
      <c r="N1824" t="s">
        <v>132</v>
      </c>
    </row>
    <row r="1825" spans="13:14" x14ac:dyDescent="0.25">
      <c r="M1825" s="14">
        <v>-67</v>
      </c>
      <c r="N1825" t="s">
        <v>132</v>
      </c>
    </row>
    <row r="1826" spans="13:14" x14ac:dyDescent="0.25">
      <c r="M1826" s="14">
        <v>-71</v>
      </c>
      <c r="N1826" t="s">
        <v>132</v>
      </c>
    </row>
    <row r="1827" spans="13:14" x14ac:dyDescent="0.25">
      <c r="M1827" s="14">
        <v>-71</v>
      </c>
      <c r="N1827" t="s">
        <v>132</v>
      </c>
    </row>
    <row r="1828" spans="13:14" x14ac:dyDescent="0.25">
      <c r="M1828" s="14">
        <v>-71</v>
      </c>
      <c r="N1828" t="s">
        <v>132</v>
      </c>
    </row>
    <row r="1829" spans="13:14" x14ac:dyDescent="0.25">
      <c r="M1829" s="14">
        <v>-71</v>
      </c>
      <c r="N1829" t="s">
        <v>132</v>
      </c>
    </row>
    <row r="1830" spans="13:14" x14ac:dyDescent="0.25">
      <c r="M1830" s="14">
        <v>-67</v>
      </c>
      <c r="N1830" t="s">
        <v>132</v>
      </c>
    </row>
    <row r="1831" spans="13:14" x14ac:dyDescent="0.25">
      <c r="M1831" s="14">
        <v>-71</v>
      </c>
      <c r="N1831" t="s">
        <v>132</v>
      </c>
    </row>
    <row r="1832" spans="13:14" x14ac:dyDescent="0.25">
      <c r="M1832" s="14">
        <v>-67</v>
      </c>
      <c r="N1832" t="s">
        <v>132</v>
      </c>
    </row>
    <row r="1833" spans="13:14" x14ac:dyDescent="0.25">
      <c r="M1833" s="14">
        <v>-71</v>
      </c>
      <c r="N1833" t="s">
        <v>132</v>
      </c>
    </row>
    <row r="1834" spans="13:14" x14ac:dyDescent="0.25">
      <c r="M1834" s="14">
        <v>-67</v>
      </c>
      <c r="N1834" t="s">
        <v>132</v>
      </c>
    </row>
    <row r="1835" spans="13:14" x14ac:dyDescent="0.25">
      <c r="M1835" s="14">
        <v>-68</v>
      </c>
      <c r="N1835" t="s">
        <v>132</v>
      </c>
    </row>
    <row r="1836" spans="13:14" x14ac:dyDescent="0.25">
      <c r="M1836" s="14">
        <v>-72</v>
      </c>
      <c r="N1836" t="s">
        <v>132</v>
      </c>
    </row>
    <row r="1837" spans="13:14" x14ac:dyDescent="0.25">
      <c r="M1837" s="14">
        <v>-71</v>
      </c>
      <c r="N1837" t="s">
        <v>132</v>
      </c>
    </row>
    <row r="1838" spans="13:14" x14ac:dyDescent="0.25">
      <c r="M1838" s="14">
        <v>-68</v>
      </c>
      <c r="N1838" t="s">
        <v>132</v>
      </c>
    </row>
    <row r="1839" spans="13:14" x14ac:dyDescent="0.25">
      <c r="M1839" s="14">
        <v>-68</v>
      </c>
      <c r="N1839" t="s">
        <v>132</v>
      </c>
    </row>
    <row r="1840" spans="13:14" x14ac:dyDescent="0.25">
      <c r="M1840" s="14">
        <v>-67</v>
      </c>
      <c r="N1840" t="s">
        <v>132</v>
      </c>
    </row>
    <row r="1841" spans="13:14" x14ac:dyDescent="0.25">
      <c r="M1841" s="14">
        <v>-67</v>
      </c>
      <c r="N1841" t="s">
        <v>132</v>
      </c>
    </row>
    <row r="1842" spans="13:14" x14ac:dyDescent="0.25">
      <c r="M1842" s="14">
        <v>-71</v>
      </c>
      <c r="N1842" t="s">
        <v>132</v>
      </c>
    </row>
    <row r="1843" spans="13:14" x14ac:dyDescent="0.25">
      <c r="M1843" s="14">
        <v>-68</v>
      </c>
      <c r="N1843" t="s">
        <v>132</v>
      </c>
    </row>
    <row r="1844" spans="13:14" x14ac:dyDescent="0.25">
      <c r="M1844" s="14">
        <v>-69</v>
      </c>
      <c r="N1844" t="s">
        <v>132</v>
      </c>
    </row>
    <row r="1845" spans="13:14" x14ac:dyDescent="0.25">
      <c r="M1845" s="14">
        <v>-68</v>
      </c>
      <c r="N1845" t="s">
        <v>132</v>
      </c>
    </row>
    <row r="1846" spans="13:14" x14ac:dyDescent="0.25">
      <c r="M1846" s="14">
        <v>-67</v>
      </c>
      <c r="N1846" t="s">
        <v>132</v>
      </c>
    </row>
    <row r="1847" spans="13:14" x14ac:dyDescent="0.25">
      <c r="M1847" s="14">
        <v>-68</v>
      </c>
      <c r="N1847" t="s">
        <v>132</v>
      </c>
    </row>
    <row r="1848" spans="13:14" x14ac:dyDescent="0.25">
      <c r="M1848" s="14">
        <v>-71</v>
      </c>
      <c r="N1848" t="s">
        <v>132</v>
      </c>
    </row>
    <row r="1849" spans="13:14" x14ac:dyDescent="0.25">
      <c r="M1849" s="14">
        <v>-68</v>
      </c>
      <c r="N1849" t="s">
        <v>132</v>
      </c>
    </row>
    <row r="1850" spans="13:14" x14ac:dyDescent="0.25">
      <c r="M1850" s="14">
        <v>-68</v>
      </c>
      <c r="N1850" t="s">
        <v>132</v>
      </c>
    </row>
    <row r="1851" spans="13:14" x14ac:dyDescent="0.25">
      <c r="M1851" s="14">
        <v>-71</v>
      </c>
      <c r="N1851" t="s">
        <v>132</v>
      </c>
    </row>
    <row r="1852" spans="13:14" x14ac:dyDescent="0.25">
      <c r="M1852" s="14">
        <v>-68</v>
      </c>
      <c r="N1852" t="s">
        <v>132</v>
      </c>
    </row>
    <row r="1853" spans="13:14" x14ac:dyDescent="0.25">
      <c r="M1853" s="14">
        <v>-67</v>
      </c>
      <c r="N1853" t="s">
        <v>132</v>
      </c>
    </row>
    <row r="1854" spans="13:14" x14ac:dyDescent="0.25">
      <c r="M1854" s="14">
        <v>-71</v>
      </c>
      <c r="N1854" t="s">
        <v>132</v>
      </c>
    </row>
    <row r="1855" spans="13:14" x14ac:dyDescent="0.25">
      <c r="M1855" s="14">
        <v>-68</v>
      </c>
      <c r="N1855" t="s">
        <v>132</v>
      </c>
    </row>
    <row r="1856" spans="13:14" x14ac:dyDescent="0.25">
      <c r="M1856" s="14">
        <v>-67</v>
      </c>
      <c r="N1856" t="s">
        <v>132</v>
      </c>
    </row>
    <row r="1857" spans="13:14" x14ac:dyDescent="0.25">
      <c r="M1857" s="14">
        <v>-68</v>
      </c>
      <c r="N1857" t="s">
        <v>132</v>
      </c>
    </row>
    <row r="1858" spans="13:14" x14ac:dyDescent="0.25">
      <c r="M1858" s="14">
        <v>-69</v>
      </c>
      <c r="N1858" t="s">
        <v>132</v>
      </c>
    </row>
    <row r="1859" spans="13:14" x14ac:dyDescent="0.25">
      <c r="M1859" s="14">
        <v>-71</v>
      </c>
      <c r="N1859" t="s">
        <v>132</v>
      </c>
    </row>
    <row r="1860" spans="13:14" x14ac:dyDescent="0.25">
      <c r="M1860" s="14">
        <v>-67</v>
      </c>
      <c r="N1860" t="s">
        <v>132</v>
      </c>
    </row>
    <row r="1861" spans="13:14" x14ac:dyDescent="0.25">
      <c r="M1861" s="14">
        <v>-68</v>
      </c>
      <c r="N1861" t="s">
        <v>132</v>
      </c>
    </row>
    <row r="1862" spans="13:14" x14ac:dyDescent="0.25">
      <c r="M1862" s="14">
        <v>-71</v>
      </c>
      <c r="N1862" t="s">
        <v>132</v>
      </c>
    </row>
    <row r="1863" spans="13:14" x14ac:dyDescent="0.25">
      <c r="M1863" s="14">
        <v>-68</v>
      </c>
      <c r="N1863" t="s">
        <v>132</v>
      </c>
    </row>
    <row r="1864" spans="13:14" x14ac:dyDescent="0.25">
      <c r="M1864" s="14">
        <v>-67</v>
      </c>
      <c r="N1864" t="s">
        <v>132</v>
      </c>
    </row>
    <row r="1865" spans="13:14" x14ac:dyDescent="0.25">
      <c r="M1865" s="14">
        <v>-68</v>
      </c>
      <c r="N1865" t="s">
        <v>132</v>
      </c>
    </row>
    <row r="1866" spans="13:14" x14ac:dyDescent="0.25">
      <c r="M1866" s="14">
        <v>-67</v>
      </c>
      <c r="N1866" t="s">
        <v>132</v>
      </c>
    </row>
    <row r="1867" spans="13:14" x14ac:dyDescent="0.25">
      <c r="M1867" s="14">
        <v>-71</v>
      </c>
      <c r="N1867" t="s">
        <v>132</v>
      </c>
    </row>
    <row r="1868" spans="13:14" x14ac:dyDescent="0.25">
      <c r="M1868" s="14">
        <v>-71</v>
      </c>
      <c r="N1868" t="s">
        <v>132</v>
      </c>
    </row>
    <row r="1869" spans="13:14" x14ac:dyDescent="0.25">
      <c r="M1869" s="14">
        <v>-70</v>
      </c>
      <c r="N1869" t="s">
        <v>132</v>
      </c>
    </row>
    <row r="1870" spans="13:14" x14ac:dyDescent="0.25">
      <c r="M1870" s="14">
        <v>-67</v>
      </c>
      <c r="N1870" t="s">
        <v>132</v>
      </c>
    </row>
    <row r="1871" spans="13:14" x14ac:dyDescent="0.25">
      <c r="M1871" s="14">
        <v>-67</v>
      </c>
      <c r="N1871" t="s">
        <v>132</v>
      </c>
    </row>
    <row r="1872" spans="13:14" x14ac:dyDescent="0.25">
      <c r="M1872" s="14">
        <v>-69</v>
      </c>
      <c r="N1872" t="s">
        <v>132</v>
      </c>
    </row>
    <row r="1873" spans="13:14" x14ac:dyDescent="0.25">
      <c r="M1873" s="14">
        <v>-69</v>
      </c>
      <c r="N1873" t="s">
        <v>132</v>
      </c>
    </row>
    <row r="1874" spans="13:14" x14ac:dyDescent="0.25">
      <c r="M1874" s="14">
        <v>-68</v>
      </c>
      <c r="N1874" t="s">
        <v>132</v>
      </c>
    </row>
    <row r="1875" spans="13:14" x14ac:dyDescent="0.25">
      <c r="M1875" s="14">
        <v>-67</v>
      </c>
      <c r="N1875" t="s">
        <v>132</v>
      </c>
    </row>
    <row r="1876" spans="13:14" x14ac:dyDescent="0.25">
      <c r="M1876" s="14">
        <v>-69</v>
      </c>
      <c r="N1876" t="s">
        <v>132</v>
      </c>
    </row>
    <row r="1877" spans="13:14" x14ac:dyDescent="0.25">
      <c r="M1877" s="14">
        <v>-68</v>
      </c>
      <c r="N1877" t="s">
        <v>132</v>
      </c>
    </row>
    <row r="1878" spans="13:14" x14ac:dyDescent="0.25">
      <c r="M1878" s="14">
        <v>-71</v>
      </c>
      <c r="N1878" t="s">
        <v>132</v>
      </c>
    </row>
    <row r="1879" spans="13:14" x14ac:dyDescent="0.25">
      <c r="M1879" s="14">
        <v>-71</v>
      </c>
      <c r="N1879" t="s">
        <v>132</v>
      </c>
    </row>
    <row r="1880" spans="13:14" x14ac:dyDescent="0.25">
      <c r="M1880" s="14">
        <v>-71</v>
      </c>
      <c r="N1880" t="s">
        <v>132</v>
      </c>
    </row>
    <row r="1881" spans="13:14" x14ac:dyDescent="0.25">
      <c r="M1881" s="14">
        <v>-68</v>
      </c>
      <c r="N1881" t="s">
        <v>132</v>
      </c>
    </row>
    <row r="1882" spans="13:14" x14ac:dyDescent="0.25">
      <c r="M1882" s="14">
        <v>-68</v>
      </c>
      <c r="N1882" t="s">
        <v>132</v>
      </c>
    </row>
    <row r="1883" spans="13:14" x14ac:dyDescent="0.25">
      <c r="M1883" s="14">
        <v>-67</v>
      </c>
      <c r="N1883" t="s">
        <v>132</v>
      </c>
    </row>
    <row r="1884" spans="13:14" x14ac:dyDescent="0.25">
      <c r="M1884" s="14">
        <v>-67</v>
      </c>
      <c r="N1884" t="s">
        <v>132</v>
      </c>
    </row>
    <row r="1885" spans="13:14" x14ac:dyDescent="0.25">
      <c r="M1885" s="14">
        <v>-71</v>
      </c>
      <c r="N1885" t="s">
        <v>132</v>
      </c>
    </row>
    <row r="1886" spans="13:14" x14ac:dyDescent="0.25">
      <c r="M1886" s="14">
        <v>-71</v>
      </c>
      <c r="N1886" t="s">
        <v>132</v>
      </c>
    </row>
    <row r="1887" spans="13:14" x14ac:dyDescent="0.25">
      <c r="M1887" s="14">
        <v>-71</v>
      </c>
      <c r="N1887" t="s">
        <v>132</v>
      </c>
    </row>
    <row r="1888" spans="13:14" x14ac:dyDescent="0.25">
      <c r="M1888" s="14">
        <v>-68</v>
      </c>
      <c r="N1888" t="s">
        <v>132</v>
      </c>
    </row>
    <row r="1889" spans="13:14" x14ac:dyDescent="0.25">
      <c r="M1889" s="14">
        <v>-67</v>
      </c>
      <c r="N1889" t="s">
        <v>132</v>
      </c>
    </row>
    <row r="1890" spans="13:14" x14ac:dyDescent="0.25">
      <c r="M1890" s="14">
        <v>-71</v>
      </c>
      <c r="N1890" t="s">
        <v>132</v>
      </c>
    </row>
    <row r="1891" spans="13:14" x14ac:dyDescent="0.25">
      <c r="M1891" s="14">
        <v>-68</v>
      </c>
      <c r="N1891" t="s">
        <v>132</v>
      </c>
    </row>
    <row r="1892" spans="13:14" x14ac:dyDescent="0.25">
      <c r="M1892" s="14">
        <v>-67</v>
      </c>
      <c r="N1892" t="s">
        <v>132</v>
      </c>
    </row>
    <row r="1893" spans="13:14" x14ac:dyDescent="0.25">
      <c r="M1893" s="14">
        <v>-68</v>
      </c>
      <c r="N1893" t="s">
        <v>132</v>
      </c>
    </row>
    <row r="1894" spans="13:14" x14ac:dyDescent="0.25">
      <c r="M1894" s="14">
        <v>-68</v>
      </c>
      <c r="N1894" t="s">
        <v>132</v>
      </c>
    </row>
    <row r="1895" spans="13:14" x14ac:dyDescent="0.25">
      <c r="M1895" s="14">
        <v>-68</v>
      </c>
      <c r="N1895" t="s">
        <v>132</v>
      </c>
    </row>
    <row r="1896" spans="13:14" x14ac:dyDescent="0.25">
      <c r="M1896" s="14">
        <v>-70</v>
      </c>
      <c r="N1896" t="s">
        <v>132</v>
      </c>
    </row>
    <row r="1897" spans="13:14" x14ac:dyDescent="0.25">
      <c r="M1897" s="14">
        <v>-70</v>
      </c>
      <c r="N1897" t="s">
        <v>132</v>
      </c>
    </row>
    <row r="1898" spans="13:14" x14ac:dyDescent="0.25">
      <c r="M1898" s="14">
        <v>-67</v>
      </c>
      <c r="N1898" t="s">
        <v>132</v>
      </c>
    </row>
    <row r="1899" spans="13:14" x14ac:dyDescent="0.25">
      <c r="M1899" s="14">
        <v>-70</v>
      </c>
      <c r="N1899" t="s">
        <v>132</v>
      </c>
    </row>
    <row r="1900" spans="13:14" x14ac:dyDescent="0.25">
      <c r="M1900" s="14">
        <v>-68</v>
      </c>
      <c r="N1900" t="s">
        <v>132</v>
      </c>
    </row>
    <row r="1901" spans="13:14" x14ac:dyDescent="0.25">
      <c r="M1901" s="14">
        <v>-67</v>
      </c>
      <c r="N1901" t="s">
        <v>132</v>
      </c>
    </row>
    <row r="1902" spans="13:14" x14ac:dyDescent="0.25">
      <c r="M1902" s="14">
        <v>-68</v>
      </c>
      <c r="N1902" t="s">
        <v>132</v>
      </c>
    </row>
    <row r="1903" spans="13:14" x14ac:dyDescent="0.25">
      <c r="M1903" s="14">
        <v>-70</v>
      </c>
      <c r="N1903" t="s">
        <v>132</v>
      </c>
    </row>
    <row r="1904" spans="13:14" x14ac:dyDescent="0.25">
      <c r="M1904" s="14">
        <v>-70</v>
      </c>
      <c r="N1904" t="s">
        <v>132</v>
      </c>
    </row>
    <row r="1905" spans="13:14" x14ac:dyDescent="0.25">
      <c r="M1905" s="14">
        <v>-70</v>
      </c>
      <c r="N1905" t="s">
        <v>132</v>
      </c>
    </row>
    <row r="1906" spans="13:14" x14ac:dyDescent="0.25">
      <c r="M1906" s="14">
        <v>-69</v>
      </c>
      <c r="N1906" t="s">
        <v>132</v>
      </c>
    </row>
    <row r="1907" spans="13:14" x14ac:dyDescent="0.25">
      <c r="M1907" s="14">
        <v>-68</v>
      </c>
      <c r="N1907" t="s">
        <v>132</v>
      </c>
    </row>
    <row r="1908" spans="13:14" x14ac:dyDescent="0.25">
      <c r="M1908" s="14">
        <v>-71</v>
      </c>
      <c r="N1908" t="s">
        <v>132</v>
      </c>
    </row>
    <row r="1909" spans="13:14" x14ac:dyDescent="0.25">
      <c r="M1909" s="14">
        <v>-67</v>
      </c>
      <c r="N1909" t="s">
        <v>132</v>
      </c>
    </row>
    <row r="1910" spans="13:14" x14ac:dyDescent="0.25">
      <c r="M1910" s="14">
        <v>-67</v>
      </c>
      <c r="N1910" t="s">
        <v>132</v>
      </c>
    </row>
    <row r="1911" spans="13:14" x14ac:dyDescent="0.25">
      <c r="M1911" s="14">
        <v>-67</v>
      </c>
      <c r="N1911" t="s">
        <v>132</v>
      </c>
    </row>
    <row r="1912" spans="13:14" x14ac:dyDescent="0.25">
      <c r="M1912" s="14">
        <v>-67</v>
      </c>
      <c r="N1912" t="s">
        <v>132</v>
      </c>
    </row>
    <row r="1913" spans="13:14" x14ac:dyDescent="0.25">
      <c r="M1913" s="14">
        <v>-67</v>
      </c>
      <c r="N1913" t="s">
        <v>132</v>
      </c>
    </row>
    <row r="1914" spans="13:14" x14ac:dyDescent="0.25">
      <c r="M1914" s="14">
        <v>-67</v>
      </c>
      <c r="N1914" t="s">
        <v>132</v>
      </c>
    </row>
    <row r="1915" spans="13:14" x14ac:dyDescent="0.25">
      <c r="M1915" s="14">
        <v>-68</v>
      </c>
      <c r="N1915" t="s">
        <v>132</v>
      </c>
    </row>
    <row r="1916" spans="13:14" x14ac:dyDescent="0.25">
      <c r="M1916" s="14">
        <v>-69</v>
      </c>
      <c r="N1916" t="s">
        <v>132</v>
      </c>
    </row>
    <row r="1917" spans="13:14" x14ac:dyDescent="0.25">
      <c r="M1917" s="14">
        <v>-69</v>
      </c>
      <c r="N1917" t="s">
        <v>132</v>
      </c>
    </row>
    <row r="1918" spans="13:14" x14ac:dyDescent="0.25">
      <c r="M1918" s="14">
        <v>-71</v>
      </c>
      <c r="N1918" t="s">
        <v>132</v>
      </c>
    </row>
    <row r="1919" spans="13:14" x14ac:dyDescent="0.25">
      <c r="M1919" s="14">
        <v>-71</v>
      </c>
      <c r="N1919" t="s">
        <v>132</v>
      </c>
    </row>
    <row r="1920" spans="13:14" x14ac:dyDescent="0.25">
      <c r="M1920" s="14">
        <v>-67</v>
      </c>
      <c r="N1920" t="s">
        <v>132</v>
      </c>
    </row>
    <row r="1921" spans="13:14" x14ac:dyDescent="0.25">
      <c r="M1921" s="14">
        <v>-68</v>
      </c>
      <c r="N1921" t="s">
        <v>132</v>
      </c>
    </row>
    <row r="1922" spans="13:14" x14ac:dyDescent="0.25">
      <c r="M1922" s="14">
        <v>-68</v>
      </c>
      <c r="N1922" t="s">
        <v>132</v>
      </c>
    </row>
    <row r="1923" spans="13:14" x14ac:dyDescent="0.25">
      <c r="M1923" s="14">
        <v>-71</v>
      </c>
      <c r="N1923" t="s">
        <v>132</v>
      </c>
    </row>
    <row r="1924" spans="13:14" x14ac:dyDescent="0.25">
      <c r="M1924" s="14">
        <v>-71</v>
      </c>
      <c r="N1924" t="s">
        <v>132</v>
      </c>
    </row>
    <row r="1925" spans="13:14" x14ac:dyDescent="0.25">
      <c r="M1925" s="14">
        <v>-67</v>
      </c>
      <c r="N1925" t="s">
        <v>132</v>
      </c>
    </row>
    <row r="1926" spans="13:14" x14ac:dyDescent="0.25">
      <c r="M1926" s="14">
        <v>-67</v>
      </c>
      <c r="N1926" t="s">
        <v>132</v>
      </c>
    </row>
    <row r="1927" spans="13:14" x14ac:dyDescent="0.25">
      <c r="M1927" s="14">
        <v>-68</v>
      </c>
      <c r="N1927" t="s">
        <v>132</v>
      </c>
    </row>
    <row r="1928" spans="13:14" x14ac:dyDescent="0.25">
      <c r="M1928" s="14">
        <v>-68</v>
      </c>
      <c r="N1928" t="s">
        <v>132</v>
      </c>
    </row>
    <row r="1929" spans="13:14" x14ac:dyDescent="0.25">
      <c r="M1929" s="14">
        <v>-67</v>
      </c>
      <c r="N1929" t="s">
        <v>132</v>
      </c>
    </row>
    <row r="1930" spans="13:14" x14ac:dyDescent="0.25">
      <c r="M1930" s="14">
        <v>-68</v>
      </c>
      <c r="N1930" t="s">
        <v>132</v>
      </c>
    </row>
    <row r="1931" spans="13:14" x14ac:dyDescent="0.25">
      <c r="M1931" s="14">
        <v>-67</v>
      </c>
      <c r="N1931" t="s">
        <v>132</v>
      </c>
    </row>
    <row r="1932" spans="13:14" x14ac:dyDescent="0.25">
      <c r="M1932" s="14">
        <v>-67</v>
      </c>
      <c r="N1932" t="s">
        <v>132</v>
      </c>
    </row>
    <row r="1933" spans="13:14" x14ac:dyDescent="0.25">
      <c r="M1933" s="14">
        <v>-67</v>
      </c>
      <c r="N1933" t="s">
        <v>132</v>
      </c>
    </row>
    <row r="1934" spans="13:14" x14ac:dyDescent="0.25">
      <c r="M1934" s="14">
        <v>-70</v>
      </c>
      <c r="N1934" t="s">
        <v>132</v>
      </c>
    </row>
    <row r="1935" spans="13:14" x14ac:dyDescent="0.25">
      <c r="M1935" s="14">
        <v>-68</v>
      </c>
      <c r="N1935" t="s">
        <v>132</v>
      </c>
    </row>
    <row r="1936" spans="13:14" x14ac:dyDescent="0.25">
      <c r="M1936" s="14">
        <v>-68</v>
      </c>
      <c r="N1936" t="s">
        <v>132</v>
      </c>
    </row>
    <row r="1937" spans="13:14" x14ac:dyDescent="0.25">
      <c r="M1937" s="14">
        <v>-68</v>
      </c>
      <c r="N1937" t="s">
        <v>132</v>
      </c>
    </row>
    <row r="1938" spans="13:14" x14ac:dyDescent="0.25">
      <c r="M1938" s="14">
        <v>-68</v>
      </c>
      <c r="N1938" t="s">
        <v>132</v>
      </c>
    </row>
    <row r="1939" spans="13:14" x14ac:dyDescent="0.25">
      <c r="M1939" s="14">
        <v>-68</v>
      </c>
      <c r="N1939" t="s">
        <v>132</v>
      </c>
    </row>
    <row r="1940" spans="13:14" x14ac:dyDescent="0.25">
      <c r="M1940" s="14">
        <v>-67</v>
      </c>
      <c r="N1940" t="s">
        <v>132</v>
      </c>
    </row>
    <row r="1941" spans="13:14" x14ac:dyDescent="0.25">
      <c r="M1941" s="14">
        <v>-71</v>
      </c>
      <c r="N1941" t="s">
        <v>132</v>
      </c>
    </row>
    <row r="1942" spans="13:14" x14ac:dyDescent="0.25">
      <c r="M1942" s="14">
        <v>-71</v>
      </c>
      <c r="N1942" t="s">
        <v>132</v>
      </c>
    </row>
    <row r="1943" spans="13:14" x14ac:dyDescent="0.25">
      <c r="M1943" s="14">
        <v>-71</v>
      </c>
      <c r="N1943" t="s">
        <v>132</v>
      </c>
    </row>
    <row r="1944" spans="13:14" x14ac:dyDescent="0.25">
      <c r="M1944" s="14">
        <v>-68</v>
      </c>
      <c r="N1944" t="s">
        <v>132</v>
      </c>
    </row>
    <row r="1945" spans="13:14" x14ac:dyDescent="0.25">
      <c r="M1945" s="14">
        <v>-68</v>
      </c>
      <c r="N1945" t="s">
        <v>132</v>
      </c>
    </row>
    <row r="1946" spans="13:14" x14ac:dyDescent="0.25">
      <c r="M1946" s="14">
        <v>-70</v>
      </c>
      <c r="N1946" t="s">
        <v>132</v>
      </c>
    </row>
    <row r="1947" spans="13:14" x14ac:dyDescent="0.25">
      <c r="M1947" s="14">
        <v>-67</v>
      </c>
      <c r="N1947" t="s">
        <v>132</v>
      </c>
    </row>
    <row r="1948" spans="13:14" x14ac:dyDescent="0.25">
      <c r="M1948" s="14">
        <v>-68</v>
      </c>
      <c r="N1948" t="s">
        <v>132</v>
      </c>
    </row>
    <row r="1949" spans="13:14" x14ac:dyDescent="0.25">
      <c r="M1949" s="14">
        <v>-71</v>
      </c>
      <c r="N1949" t="s">
        <v>132</v>
      </c>
    </row>
    <row r="1950" spans="13:14" x14ac:dyDescent="0.25">
      <c r="M1950" s="14">
        <v>-67</v>
      </c>
      <c r="N1950" t="s">
        <v>132</v>
      </c>
    </row>
    <row r="1951" spans="13:14" x14ac:dyDescent="0.25">
      <c r="M1951" s="14">
        <v>-71</v>
      </c>
      <c r="N1951" t="s">
        <v>132</v>
      </c>
    </row>
    <row r="1952" spans="13:14" x14ac:dyDescent="0.25">
      <c r="M1952" s="14">
        <v>-71</v>
      </c>
      <c r="N1952" t="s">
        <v>132</v>
      </c>
    </row>
    <row r="1953" spans="13:14" x14ac:dyDescent="0.25">
      <c r="M1953" s="14">
        <v>-68</v>
      </c>
      <c r="N1953" t="s">
        <v>132</v>
      </c>
    </row>
    <row r="1954" spans="13:14" x14ac:dyDescent="0.25">
      <c r="M1954" s="14">
        <v>-68</v>
      </c>
      <c r="N1954" t="s">
        <v>132</v>
      </c>
    </row>
    <row r="1955" spans="13:14" x14ac:dyDescent="0.25">
      <c r="M1955" s="14">
        <v>-68</v>
      </c>
      <c r="N1955" t="s">
        <v>132</v>
      </c>
    </row>
    <row r="1956" spans="13:14" x14ac:dyDescent="0.25">
      <c r="M1956" s="14">
        <v>-70</v>
      </c>
      <c r="N1956" t="s">
        <v>132</v>
      </c>
    </row>
    <row r="1957" spans="13:14" x14ac:dyDescent="0.25">
      <c r="M1957" s="14">
        <v>-69</v>
      </c>
      <c r="N1957" t="s">
        <v>132</v>
      </c>
    </row>
    <row r="1958" spans="13:14" x14ac:dyDescent="0.25">
      <c r="M1958" s="14">
        <v>-67</v>
      </c>
      <c r="N1958" t="s">
        <v>132</v>
      </c>
    </row>
    <row r="1959" spans="13:14" x14ac:dyDescent="0.25">
      <c r="M1959" s="14">
        <v>-68</v>
      </c>
      <c r="N1959" t="s">
        <v>132</v>
      </c>
    </row>
    <row r="1960" spans="13:14" x14ac:dyDescent="0.25">
      <c r="M1960" s="14">
        <v>-68</v>
      </c>
      <c r="N1960" t="s">
        <v>132</v>
      </c>
    </row>
    <row r="1961" spans="13:14" x14ac:dyDescent="0.25">
      <c r="M1961" s="14">
        <v>-68</v>
      </c>
      <c r="N1961" t="s">
        <v>132</v>
      </c>
    </row>
    <row r="1962" spans="13:14" x14ac:dyDescent="0.25">
      <c r="M1962" s="14">
        <v>-69</v>
      </c>
      <c r="N1962" t="s">
        <v>132</v>
      </c>
    </row>
    <row r="1963" spans="13:14" x14ac:dyDescent="0.25">
      <c r="M1963" s="14">
        <v>-73</v>
      </c>
      <c r="N1963" t="s">
        <v>132</v>
      </c>
    </row>
    <row r="1964" spans="13:14" x14ac:dyDescent="0.25">
      <c r="M1964" s="14">
        <v>-71</v>
      </c>
      <c r="N1964" t="s">
        <v>132</v>
      </c>
    </row>
    <row r="1965" spans="13:14" x14ac:dyDescent="0.25">
      <c r="M1965" s="14">
        <v>-73</v>
      </c>
      <c r="N1965" t="s">
        <v>132</v>
      </c>
    </row>
    <row r="1966" spans="13:14" x14ac:dyDescent="0.25">
      <c r="M1966" s="14">
        <v>-74</v>
      </c>
      <c r="N1966" t="s">
        <v>132</v>
      </c>
    </row>
    <row r="1967" spans="13:14" x14ac:dyDescent="0.25">
      <c r="M1967" s="14">
        <v>-73</v>
      </c>
      <c r="N1967" t="s">
        <v>132</v>
      </c>
    </row>
    <row r="1968" spans="13:14" x14ac:dyDescent="0.25">
      <c r="M1968" s="14">
        <v>-73</v>
      </c>
      <c r="N1968" t="s">
        <v>132</v>
      </c>
    </row>
    <row r="1969" spans="13:14" x14ac:dyDescent="0.25">
      <c r="M1969" s="14">
        <v>-72</v>
      </c>
      <c r="N1969" t="s">
        <v>132</v>
      </c>
    </row>
    <row r="1970" spans="13:14" x14ac:dyDescent="0.25">
      <c r="M1970" s="14">
        <v>-71</v>
      </c>
      <c r="N1970" t="s">
        <v>132</v>
      </c>
    </row>
    <row r="1971" spans="13:14" x14ac:dyDescent="0.25">
      <c r="M1971" s="14">
        <v>-69</v>
      </c>
      <c r="N1971" t="s">
        <v>132</v>
      </c>
    </row>
    <row r="1972" spans="13:14" x14ac:dyDescent="0.25">
      <c r="M1972" s="14">
        <v>-71</v>
      </c>
      <c r="N1972" t="s">
        <v>132</v>
      </c>
    </row>
    <row r="1973" spans="13:14" x14ac:dyDescent="0.25">
      <c r="M1973" s="14">
        <v>-72</v>
      </c>
      <c r="N1973" t="s">
        <v>132</v>
      </c>
    </row>
    <row r="1974" spans="13:14" x14ac:dyDescent="0.25">
      <c r="M1974" s="14">
        <v>-73</v>
      </c>
      <c r="N1974" t="s">
        <v>132</v>
      </c>
    </row>
    <row r="1975" spans="13:14" x14ac:dyDescent="0.25">
      <c r="M1975" s="14">
        <v>-69</v>
      </c>
      <c r="N1975" t="s">
        <v>132</v>
      </c>
    </row>
    <row r="1976" spans="13:14" x14ac:dyDescent="0.25">
      <c r="M1976" s="14">
        <v>-69</v>
      </c>
      <c r="N1976" t="s">
        <v>132</v>
      </c>
    </row>
    <row r="1977" spans="13:14" x14ac:dyDescent="0.25">
      <c r="M1977" s="14">
        <v>-73</v>
      </c>
      <c r="N1977" t="s">
        <v>132</v>
      </c>
    </row>
    <row r="1978" spans="13:14" x14ac:dyDescent="0.25">
      <c r="M1978" s="14">
        <v>-69</v>
      </c>
      <c r="N1978" t="s">
        <v>132</v>
      </c>
    </row>
    <row r="1979" spans="13:14" x14ac:dyDescent="0.25">
      <c r="M1979" s="14">
        <v>-68</v>
      </c>
      <c r="N1979" t="s">
        <v>132</v>
      </c>
    </row>
    <row r="1980" spans="13:14" x14ac:dyDescent="0.25">
      <c r="M1980" s="14">
        <v>-69</v>
      </c>
      <c r="N1980" t="s">
        <v>132</v>
      </c>
    </row>
    <row r="1981" spans="13:14" x14ac:dyDescent="0.25">
      <c r="M1981" s="14">
        <v>-73</v>
      </c>
      <c r="N1981" t="s">
        <v>132</v>
      </c>
    </row>
    <row r="1982" spans="13:14" x14ac:dyDescent="0.25">
      <c r="M1982" s="14">
        <v>-72</v>
      </c>
      <c r="N1982" t="s">
        <v>132</v>
      </c>
    </row>
    <row r="1983" spans="13:14" x14ac:dyDescent="0.25">
      <c r="M1983" s="14">
        <v>-73</v>
      </c>
      <c r="N1983" t="s">
        <v>132</v>
      </c>
    </row>
    <row r="1984" spans="13:14" x14ac:dyDescent="0.25">
      <c r="M1984" s="14">
        <v>-70</v>
      </c>
      <c r="N1984" t="s">
        <v>132</v>
      </c>
    </row>
    <row r="1985" spans="13:14" x14ac:dyDescent="0.25">
      <c r="M1985" s="14">
        <v>-72</v>
      </c>
      <c r="N1985" t="s">
        <v>132</v>
      </c>
    </row>
    <row r="1986" spans="13:14" x14ac:dyDescent="0.25">
      <c r="M1986" s="14">
        <v>-73</v>
      </c>
      <c r="N1986" t="s">
        <v>132</v>
      </c>
    </row>
    <row r="1987" spans="13:14" x14ac:dyDescent="0.25">
      <c r="M1987" s="14">
        <v>-69</v>
      </c>
      <c r="N1987" t="s">
        <v>132</v>
      </c>
    </row>
    <row r="1988" spans="13:14" x14ac:dyDescent="0.25">
      <c r="M1988" s="14">
        <v>-70</v>
      </c>
      <c r="N1988" t="s">
        <v>132</v>
      </c>
    </row>
    <row r="1989" spans="13:14" x14ac:dyDescent="0.25">
      <c r="M1989" s="14">
        <v>-73</v>
      </c>
      <c r="N1989" t="s">
        <v>132</v>
      </c>
    </row>
    <row r="1990" spans="13:14" x14ac:dyDescent="0.25">
      <c r="M1990" s="14">
        <v>-73</v>
      </c>
      <c r="N1990" t="s">
        <v>132</v>
      </c>
    </row>
    <row r="1991" spans="13:14" x14ac:dyDescent="0.25">
      <c r="M1991" s="14">
        <v>-70</v>
      </c>
      <c r="N1991" t="s">
        <v>132</v>
      </c>
    </row>
    <row r="1992" spans="13:14" x14ac:dyDescent="0.25">
      <c r="M1992" s="14">
        <v>-69</v>
      </c>
      <c r="N1992" t="s">
        <v>132</v>
      </c>
    </row>
    <row r="1993" spans="13:14" x14ac:dyDescent="0.25">
      <c r="M1993" s="14">
        <v>-73</v>
      </c>
      <c r="N1993" t="s">
        <v>132</v>
      </c>
    </row>
    <row r="1994" spans="13:14" x14ac:dyDescent="0.25">
      <c r="M1994" s="14">
        <v>-69</v>
      </c>
      <c r="N1994" t="s">
        <v>132</v>
      </c>
    </row>
    <row r="1995" spans="13:14" x14ac:dyDescent="0.25">
      <c r="M1995" s="14">
        <v>-69</v>
      </c>
      <c r="N1995" t="s">
        <v>132</v>
      </c>
    </row>
    <row r="1996" spans="13:14" x14ac:dyDescent="0.25">
      <c r="M1996" s="14">
        <v>-69</v>
      </c>
      <c r="N1996" t="s">
        <v>132</v>
      </c>
    </row>
    <row r="1997" spans="13:14" x14ac:dyDescent="0.25">
      <c r="M1997" s="14">
        <v>-69</v>
      </c>
      <c r="N1997" t="s">
        <v>132</v>
      </c>
    </row>
    <row r="1998" spans="13:14" x14ac:dyDescent="0.25">
      <c r="M1998" s="14">
        <v>-69</v>
      </c>
      <c r="N1998" t="s">
        <v>132</v>
      </c>
    </row>
    <row r="1999" spans="13:14" x14ac:dyDescent="0.25">
      <c r="M1999" s="14">
        <v>-70</v>
      </c>
      <c r="N1999" t="s">
        <v>132</v>
      </c>
    </row>
    <row r="2000" spans="13:14" x14ac:dyDescent="0.25">
      <c r="M2000" s="14">
        <v>-69</v>
      </c>
      <c r="N2000" t="s">
        <v>132</v>
      </c>
    </row>
    <row r="2001" spans="13:14" x14ac:dyDescent="0.25">
      <c r="M2001" s="14">
        <v>-74</v>
      </c>
      <c r="N2001" t="s">
        <v>132</v>
      </c>
    </row>
    <row r="2002" spans="13:14" x14ac:dyDescent="0.25">
      <c r="M2002" s="14">
        <v>-73</v>
      </c>
      <c r="N2002" t="s">
        <v>132</v>
      </c>
    </row>
    <row r="2003" spans="13:14" x14ac:dyDescent="0.25">
      <c r="M2003" s="14">
        <v>-69</v>
      </c>
      <c r="N2003" t="s">
        <v>132</v>
      </c>
    </row>
    <row r="2004" spans="13:14" x14ac:dyDescent="0.25">
      <c r="M2004" s="14">
        <v>-70</v>
      </c>
      <c r="N2004" t="s">
        <v>132</v>
      </c>
    </row>
    <row r="2005" spans="13:14" x14ac:dyDescent="0.25">
      <c r="M2005" s="14">
        <v>-69</v>
      </c>
      <c r="N2005" t="s">
        <v>132</v>
      </c>
    </row>
    <row r="2006" spans="13:14" x14ac:dyDescent="0.25">
      <c r="M2006" s="14">
        <v>-73</v>
      </c>
      <c r="N2006" t="s">
        <v>132</v>
      </c>
    </row>
    <row r="2007" spans="13:14" x14ac:dyDescent="0.25">
      <c r="M2007" s="14">
        <v>-72</v>
      </c>
      <c r="N2007" t="s">
        <v>132</v>
      </c>
    </row>
    <row r="2008" spans="13:14" x14ac:dyDescent="0.25">
      <c r="M2008" s="14">
        <v>-69</v>
      </c>
      <c r="N2008" t="s">
        <v>132</v>
      </c>
    </row>
    <row r="2009" spans="13:14" x14ac:dyDescent="0.25">
      <c r="M2009" s="14">
        <v>-73</v>
      </c>
      <c r="N2009" t="s">
        <v>132</v>
      </c>
    </row>
    <row r="2010" spans="13:14" x14ac:dyDescent="0.25">
      <c r="M2010" s="14">
        <v>-73</v>
      </c>
      <c r="N2010" t="s">
        <v>132</v>
      </c>
    </row>
    <row r="2011" spans="13:14" x14ac:dyDescent="0.25">
      <c r="M2011" s="14">
        <v>-73</v>
      </c>
      <c r="N2011" t="s">
        <v>132</v>
      </c>
    </row>
    <row r="2012" spans="13:14" x14ac:dyDescent="0.25">
      <c r="M2012" s="14">
        <v>-69</v>
      </c>
      <c r="N2012" t="s">
        <v>132</v>
      </c>
    </row>
    <row r="2013" spans="13:14" x14ac:dyDescent="0.25">
      <c r="M2013" s="14">
        <v>-69</v>
      </c>
      <c r="N2013" t="s">
        <v>132</v>
      </c>
    </row>
    <row r="2014" spans="13:14" x14ac:dyDescent="0.25">
      <c r="M2014" s="14">
        <v>-73</v>
      </c>
      <c r="N2014" t="s">
        <v>132</v>
      </c>
    </row>
    <row r="2015" spans="13:14" x14ac:dyDescent="0.25">
      <c r="M2015" s="14">
        <v>-73</v>
      </c>
      <c r="N2015" t="s">
        <v>132</v>
      </c>
    </row>
    <row r="2016" spans="13:14" x14ac:dyDescent="0.25">
      <c r="M2016" s="14">
        <v>-73</v>
      </c>
      <c r="N2016" t="s">
        <v>132</v>
      </c>
    </row>
    <row r="2017" spans="13:14" x14ac:dyDescent="0.25">
      <c r="M2017" s="14">
        <v>-69</v>
      </c>
      <c r="N2017" t="s">
        <v>132</v>
      </c>
    </row>
    <row r="2018" spans="13:14" x14ac:dyDescent="0.25">
      <c r="M2018" s="14">
        <v>-71</v>
      </c>
      <c r="N2018" t="s">
        <v>132</v>
      </c>
    </row>
    <row r="2019" spans="13:14" x14ac:dyDescent="0.25">
      <c r="M2019" s="14">
        <v>-73</v>
      </c>
      <c r="N2019" t="s">
        <v>132</v>
      </c>
    </row>
    <row r="2020" spans="13:14" x14ac:dyDescent="0.25">
      <c r="M2020" s="14">
        <v>-71</v>
      </c>
      <c r="N2020" t="s">
        <v>132</v>
      </c>
    </row>
    <row r="2021" spans="13:14" x14ac:dyDescent="0.25">
      <c r="M2021" s="14">
        <v>-72</v>
      </c>
      <c r="N2021" t="s">
        <v>132</v>
      </c>
    </row>
    <row r="2022" spans="13:14" x14ac:dyDescent="0.25">
      <c r="M2022" s="14">
        <v>-73</v>
      </c>
      <c r="N2022" t="s">
        <v>132</v>
      </c>
    </row>
    <row r="2023" spans="13:14" x14ac:dyDescent="0.25">
      <c r="M2023" s="14">
        <v>-73</v>
      </c>
      <c r="N2023" t="s">
        <v>132</v>
      </c>
    </row>
    <row r="2024" spans="13:14" x14ac:dyDescent="0.25">
      <c r="M2024" s="14">
        <v>-71</v>
      </c>
      <c r="N2024" t="s">
        <v>132</v>
      </c>
    </row>
    <row r="2025" spans="13:14" x14ac:dyDescent="0.25">
      <c r="M2025" s="14">
        <v>-69</v>
      </c>
      <c r="N2025" t="s">
        <v>132</v>
      </c>
    </row>
    <row r="2026" spans="13:14" x14ac:dyDescent="0.25">
      <c r="M2026" s="14">
        <v>-70</v>
      </c>
      <c r="N2026" t="s">
        <v>132</v>
      </c>
    </row>
    <row r="2027" spans="13:14" x14ac:dyDescent="0.25">
      <c r="M2027" s="14">
        <v>-71</v>
      </c>
      <c r="N2027" t="s">
        <v>132</v>
      </c>
    </row>
    <row r="2028" spans="13:14" x14ac:dyDescent="0.25">
      <c r="M2028" s="14">
        <v>-71</v>
      </c>
      <c r="N2028" t="s">
        <v>132</v>
      </c>
    </row>
    <row r="2029" spans="13:14" x14ac:dyDescent="0.25">
      <c r="M2029" s="14">
        <v>-72</v>
      </c>
      <c r="N2029" t="s">
        <v>132</v>
      </c>
    </row>
    <row r="2030" spans="13:14" x14ac:dyDescent="0.25">
      <c r="M2030" s="14">
        <v>-69</v>
      </c>
      <c r="N2030" t="s">
        <v>132</v>
      </c>
    </row>
    <row r="2031" spans="13:14" x14ac:dyDescent="0.25">
      <c r="M2031" s="14">
        <v>-73</v>
      </c>
      <c r="N2031" t="s">
        <v>132</v>
      </c>
    </row>
    <row r="2032" spans="13:14" x14ac:dyDescent="0.25">
      <c r="M2032" s="14">
        <v>-71</v>
      </c>
      <c r="N2032" t="s">
        <v>132</v>
      </c>
    </row>
    <row r="2033" spans="13:14" x14ac:dyDescent="0.25">
      <c r="M2033" s="14">
        <v>-69</v>
      </c>
      <c r="N2033" t="s">
        <v>132</v>
      </c>
    </row>
    <row r="2034" spans="13:14" x14ac:dyDescent="0.25">
      <c r="M2034" s="14">
        <v>-71</v>
      </c>
      <c r="N2034" t="s">
        <v>132</v>
      </c>
    </row>
    <row r="2035" spans="13:14" x14ac:dyDescent="0.25">
      <c r="M2035" s="14">
        <v>-73</v>
      </c>
      <c r="N2035" t="s">
        <v>132</v>
      </c>
    </row>
    <row r="2036" spans="13:14" x14ac:dyDescent="0.25">
      <c r="M2036" s="14">
        <v>-71</v>
      </c>
      <c r="N2036" t="s">
        <v>132</v>
      </c>
    </row>
    <row r="2037" spans="13:14" x14ac:dyDescent="0.25">
      <c r="M2037" s="14">
        <v>-73</v>
      </c>
      <c r="N2037" t="s">
        <v>132</v>
      </c>
    </row>
    <row r="2038" spans="13:14" x14ac:dyDescent="0.25">
      <c r="M2038" s="14">
        <v>-73</v>
      </c>
      <c r="N2038" t="s">
        <v>132</v>
      </c>
    </row>
    <row r="2039" spans="13:14" x14ac:dyDescent="0.25">
      <c r="M2039" s="14">
        <v>-70</v>
      </c>
      <c r="N2039" t="s">
        <v>132</v>
      </c>
    </row>
    <row r="2040" spans="13:14" x14ac:dyDescent="0.25">
      <c r="M2040" s="14">
        <v>-69</v>
      </c>
      <c r="N2040" t="s">
        <v>132</v>
      </c>
    </row>
    <row r="2041" spans="13:14" x14ac:dyDescent="0.25">
      <c r="M2041" s="14">
        <v>-74</v>
      </c>
      <c r="N2041" t="s">
        <v>132</v>
      </c>
    </row>
    <row r="2042" spans="13:14" x14ac:dyDescent="0.25">
      <c r="M2042" s="14">
        <v>-69</v>
      </c>
      <c r="N2042" t="s">
        <v>132</v>
      </c>
    </row>
    <row r="2043" spans="13:14" x14ac:dyDescent="0.25">
      <c r="M2043" s="14">
        <v>-72</v>
      </c>
      <c r="N2043" t="s">
        <v>132</v>
      </c>
    </row>
    <row r="2044" spans="13:14" x14ac:dyDescent="0.25">
      <c r="M2044" s="14">
        <v>-72</v>
      </c>
      <c r="N2044" t="s">
        <v>132</v>
      </c>
    </row>
    <row r="2045" spans="13:14" x14ac:dyDescent="0.25">
      <c r="M2045" s="14">
        <v>-70</v>
      </c>
      <c r="N2045" t="s">
        <v>132</v>
      </c>
    </row>
    <row r="2046" spans="13:14" x14ac:dyDescent="0.25">
      <c r="M2046" s="14">
        <v>-71</v>
      </c>
      <c r="N2046" t="s">
        <v>132</v>
      </c>
    </row>
    <row r="2047" spans="13:14" x14ac:dyDescent="0.25">
      <c r="M2047" s="14">
        <v>-73</v>
      </c>
      <c r="N2047" t="s">
        <v>132</v>
      </c>
    </row>
    <row r="2048" spans="13:14" x14ac:dyDescent="0.25">
      <c r="M2048" s="14">
        <v>-70</v>
      </c>
      <c r="N2048" t="s">
        <v>132</v>
      </c>
    </row>
    <row r="2049" spans="13:14" x14ac:dyDescent="0.25">
      <c r="M2049" s="14">
        <v>-69</v>
      </c>
      <c r="N2049" t="s">
        <v>132</v>
      </c>
    </row>
    <row r="2050" spans="13:14" x14ac:dyDescent="0.25">
      <c r="M2050" s="14">
        <v>-71</v>
      </c>
      <c r="N2050" t="s">
        <v>132</v>
      </c>
    </row>
    <row r="2051" spans="13:14" x14ac:dyDescent="0.25">
      <c r="M2051" s="14">
        <v>-70</v>
      </c>
      <c r="N2051" t="s">
        <v>132</v>
      </c>
    </row>
    <row r="2052" spans="13:14" x14ac:dyDescent="0.25">
      <c r="M2052" s="14">
        <v>-72</v>
      </c>
      <c r="N2052" t="s">
        <v>132</v>
      </c>
    </row>
    <row r="2053" spans="13:14" x14ac:dyDescent="0.25">
      <c r="M2053" s="14">
        <v>-68</v>
      </c>
      <c r="N2053" t="s">
        <v>132</v>
      </c>
    </row>
    <row r="2054" spans="13:14" x14ac:dyDescent="0.25">
      <c r="M2054" s="14">
        <v>-73</v>
      </c>
      <c r="N2054" t="s">
        <v>132</v>
      </c>
    </row>
    <row r="2055" spans="13:14" x14ac:dyDescent="0.25">
      <c r="M2055" s="14">
        <v>-71</v>
      </c>
      <c r="N2055" t="s">
        <v>132</v>
      </c>
    </row>
    <row r="2056" spans="13:14" x14ac:dyDescent="0.25">
      <c r="M2056" s="14">
        <v>-73</v>
      </c>
      <c r="N2056" t="s">
        <v>132</v>
      </c>
    </row>
    <row r="2057" spans="13:14" x14ac:dyDescent="0.25">
      <c r="M2057" s="14">
        <v>-69</v>
      </c>
      <c r="N2057" t="s">
        <v>132</v>
      </c>
    </row>
    <row r="2058" spans="13:14" x14ac:dyDescent="0.25">
      <c r="M2058" s="14">
        <v>-68</v>
      </c>
      <c r="N2058" t="s">
        <v>132</v>
      </c>
    </row>
    <row r="2059" spans="13:14" x14ac:dyDescent="0.25">
      <c r="M2059" s="14">
        <v>-69</v>
      </c>
      <c r="N2059" t="s">
        <v>132</v>
      </c>
    </row>
    <row r="2060" spans="13:14" x14ac:dyDescent="0.25">
      <c r="M2060" s="14">
        <v>-68</v>
      </c>
      <c r="N2060" t="s">
        <v>132</v>
      </c>
    </row>
    <row r="2061" spans="13:14" x14ac:dyDescent="0.25">
      <c r="M2061" s="14">
        <v>-71</v>
      </c>
      <c r="N2061" t="s">
        <v>132</v>
      </c>
    </row>
    <row r="2062" spans="13:14" x14ac:dyDescent="0.25">
      <c r="M2062" s="14">
        <v>-73</v>
      </c>
      <c r="N2062" t="s">
        <v>132</v>
      </c>
    </row>
    <row r="2063" spans="13:14" x14ac:dyDescent="0.25">
      <c r="M2063" s="14">
        <v>-74</v>
      </c>
      <c r="N2063" t="s">
        <v>132</v>
      </c>
    </row>
    <row r="2064" spans="13:14" x14ac:dyDescent="0.25">
      <c r="M2064" s="14">
        <v>-71</v>
      </c>
      <c r="N2064" t="s">
        <v>132</v>
      </c>
    </row>
    <row r="2065" spans="13:14" x14ac:dyDescent="0.25">
      <c r="M2065" s="14">
        <v>-69</v>
      </c>
      <c r="N2065" t="s">
        <v>132</v>
      </c>
    </row>
    <row r="2066" spans="13:14" x14ac:dyDescent="0.25">
      <c r="M2066" s="14">
        <v>-69</v>
      </c>
      <c r="N2066" t="s">
        <v>132</v>
      </c>
    </row>
    <row r="2067" spans="13:14" x14ac:dyDescent="0.25">
      <c r="M2067" s="14">
        <v>-69</v>
      </c>
      <c r="N2067" t="s">
        <v>132</v>
      </c>
    </row>
    <row r="2068" spans="13:14" x14ac:dyDescent="0.25">
      <c r="M2068" s="14">
        <v>-69</v>
      </c>
      <c r="N2068" t="s">
        <v>132</v>
      </c>
    </row>
    <row r="2069" spans="13:14" x14ac:dyDescent="0.25">
      <c r="M2069" s="14">
        <v>-69</v>
      </c>
      <c r="N2069" t="s">
        <v>132</v>
      </c>
    </row>
    <row r="2070" spans="13:14" x14ac:dyDescent="0.25">
      <c r="M2070" s="14">
        <v>-69</v>
      </c>
      <c r="N2070" t="s">
        <v>132</v>
      </c>
    </row>
    <row r="2071" spans="13:14" x14ac:dyDescent="0.25">
      <c r="M2071" s="14">
        <v>-73</v>
      </c>
      <c r="N2071" t="s">
        <v>132</v>
      </c>
    </row>
    <row r="2072" spans="13:14" x14ac:dyDescent="0.25">
      <c r="M2072" s="14">
        <v>-71</v>
      </c>
      <c r="N2072" t="s">
        <v>132</v>
      </c>
    </row>
    <row r="2073" spans="13:14" x14ac:dyDescent="0.25">
      <c r="M2073" s="14">
        <v>-73</v>
      </c>
      <c r="N2073" t="s">
        <v>132</v>
      </c>
    </row>
    <row r="2074" spans="13:14" x14ac:dyDescent="0.25">
      <c r="M2074" s="14">
        <v>-71</v>
      </c>
      <c r="N2074" t="s">
        <v>132</v>
      </c>
    </row>
    <row r="2075" spans="13:14" x14ac:dyDescent="0.25">
      <c r="M2075" s="14">
        <v>-70</v>
      </c>
      <c r="N2075" t="s">
        <v>132</v>
      </c>
    </row>
    <row r="2076" spans="13:14" x14ac:dyDescent="0.25">
      <c r="M2076" s="14">
        <v>-71</v>
      </c>
      <c r="N2076" t="s">
        <v>132</v>
      </c>
    </row>
    <row r="2077" spans="13:14" x14ac:dyDescent="0.25">
      <c r="M2077" s="14">
        <v>-73</v>
      </c>
      <c r="N2077" t="s">
        <v>132</v>
      </c>
    </row>
    <row r="2078" spans="13:14" x14ac:dyDescent="0.25">
      <c r="M2078" s="14">
        <v>-69</v>
      </c>
      <c r="N2078" t="s">
        <v>132</v>
      </c>
    </row>
    <row r="2079" spans="13:14" x14ac:dyDescent="0.25">
      <c r="M2079" s="14">
        <v>-74</v>
      </c>
      <c r="N2079" t="s">
        <v>132</v>
      </c>
    </row>
    <row r="2080" spans="13:14" x14ac:dyDescent="0.25">
      <c r="M2080" s="14">
        <v>-71</v>
      </c>
      <c r="N2080" t="s">
        <v>132</v>
      </c>
    </row>
    <row r="2081" spans="13:14" x14ac:dyDescent="0.25">
      <c r="M2081" s="14">
        <v>-69</v>
      </c>
      <c r="N2081" t="s">
        <v>132</v>
      </c>
    </row>
    <row r="2082" spans="13:14" x14ac:dyDescent="0.25">
      <c r="M2082" s="14">
        <v>-72</v>
      </c>
      <c r="N2082" t="s">
        <v>132</v>
      </c>
    </row>
    <row r="2083" spans="13:14" x14ac:dyDescent="0.25">
      <c r="M2083" s="14">
        <v>-73</v>
      </c>
      <c r="N2083" t="s">
        <v>132</v>
      </c>
    </row>
    <row r="2084" spans="13:14" x14ac:dyDescent="0.25">
      <c r="M2084" s="14">
        <v>-72</v>
      </c>
      <c r="N2084" t="s">
        <v>132</v>
      </c>
    </row>
    <row r="2085" spans="13:14" x14ac:dyDescent="0.25">
      <c r="M2085" s="14">
        <v>-71</v>
      </c>
      <c r="N2085" t="s">
        <v>132</v>
      </c>
    </row>
    <row r="2086" spans="13:14" x14ac:dyDescent="0.25">
      <c r="M2086" s="14">
        <v>-71</v>
      </c>
      <c r="N2086" t="s">
        <v>132</v>
      </c>
    </row>
    <row r="2087" spans="13:14" x14ac:dyDescent="0.25">
      <c r="M2087" s="14">
        <v>-68</v>
      </c>
      <c r="N2087" t="s">
        <v>132</v>
      </c>
    </row>
    <row r="2088" spans="13:14" x14ac:dyDescent="0.25">
      <c r="M2088" s="14">
        <v>-72</v>
      </c>
      <c r="N2088" t="s">
        <v>132</v>
      </c>
    </row>
    <row r="2089" spans="13:14" x14ac:dyDescent="0.25">
      <c r="M2089" s="14">
        <v>-71</v>
      </c>
      <c r="N2089" t="s">
        <v>132</v>
      </c>
    </row>
    <row r="2090" spans="13:14" x14ac:dyDescent="0.25">
      <c r="M2090" s="14">
        <v>-71</v>
      </c>
      <c r="N2090" t="s">
        <v>132</v>
      </c>
    </row>
    <row r="2091" spans="13:14" x14ac:dyDescent="0.25">
      <c r="M2091" s="14">
        <v>-73</v>
      </c>
      <c r="N2091" t="s">
        <v>132</v>
      </c>
    </row>
    <row r="2092" spans="13:14" x14ac:dyDescent="0.25">
      <c r="M2092" s="14">
        <v>-69</v>
      </c>
      <c r="N2092" t="s">
        <v>132</v>
      </c>
    </row>
    <row r="2093" spans="13:14" x14ac:dyDescent="0.25">
      <c r="M2093" s="14">
        <v>-73</v>
      </c>
      <c r="N2093" t="s">
        <v>132</v>
      </c>
    </row>
    <row r="2094" spans="13:14" x14ac:dyDescent="0.25">
      <c r="M2094" s="14">
        <v>-70</v>
      </c>
      <c r="N2094" t="s">
        <v>132</v>
      </c>
    </row>
    <row r="2095" spans="13:14" x14ac:dyDescent="0.25">
      <c r="M2095" s="14">
        <v>-69</v>
      </c>
      <c r="N2095" t="s">
        <v>132</v>
      </c>
    </row>
    <row r="2096" spans="13:14" x14ac:dyDescent="0.25">
      <c r="M2096" s="14">
        <v>-68</v>
      </c>
      <c r="N2096" t="s">
        <v>132</v>
      </c>
    </row>
    <row r="2097" spans="13:14" x14ac:dyDescent="0.25">
      <c r="M2097" s="14">
        <v>-69</v>
      </c>
      <c r="N2097" t="s">
        <v>132</v>
      </c>
    </row>
    <row r="2098" spans="13:14" x14ac:dyDescent="0.25">
      <c r="M2098" s="14">
        <v>-71</v>
      </c>
      <c r="N2098" t="s">
        <v>132</v>
      </c>
    </row>
    <row r="2099" spans="13:14" x14ac:dyDescent="0.25">
      <c r="M2099" s="14">
        <v>-73</v>
      </c>
      <c r="N2099" t="s">
        <v>132</v>
      </c>
    </row>
    <row r="2100" spans="13:14" x14ac:dyDescent="0.25">
      <c r="M2100" s="14">
        <v>-69</v>
      </c>
      <c r="N2100" t="s">
        <v>132</v>
      </c>
    </row>
    <row r="2101" spans="13:14" x14ac:dyDescent="0.25">
      <c r="M2101" s="14">
        <v>-72</v>
      </c>
      <c r="N2101" t="s">
        <v>132</v>
      </c>
    </row>
    <row r="2102" spans="13:14" x14ac:dyDescent="0.25">
      <c r="M2102" s="14">
        <v>-73</v>
      </c>
      <c r="N2102" t="s">
        <v>132</v>
      </c>
    </row>
    <row r="2103" spans="13:14" x14ac:dyDescent="0.25">
      <c r="M2103" s="14">
        <v>-69</v>
      </c>
      <c r="N2103" t="s">
        <v>132</v>
      </c>
    </row>
    <row r="2104" spans="13:14" x14ac:dyDescent="0.25">
      <c r="M2104" s="14">
        <v>-71</v>
      </c>
      <c r="N2104" t="s">
        <v>132</v>
      </c>
    </row>
    <row r="2105" spans="13:14" x14ac:dyDescent="0.25">
      <c r="M2105" s="14">
        <v>-71</v>
      </c>
      <c r="N2105" t="s">
        <v>132</v>
      </c>
    </row>
    <row r="2106" spans="13:14" x14ac:dyDescent="0.25">
      <c r="M2106" s="14">
        <v>-70</v>
      </c>
      <c r="N2106" t="s">
        <v>132</v>
      </c>
    </row>
    <row r="2107" spans="13:14" x14ac:dyDescent="0.25">
      <c r="M2107" s="14">
        <v>-69</v>
      </c>
      <c r="N2107" t="s">
        <v>132</v>
      </c>
    </row>
    <row r="2108" spans="13:14" x14ac:dyDescent="0.25">
      <c r="M2108" s="14">
        <v>-71</v>
      </c>
      <c r="N2108" t="s">
        <v>132</v>
      </c>
    </row>
    <row r="2109" spans="13:14" x14ac:dyDescent="0.25">
      <c r="M2109" s="14">
        <v>-70</v>
      </c>
      <c r="N2109" t="s">
        <v>132</v>
      </c>
    </row>
    <row r="2110" spans="13:14" x14ac:dyDescent="0.25">
      <c r="M2110" s="14">
        <v>-73</v>
      </c>
      <c r="N2110" t="s">
        <v>132</v>
      </c>
    </row>
    <row r="2111" spans="13:14" x14ac:dyDescent="0.25">
      <c r="M2111" s="14">
        <v>-70</v>
      </c>
      <c r="N2111" t="s">
        <v>132</v>
      </c>
    </row>
    <row r="2112" spans="13:14" x14ac:dyDescent="0.25">
      <c r="M2112" s="14">
        <v>-71</v>
      </c>
      <c r="N2112" t="s">
        <v>132</v>
      </c>
    </row>
    <row r="2113" spans="13:14" x14ac:dyDescent="0.25">
      <c r="M2113" s="14">
        <v>-72</v>
      </c>
      <c r="N2113" t="s">
        <v>132</v>
      </c>
    </row>
    <row r="2114" spans="13:14" x14ac:dyDescent="0.25">
      <c r="M2114" s="14">
        <v>-69</v>
      </c>
      <c r="N2114" t="s">
        <v>132</v>
      </c>
    </row>
    <row r="2115" spans="13:14" x14ac:dyDescent="0.25">
      <c r="M2115" s="14">
        <v>-73</v>
      </c>
      <c r="N2115" t="s">
        <v>132</v>
      </c>
    </row>
    <row r="2116" spans="13:14" x14ac:dyDescent="0.25">
      <c r="M2116" s="14">
        <v>-68</v>
      </c>
      <c r="N2116" t="s">
        <v>132</v>
      </c>
    </row>
    <row r="2117" spans="13:14" x14ac:dyDescent="0.25">
      <c r="M2117" s="14">
        <v>-74</v>
      </c>
      <c r="N2117" t="s">
        <v>132</v>
      </c>
    </row>
    <row r="2118" spans="13:14" x14ac:dyDescent="0.25">
      <c r="M2118" s="14">
        <v>-73</v>
      </c>
      <c r="N2118" t="s">
        <v>132</v>
      </c>
    </row>
    <row r="2119" spans="13:14" x14ac:dyDescent="0.25">
      <c r="M2119" s="14">
        <v>-70</v>
      </c>
      <c r="N2119" t="s">
        <v>132</v>
      </c>
    </row>
    <row r="2120" spans="13:14" x14ac:dyDescent="0.25">
      <c r="M2120" s="14">
        <v>-73</v>
      </c>
      <c r="N2120" t="s">
        <v>132</v>
      </c>
    </row>
    <row r="2121" spans="13:14" x14ac:dyDescent="0.25">
      <c r="M2121" s="14">
        <v>-73</v>
      </c>
      <c r="N2121" t="s">
        <v>132</v>
      </c>
    </row>
    <row r="2122" spans="13:14" x14ac:dyDescent="0.25">
      <c r="M2122" s="14">
        <v>-69</v>
      </c>
      <c r="N2122" t="s">
        <v>132</v>
      </c>
    </row>
    <row r="2123" spans="13:14" x14ac:dyDescent="0.25">
      <c r="M2123" s="14">
        <v>-70</v>
      </c>
      <c r="N2123" t="s">
        <v>132</v>
      </c>
    </row>
    <row r="2124" spans="13:14" x14ac:dyDescent="0.25">
      <c r="M2124" s="14">
        <v>-73</v>
      </c>
      <c r="N2124" t="s">
        <v>132</v>
      </c>
    </row>
    <row r="2125" spans="13:14" x14ac:dyDescent="0.25">
      <c r="M2125" s="14">
        <v>-72</v>
      </c>
      <c r="N2125" t="s">
        <v>132</v>
      </c>
    </row>
    <row r="2126" spans="13:14" x14ac:dyDescent="0.25">
      <c r="M2126" s="14">
        <v>-69</v>
      </c>
      <c r="N2126" t="s">
        <v>132</v>
      </c>
    </row>
    <row r="2127" spans="13:14" x14ac:dyDescent="0.25">
      <c r="M2127" s="14">
        <v>-72</v>
      </c>
      <c r="N2127" t="s">
        <v>132</v>
      </c>
    </row>
    <row r="2128" spans="13:14" x14ac:dyDescent="0.25">
      <c r="M2128" s="14">
        <v>-73</v>
      </c>
      <c r="N2128" t="s">
        <v>132</v>
      </c>
    </row>
    <row r="2129" spans="13:14" x14ac:dyDescent="0.25">
      <c r="M2129" s="14">
        <v>-70</v>
      </c>
      <c r="N2129" t="s">
        <v>132</v>
      </c>
    </row>
    <row r="2130" spans="13:14" x14ac:dyDescent="0.25">
      <c r="M2130" s="14">
        <v>-69</v>
      </c>
      <c r="N2130" t="s">
        <v>132</v>
      </c>
    </row>
    <row r="2131" spans="13:14" x14ac:dyDescent="0.25">
      <c r="M2131" s="14">
        <v>-72</v>
      </c>
      <c r="N2131" t="s">
        <v>132</v>
      </c>
    </row>
    <row r="2132" spans="13:14" x14ac:dyDescent="0.25">
      <c r="M2132" s="14">
        <v>-73</v>
      </c>
      <c r="N2132" t="s">
        <v>132</v>
      </c>
    </row>
    <row r="2133" spans="13:14" x14ac:dyDescent="0.25">
      <c r="M2133" s="14">
        <v>-71</v>
      </c>
      <c r="N2133" t="s">
        <v>132</v>
      </c>
    </row>
    <row r="2134" spans="13:14" x14ac:dyDescent="0.25">
      <c r="M2134" s="14">
        <v>-69</v>
      </c>
      <c r="N2134" t="s">
        <v>132</v>
      </c>
    </row>
    <row r="2135" spans="13:14" x14ac:dyDescent="0.25">
      <c r="M2135" s="14">
        <v>-70</v>
      </c>
      <c r="N2135" t="s">
        <v>132</v>
      </c>
    </row>
    <row r="2136" spans="13:14" x14ac:dyDescent="0.25">
      <c r="M2136" s="14">
        <v>-70</v>
      </c>
      <c r="N2136" t="s">
        <v>132</v>
      </c>
    </row>
    <row r="2137" spans="13:14" x14ac:dyDescent="0.25">
      <c r="M2137" s="14">
        <v>-71</v>
      </c>
      <c r="N2137" t="s">
        <v>132</v>
      </c>
    </row>
    <row r="2138" spans="13:14" x14ac:dyDescent="0.25">
      <c r="M2138" s="14">
        <v>-73</v>
      </c>
      <c r="N2138" t="s">
        <v>132</v>
      </c>
    </row>
    <row r="2139" spans="13:14" x14ac:dyDescent="0.25">
      <c r="M2139" s="14">
        <v>-70</v>
      </c>
      <c r="N2139" t="s">
        <v>132</v>
      </c>
    </row>
    <row r="2140" spans="13:14" x14ac:dyDescent="0.25">
      <c r="M2140" s="14">
        <v>-70</v>
      </c>
      <c r="N2140" t="s">
        <v>132</v>
      </c>
    </row>
    <row r="2141" spans="13:14" x14ac:dyDescent="0.25">
      <c r="M2141" s="14">
        <v>-73</v>
      </c>
      <c r="N2141" t="s">
        <v>132</v>
      </c>
    </row>
    <row r="2142" spans="13:14" x14ac:dyDescent="0.25">
      <c r="M2142" s="14">
        <v>-72</v>
      </c>
      <c r="N2142" t="s">
        <v>132</v>
      </c>
    </row>
    <row r="2143" spans="13:14" x14ac:dyDescent="0.25">
      <c r="M2143" s="14">
        <v>-73</v>
      </c>
      <c r="N2143" t="s">
        <v>132</v>
      </c>
    </row>
    <row r="2144" spans="13:14" x14ac:dyDescent="0.25">
      <c r="M2144" s="14">
        <v>-69</v>
      </c>
      <c r="N2144" t="s">
        <v>132</v>
      </c>
    </row>
    <row r="2145" spans="13:14" x14ac:dyDescent="0.25">
      <c r="M2145" s="14">
        <v>-71</v>
      </c>
      <c r="N2145" t="s">
        <v>132</v>
      </c>
    </row>
    <row r="2146" spans="13:14" x14ac:dyDescent="0.25">
      <c r="M2146" s="14">
        <v>-70</v>
      </c>
      <c r="N2146" t="s">
        <v>132</v>
      </c>
    </row>
    <row r="2147" spans="13:14" x14ac:dyDescent="0.25">
      <c r="M2147" s="14">
        <v>-71</v>
      </c>
      <c r="N2147" t="s">
        <v>132</v>
      </c>
    </row>
    <row r="2148" spans="13:14" x14ac:dyDescent="0.25">
      <c r="M2148" s="14">
        <v>-72</v>
      </c>
      <c r="N2148" t="s">
        <v>132</v>
      </c>
    </row>
    <row r="2149" spans="13:14" x14ac:dyDescent="0.25">
      <c r="M2149" s="14">
        <v>-71</v>
      </c>
      <c r="N2149" t="s">
        <v>132</v>
      </c>
    </row>
    <row r="2150" spans="13:14" x14ac:dyDescent="0.25">
      <c r="M2150" s="14">
        <v>-69</v>
      </c>
      <c r="N2150" t="s">
        <v>132</v>
      </c>
    </row>
    <row r="2151" spans="13:14" x14ac:dyDescent="0.25">
      <c r="M2151" s="14">
        <v>-68</v>
      </c>
      <c r="N2151" t="s">
        <v>132</v>
      </c>
    </row>
    <row r="2152" spans="13:14" x14ac:dyDescent="0.25">
      <c r="M2152" s="14">
        <v>-73</v>
      </c>
      <c r="N2152" t="s">
        <v>132</v>
      </c>
    </row>
    <row r="2153" spans="13:14" x14ac:dyDescent="0.25">
      <c r="M2153" s="14">
        <v>-69</v>
      </c>
      <c r="N2153" t="s">
        <v>132</v>
      </c>
    </row>
    <row r="2154" spans="13:14" x14ac:dyDescent="0.25">
      <c r="M2154" s="14">
        <v>-69</v>
      </c>
      <c r="N2154" t="s">
        <v>132</v>
      </c>
    </row>
    <row r="2155" spans="13:14" x14ac:dyDescent="0.25">
      <c r="M2155" s="14">
        <v>-72</v>
      </c>
      <c r="N2155" t="s">
        <v>132</v>
      </c>
    </row>
    <row r="2156" spans="13:14" x14ac:dyDescent="0.25">
      <c r="M2156" s="14">
        <v>-70</v>
      </c>
      <c r="N2156" t="s">
        <v>132</v>
      </c>
    </row>
    <row r="2157" spans="13:14" x14ac:dyDescent="0.25">
      <c r="M2157" s="14">
        <v>-68</v>
      </c>
      <c r="N2157" t="s">
        <v>132</v>
      </c>
    </row>
    <row r="2158" spans="13:14" x14ac:dyDescent="0.25">
      <c r="M2158" s="14">
        <v>-68</v>
      </c>
      <c r="N2158" t="s">
        <v>132</v>
      </c>
    </row>
    <row r="2159" spans="13:14" x14ac:dyDescent="0.25">
      <c r="M2159" s="14">
        <v>-73</v>
      </c>
      <c r="N2159" t="s">
        <v>132</v>
      </c>
    </row>
    <row r="2160" spans="13:14" x14ac:dyDescent="0.25">
      <c r="M2160" s="14">
        <v>-69</v>
      </c>
      <c r="N2160" t="s">
        <v>132</v>
      </c>
    </row>
    <row r="2161" spans="13:14" x14ac:dyDescent="0.25">
      <c r="M2161" s="14">
        <v>-71</v>
      </c>
      <c r="N2161" t="s">
        <v>132</v>
      </c>
    </row>
    <row r="2162" spans="13:14" x14ac:dyDescent="0.25">
      <c r="M2162" s="14">
        <v>-69</v>
      </c>
      <c r="N2162" t="s">
        <v>132</v>
      </c>
    </row>
    <row r="2163" spans="13:14" x14ac:dyDescent="0.25">
      <c r="M2163" s="14">
        <v>-69</v>
      </c>
      <c r="N2163" t="s">
        <v>132</v>
      </c>
    </row>
    <row r="2164" spans="13:14" x14ac:dyDescent="0.25">
      <c r="M2164" s="14">
        <v>-69</v>
      </c>
      <c r="N2164" t="s">
        <v>132</v>
      </c>
    </row>
    <row r="2165" spans="13:14" x14ac:dyDescent="0.25">
      <c r="M2165" s="14">
        <v>-70</v>
      </c>
      <c r="N2165" t="s">
        <v>132</v>
      </c>
    </row>
    <row r="2166" spans="13:14" x14ac:dyDescent="0.25">
      <c r="M2166" s="14">
        <v>-71</v>
      </c>
      <c r="N2166" t="s">
        <v>132</v>
      </c>
    </row>
    <row r="2167" spans="13:14" x14ac:dyDescent="0.25">
      <c r="M2167" s="14">
        <v>-70</v>
      </c>
      <c r="N2167" t="s">
        <v>132</v>
      </c>
    </row>
    <row r="2168" spans="13:14" x14ac:dyDescent="0.25">
      <c r="M2168" s="14">
        <v>-71</v>
      </c>
      <c r="N2168" t="s">
        <v>132</v>
      </c>
    </row>
    <row r="2169" spans="13:14" x14ac:dyDescent="0.25">
      <c r="M2169" s="14">
        <v>-71</v>
      </c>
      <c r="N2169" t="s">
        <v>132</v>
      </c>
    </row>
    <row r="2170" spans="13:14" x14ac:dyDescent="0.25">
      <c r="M2170" s="14">
        <v>-70</v>
      </c>
      <c r="N2170" t="s">
        <v>132</v>
      </c>
    </row>
    <row r="2171" spans="13:14" x14ac:dyDescent="0.25">
      <c r="M2171" s="14">
        <v>-73</v>
      </c>
      <c r="N2171" t="s">
        <v>132</v>
      </c>
    </row>
    <row r="2172" spans="13:14" x14ac:dyDescent="0.25">
      <c r="M2172" s="14">
        <v>-71</v>
      </c>
      <c r="N2172" t="s">
        <v>132</v>
      </c>
    </row>
    <row r="2173" spans="13:14" x14ac:dyDescent="0.25">
      <c r="M2173" s="14">
        <v>-69</v>
      </c>
      <c r="N2173" t="s">
        <v>132</v>
      </c>
    </row>
    <row r="2174" spans="13:14" x14ac:dyDescent="0.25">
      <c r="M2174" s="14">
        <v>-68</v>
      </c>
      <c r="N2174" t="s">
        <v>132</v>
      </c>
    </row>
    <row r="2175" spans="13:14" x14ac:dyDescent="0.25">
      <c r="M2175" s="14">
        <v>-71</v>
      </c>
      <c r="N2175" t="s">
        <v>132</v>
      </c>
    </row>
    <row r="2176" spans="13:14" x14ac:dyDescent="0.25">
      <c r="M2176" s="14">
        <v>-73</v>
      </c>
      <c r="N2176" t="s">
        <v>132</v>
      </c>
    </row>
    <row r="2177" spans="13:14" x14ac:dyDescent="0.25">
      <c r="M2177" s="14">
        <v>-73</v>
      </c>
      <c r="N2177" t="s">
        <v>132</v>
      </c>
    </row>
    <row r="2178" spans="13:14" x14ac:dyDescent="0.25">
      <c r="M2178" s="14">
        <v>-72</v>
      </c>
      <c r="N2178" t="s">
        <v>132</v>
      </c>
    </row>
    <row r="2179" spans="13:14" x14ac:dyDescent="0.25">
      <c r="M2179" s="14">
        <v>-70</v>
      </c>
      <c r="N2179" t="s">
        <v>132</v>
      </c>
    </row>
    <row r="2180" spans="13:14" x14ac:dyDescent="0.25">
      <c r="M2180" s="14">
        <v>-69</v>
      </c>
      <c r="N2180" t="s">
        <v>132</v>
      </c>
    </row>
    <row r="2181" spans="13:14" x14ac:dyDescent="0.25">
      <c r="M2181" s="14">
        <v>-72</v>
      </c>
      <c r="N2181" t="s">
        <v>132</v>
      </c>
    </row>
    <row r="2182" spans="13:14" x14ac:dyDescent="0.25">
      <c r="M2182" s="14">
        <v>-70</v>
      </c>
      <c r="N2182" t="s">
        <v>132</v>
      </c>
    </row>
    <row r="2183" spans="13:14" x14ac:dyDescent="0.25">
      <c r="M2183" s="14">
        <v>-76</v>
      </c>
      <c r="N2183" t="s">
        <v>132</v>
      </c>
    </row>
    <row r="2184" spans="13:14" x14ac:dyDescent="0.25">
      <c r="M2184" s="14">
        <v>-78</v>
      </c>
      <c r="N2184" t="s">
        <v>132</v>
      </c>
    </row>
    <row r="2185" spans="13:14" x14ac:dyDescent="0.25">
      <c r="M2185" s="14">
        <v>-71</v>
      </c>
      <c r="N2185" t="s">
        <v>132</v>
      </c>
    </row>
    <row r="2186" spans="13:14" x14ac:dyDescent="0.25">
      <c r="M2186" s="14">
        <v>-70</v>
      </c>
      <c r="N2186" t="s">
        <v>132</v>
      </c>
    </row>
    <row r="2187" spans="13:14" x14ac:dyDescent="0.25">
      <c r="M2187" s="14">
        <v>-73</v>
      </c>
      <c r="N2187" t="s">
        <v>132</v>
      </c>
    </row>
    <row r="2188" spans="13:14" x14ac:dyDescent="0.25">
      <c r="M2188" s="14">
        <v>-69</v>
      </c>
      <c r="N2188" t="s">
        <v>132</v>
      </c>
    </row>
    <row r="2189" spans="13:14" x14ac:dyDescent="0.25">
      <c r="M2189" s="14">
        <v>-71</v>
      </c>
      <c r="N2189" t="s">
        <v>132</v>
      </c>
    </row>
    <row r="2190" spans="13:14" x14ac:dyDescent="0.25">
      <c r="M2190" s="14">
        <v>-73</v>
      </c>
      <c r="N2190" t="s">
        <v>132</v>
      </c>
    </row>
    <row r="2191" spans="13:14" x14ac:dyDescent="0.25">
      <c r="M2191" s="14">
        <v>-68</v>
      </c>
      <c r="N2191" t="s">
        <v>132</v>
      </c>
    </row>
    <row r="2192" spans="13:14" x14ac:dyDescent="0.25">
      <c r="M2192" s="14">
        <v>-69</v>
      </c>
      <c r="N2192" t="s">
        <v>132</v>
      </c>
    </row>
    <row r="2193" spans="13:14" x14ac:dyDescent="0.25">
      <c r="M2193" s="14">
        <v>-72</v>
      </c>
      <c r="N2193" t="s">
        <v>132</v>
      </c>
    </row>
    <row r="2194" spans="13:14" x14ac:dyDescent="0.25">
      <c r="M2194" s="14">
        <v>-73</v>
      </c>
      <c r="N2194" t="s">
        <v>132</v>
      </c>
    </row>
    <row r="2195" spans="13:14" x14ac:dyDescent="0.25">
      <c r="M2195" s="14">
        <v>-73</v>
      </c>
      <c r="N2195" t="s">
        <v>132</v>
      </c>
    </row>
    <row r="2196" spans="13:14" x14ac:dyDescent="0.25">
      <c r="M2196" s="14">
        <v>-69</v>
      </c>
      <c r="N2196" t="s">
        <v>132</v>
      </c>
    </row>
    <row r="2197" spans="13:14" x14ac:dyDescent="0.25">
      <c r="M2197" s="14">
        <v>-70</v>
      </c>
      <c r="N2197" t="s">
        <v>132</v>
      </c>
    </row>
    <row r="2198" spans="13:14" x14ac:dyDescent="0.25">
      <c r="M2198" s="14">
        <v>-69</v>
      </c>
      <c r="N2198" t="s">
        <v>132</v>
      </c>
    </row>
    <row r="2199" spans="13:14" x14ac:dyDescent="0.25">
      <c r="M2199" s="14">
        <v>-70</v>
      </c>
      <c r="N2199" t="s">
        <v>132</v>
      </c>
    </row>
    <row r="2200" spans="13:14" x14ac:dyDescent="0.25">
      <c r="M2200" s="14">
        <v>-73</v>
      </c>
      <c r="N2200" t="s">
        <v>132</v>
      </c>
    </row>
    <row r="2201" spans="13:14" x14ac:dyDescent="0.25">
      <c r="M2201" s="14">
        <v>-72</v>
      </c>
      <c r="N2201" t="s">
        <v>132</v>
      </c>
    </row>
    <row r="2202" spans="13:14" x14ac:dyDescent="0.25">
      <c r="M2202" s="14">
        <v>-72</v>
      </c>
      <c r="N2202" t="s">
        <v>132</v>
      </c>
    </row>
    <row r="2203" spans="13:14" x14ac:dyDescent="0.25">
      <c r="M2203" s="14">
        <v>-69</v>
      </c>
      <c r="N2203" t="s">
        <v>132</v>
      </c>
    </row>
    <row r="2204" spans="13:14" x14ac:dyDescent="0.25">
      <c r="M2204" s="14">
        <v>-73</v>
      </c>
      <c r="N2204" t="s">
        <v>132</v>
      </c>
    </row>
    <row r="2205" spans="13:14" x14ac:dyDescent="0.25">
      <c r="M2205" s="14">
        <v>-69</v>
      </c>
      <c r="N2205" t="s">
        <v>132</v>
      </c>
    </row>
    <row r="2206" spans="13:14" x14ac:dyDescent="0.25">
      <c r="M2206" s="14">
        <v>-69</v>
      </c>
      <c r="N2206" t="s">
        <v>132</v>
      </c>
    </row>
    <row r="2207" spans="13:14" x14ac:dyDescent="0.25">
      <c r="M2207" s="14">
        <v>-73</v>
      </c>
      <c r="N2207" t="s">
        <v>132</v>
      </c>
    </row>
    <row r="2208" spans="13:14" x14ac:dyDescent="0.25">
      <c r="M2208" s="14">
        <v>-73</v>
      </c>
      <c r="N2208" t="s">
        <v>132</v>
      </c>
    </row>
    <row r="2209" spans="13:14" x14ac:dyDescent="0.25">
      <c r="M2209" s="14">
        <v>-69</v>
      </c>
      <c r="N2209" t="s">
        <v>132</v>
      </c>
    </row>
    <row r="2210" spans="13:14" x14ac:dyDescent="0.25">
      <c r="M2210" s="14">
        <v>-73</v>
      </c>
      <c r="N2210" t="s">
        <v>132</v>
      </c>
    </row>
    <row r="2211" spans="13:14" x14ac:dyDescent="0.25">
      <c r="M2211" s="14">
        <v>-71</v>
      </c>
      <c r="N2211" t="s">
        <v>132</v>
      </c>
    </row>
    <row r="2212" spans="13:14" x14ac:dyDescent="0.25">
      <c r="M2212" s="14">
        <v>-73</v>
      </c>
      <c r="N2212" t="s">
        <v>132</v>
      </c>
    </row>
    <row r="2213" spans="13:14" x14ac:dyDescent="0.25">
      <c r="M2213" s="14">
        <v>-70</v>
      </c>
      <c r="N2213" t="s">
        <v>132</v>
      </c>
    </row>
    <row r="2214" spans="13:14" x14ac:dyDescent="0.25">
      <c r="M2214" s="14">
        <v>-72</v>
      </c>
      <c r="N2214" t="s">
        <v>132</v>
      </c>
    </row>
    <row r="2215" spans="13:14" x14ac:dyDescent="0.25">
      <c r="M2215" s="14">
        <v>-72</v>
      </c>
      <c r="N2215" t="s">
        <v>132</v>
      </c>
    </row>
    <row r="2216" spans="13:14" x14ac:dyDescent="0.25">
      <c r="M2216" s="14">
        <v>-72</v>
      </c>
      <c r="N2216" t="s">
        <v>132</v>
      </c>
    </row>
    <row r="2217" spans="13:14" x14ac:dyDescent="0.25">
      <c r="M2217" s="14">
        <v>-70</v>
      </c>
      <c r="N2217" t="s">
        <v>132</v>
      </c>
    </row>
    <row r="2218" spans="13:14" x14ac:dyDescent="0.25">
      <c r="M2218" s="14">
        <v>-69</v>
      </c>
      <c r="N2218" t="s">
        <v>132</v>
      </c>
    </row>
    <row r="2219" spans="13:14" x14ac:dyDescent="0.25">
      <c r="M2219" s="14">
        <v>-70</v>
      </c>
      <c r="N2219" t="s">
        <v>132</v>
      </c>
    </row>
    <row r="2220" spans="13:14" x14ac:dyDescent="0.25">
      <c r="M2220" s="14">
        <v>-70</v>
      </c>
      <c r="N2220" t="s">
        <v>132</v>
      </c>
    </row>
    <row r="2221" spans="13:14" x14ac:dyDescent="0.25">
      <c r="M2221" s="14">
        <v>-71</v>
      </c>
      <c r="N2221" t="s">
        <v>132</v>
      </c>
    </row>
    <row r="2222" spans="13:14" x14ac:dyDescent="0.25">
      <c r="M2222" s="14">
        <v>-71</v>
      </c>
      <c r="N2222" t="s">
        <v>132</v>
      </c>
    </row>
    <row r="2223" spans="13:14" x14ac:dyDescent="0.25">
      <c r="M2223" s="14">
        <v>-73</v>
      </c>
      <c r="N2223" t="s">
        <v>132</v>
      </c>
    </row>
    <row r="2224" spans="13:14" x14ac:dyDescent="0.25">
      <c r="M2224" s="14">
        <v>-68</v>
      </c>
      <c r="N2224" t="s">
        <v>132</v>
      </c>
    </row>
    <row r="2225" spans="13:14" x14ac:dyDescent="0.25">
      <c r="M2225" s="14">
        <v>-70</v>
      </c>
      <c r="N2225" t="s">
        <v>132</v>
      </c>
    </row>
    <row r="2226" spans="13:14" x14ac:dyDescent="0.25">
      <c r="M2226" s="14">
        <v>-71</v>
      </c>
      <c r="N2226" t="s">
        <v>132</v>
      </c>
    </row>
    <row r="2227" spans="13:14" x14ac:dyDescent="0.25">
      <c r="M2227" s="14">
        <v>-73</v>
      </c>
      <c r="N2227" t="s">
        <v>132</v>
      </c>
    </row>
    <row r="2228" spans="13:14" x14ac:dyDescent="0.25">
      <c r="M2228" s="14">
        <v>-72</v>
      </c>
      <c r="N2228" t="s">
        <v>132</v>
      </c>
    </row>
    <row r="2229" spans="13:14" x14ac:dyDescent="0.25">
      <c r="M2229" s="14">
        <v>-71</v>
      </c>
      <c r="N2229" t="s">
        <v>132</v>
      </c>
    </row>
    <row r="2230" spans="13:14" x14ac:dyDescent="0.25">
      <c r="M2230" s="14">
        <v>-73</v>
      </c>
      <c r="N2230" t="s">
        <v>132</v>
      </c>
    </row>
    <row r="2231" spans="13:14" x14ac:dyDescent="0.25">
      <c r="M2231" s="14">
        <v>-73</v>
      </c>
      <c r="N2231" t="s">
        <v>132</v>
      </c>
    </row>
    <row r="2232" spans="13:14" x14ac:dyDescent="0.25">
      <c r="M2232" s="14">
        <v>-69</v>
      </c>
      <c r="N2232" t="s">
        <v>132</v>
      </c>
    </row>
    <row r="2233" spans="13:14" x14ac:dyDescent="0.25">
      <c r="M2233" s="14">
        <v>-69</v>
      </c>
      <c r="N2233" t="s">
        <v>132</v>
      </c>
    </row>
    <row r="2234" spans="13:14" x14ac:dyDescent="0.25">
      <c r="M2234" s="14">
        <v>-73</v>
      </c>
      <c r="N2234" t="s">
        <v>132</v>
      </c>
    </row>
    <row r="2235" spans="13:14" x14ac:dyDescent="0.25">
      <c r="M2235" s="14">
        <v>-70</v>
      </c>
      <c r="N2235" t="s">
        <v>132</v>
      </c>
    </row>
    <row r="2236" spans="13:14" x14ac:dyDescent="0.25">
      <c r="M2236" s="14">
        <v>-73</v>
      </c>
      <c r="N2236" t="s">
        <v>132</v>
      </c>
    </row>
    <row r="2237" spans="13:14" x14ac:dyDescent="0.25">
      <c r="M2237" s="14">
        <v>-72</v>
      </c>
      <c r="N2237" t="s">
        <v>132</v>
      </c>
    </row>
    <row r="2238" spans="13:14" x14ac:dyDescent="0.25">
      <c r="M2238" s="14">
        <v>-70</v>
      </c>
      <c r="N2238" t="s">
        <v>132</v>
      </c>
    </row>
    <row r="2239" spans="13:14" x14ac:dyDescent="0.25">
      <c r="M2239" s="14">
        <v>-69</v>
      </c>
      <c r="N2239" t="s">
        <v>132</v>
      </c>
    </row>
    <row r="2240" spans="13:14" x14ac:dyDescent="0.25">
      <c r="M2240" s="14">
        <v>-68</v>
      </c>
      <c r="N2240" t="s">
        <v>132</v>
      </c>
    </row>
    <row r="2241" spans="13:14" x14ac:dyDescent="0.25">
      <c r="M2241" s="14">
        <v>-67</v>
      </c>
      <c r="N2241" t="s">
        <v>132</v>
      </c>
    </row>
    <row r="2242" spans="13:14" x14ac:dyDescent="0.25">
      <c r="M2242" s="14">
        <v>-69</v>
      </c>
      <c r="N2242" t="s">
        <v>132</v>
      </c>
    </row>
    <row r="2243" spans="13:14" x14ac:dyDescent="0.25">
      <c r="M2243" s="14">
        <v>-71</v>
      </c>
      <c r="N2243" t="s">
        <v>132</v>
      </c>
    </row>
    <row r="2244" spans="13:14" x14ac:dyDescent="0.25">
      <c r="M2244" s="14">
        <v>-68</v>
      </c>
      <c r="N2244" t="s">
        <v>132</v>
      </c>
    </row>
    <row r="2245" spans="13:14" x14ac:dyDescent="0.25">
      <c r="M2245" s="14">
        <v>-68</v>
      </c>
      <c r="N2245" t="s">
        <v>132</v>
      </c>
    </row>
    <row r="2246" spans="13:14" x14ac:dyDescent="0.25">
      <c r="M2246" s="14">
        <v>-68</v>
      </c>
      <c r="N2246" t="s">
        <v>132</v>
      </c>
    </row>
    <row r="2247" spans="13:14" x14ac:dyDescent="0.25">
      <c r="M2247" s="14">
        <v>-68</v>
      </c>
      <c r="N2247" t="s">
        <v>132</v>
      </c>
    </row>
    <row r="2248" spans="13:14" x14ac:dyDescent="0.25">
      <c r="M2248" s="14">
        <v>-70</v>
      </c>
      <c r="N2248" t="s">
        <v>132</v>
      </c>
    </row>
    <row r="2249" spans="13:14" x14ac:dyDescent="0.25">
      <c r="M2249" s="14">
        <v>-67</v>
      </c>
      <c r="N2249" t="s">
        <v>132</v>
      </c>
    </row>
    <row r="2250" spans="13:14" x14ac:dyDescent="0.25">
      <c r="M2250" s="14">
        <v>-70</v>
      </c>
      <c r="N2250" t="s">
        <v>132</v>
      </c>
    </row>
    <row r="2251" spans="13:14" x14ac:dyDescent="0.25">
      <c r="M2251" s="14">
        <v>-71</v>
      </c>
      <c r="N2251" t="s">
        <v>132</v>
      </c>
    </row>
    <row r="2252" spans="13:14" x14ac:dyDescent="0.25">
      <c r="M2252" s="14">
        <v>-71</v>
      </c>
      <c r="N2252" t="s">
        <v>132</v>
      </c>
    </row>
    <row r="2253" spans="13:14" x14ac:dyDescent="0.25">
      <c r="M2253" s="14">
        <v>-71</v>
      </c>
      <c r="N2253" t="s">
        <v>132</v>
      </c>
    </row>
    <row r="2254" spans="13:14" x14ac:dyDescent="0.25">
      <c r="M2254" s="14">
        <v>-71</v>
      </c>
      <c r="N2254" t="s">
        <v>132</v>
      </c>
    </row>
    <row r="2255" spans="13:14" x14ac:dyDescent="0.25">
      <c r="M2255" s="14">
        <v>-68</v>
      </c>
      <c r="N2255" t="s">
        <v>132</v>
      </c>
    </row>
    <row r="2256" spans="13:14" x14ac:dyDescent="0.25">
      <c r="M2256" s="14">
        <v>-68</v>
      </c>
      <c r="N2256" t="s">
        <v>132</v>
      </c>
    </row>
    <row r="2257" spans="13:14" x14ac:dyDescent="0.25">
      <c r="M2257" s="14">
        <v>-71</v>
      </c>
      <c r="N2257" t="s">
        <v>132</v>
      </c>
    </row>
    <row r="2258" spans="13:14" x14ac:dyDescent="0.25">
      <c r="M2258" s="14">
        <v>-67</v>
      </c>
      <c r="N2258" t="s">
        <v>132</v>
      </c>
    </row>
    <row r="2259" spans="13:14" x14ac:dyDescent="0.25">
      <c r="M2259" s="14">
        <v>-71</v>
      </c>
      <c r="N2259" t="s">
        <v>132</v>
      </c>
    </row>
    <row r="2260" spans="13:14" x14ac:dyDescent="0.25">
      <c r="M2260" s="14">
        <v>-67</v>
      </c>
      <c r="N2260" t="s">
        <v>132</v>
      </c>
    </row>
    <row r="2261" spans="13:14" x14ac:dyDescent="0.25">
      <c r="M2261" s="14">
        <v>-71</v>
      </c>
      <c r="N2261" t="s">
        <v>132</v>
      </c>
    </row>
    <row r="2262" spans="13:14" x14ac:dyDescent="0.25">
      <c r="M2262" s="14">
        <v>-67</v>
      </c>
      <c r="N2262" t="s">
        <v>132</v>
      </c>
    </row>
    <row r="2263" spans="13:14" x14ac:dyDescent="0.25">
      <c r="M2263" s="14">
        <v>-67</v>
      </c>
      <c r="N2263" t="s">
        <v>132</v>
      </c>
    </row>
    <row r="2264" spans="13:14" x14ac:dyDescent="0.25">
      <c r="M2264" s="14">
        <v>-71</v>
      </c>
      <c r="N2264" t="s">
        <v>132</v>
      </c>
    </row>
    <row r="2265" spans="13:14" x14ac:dyDescent="0.25">
      <c r="M2265" s="14">
        <v>-68</v>
      </c>
      <c r="N2265" t="s">
        <v>132</v>
      </c>
    </row>
    <row r="2266" spans="13:14" x14ac:dyDescent="0.25">
      <c r="M2266" s="14">
        <v>-68</v>
      </c>
      <c r="N2266" t="s">
        <v>132</v>
      </c>
    </row>
    <row r="2267" spans="13:14" x14ac:dyDescent="0.25">
      <c r="M2267" s="14">
        <v>-68</v>
      </c>
      <c r="N2267" t="s">
        <v>132</v>
      </c>
    </row>
    <row r="2268" spans="13:14" x14ac:dyDescent="0.25">
      <c r="M2268" s="14">
        <v>-71</v>
      </c>
      <c r="N2268" t="s">
        <v>132</v>
      </c>
    </row>
    <row r="2269" spans="13:14" x14ac:dyDescent="0.25">
      <c r="M2269" s="14">
        <v>-68</v>
      </c>
      <c r="N2269" t="s">
        <v>132</v>
      </c>
    </row>
    <row r="2270" spans="13:14" x14ac:dyDescent="0.25">
      <c r="M2270" s="14">
        <v>-67</v>
      </c>
      <c r="N2270" t="s">
        <v>132</v>
      </c>
    </row>
    <row r="2271" spans="13:14" x14ac:dyDescent="0.25">
      <c r="M2271" s="14">
        <v>-68</v>
      </c>
      <c r="N2271" t="s">
        <v>132</v>
      </c>
    </row>
    <row r="2272" spans="13:14" x14ac:dyDescent="0.25">
      <c r="M2272" s="14">
        <v>-68</v>
      </c>
      <c r="N2272" t="s">
        <v>132</v>
      </c>
    </row>
    <row r="2273" spans="13:14" x14ac:dyDescent="0.25">
      <c r="M2273" s="14">
        <v>-71</v>
      </c>
      <c r="N2273" t="s">
        <v>132</v>
      </c>
    </row>
    <row r="2274" spans="13:14" x14ac:dyDescent="0.25">
      <c r="M2274" s="14">
        <v>-67</v>
      </c>
      <c r="N2274" t="s">
        <v>132</v>
      </c>
    </row>
    <row r="2275" spans="13:14" x14ac:dyDescent="0.25">
      <c r="M2275" s="14">
        <v>-68</v>
      </c>
      <c r="N2275" t="s">
        <v>132</v>
      </c>
    </row>
    <row r="2276" spans="13:14" x14ac:dyDescent="0.25">
      <c r="M2276" s="14">
        <v>-68</v>
      </c>
      <c r="N2276" t="s">
        <v>132</v>
      </c>
    </row>
    <row r="2277" spans="13:14" x14ac:dyDescent="0.25">
      <c r="M2277" s="14">
        <v>-67</v>
      </c>
      <c r="N2277" t="s">
        <v>132</v>
      </c>
    </row>
    <row r="2278" spans="13:14" x14ac:dyDescent="0.25">
      <c r="M2278" s="14">
        <v>-70</v>
      </c>
      <c r="N2278" t="s">
        <v>132</v>
      </c>
    </row>
    <row r="2279" spans="13:14" x14ac:dyDescent="0.25">
      <c r="M2279" s="14">
        <v>-67</v>
      </c>
      <c r="N2279" t="s">
        <v>132</v>
      </c>
    </row>
    <row r="2280" spans="13:14" x14ac:dyDescent="0.25">
      <c r="M2280" s="14">
        <v>-67</v>
      </c>
      <c r="N2280" t="s">
        <v>132</v>
      </c>
    </row>
    <row r="2281" spans="13:14" x14ac:dyDescent="0.25">
      <c r="M2281" s="14">
        <v>-70</v>
      </c>
      <c r="N2281" t="s">
        <v>132</v>
      </c>
    </row>
    <row r="2282" spans="13:14" x14ac:dyDescent="0.25">
      <c r="M2282" s="14">
        <v>-67</v>
      </c>
      <c r="N2282" t="s">
        <v>132</v>
      </c>
    </row>
    <row r="2283" spans="13:14" x14ac:dyDescent="0.25">
      <c r="M2283" s="14">
        <v>-67</v>
      </c>
      <c r="N2283" t="s">
        <v>132</v>
      </c>
    </row>
    <row r="2284" spans="13:14" x14ac:dyDescent="0.25">
      <c r="M2284" s="14">
        <v>-70</v>
      </c>
      <c r="N2284" t="s">
        <v>132</v>
      </c>
    </row>
    <row r="2285" spans="13:14" x14ac:dyDescent="0.25">
      <c r="M2285" s="14">
        <v>-68</v>
      </c>
      <c r="N2285" t="s">
        <v>132</v>
      </c>
    </row>
    <row r="2286" spans="13:14" x14ac:dyDescent="0.25">
      <c r="M2286" s="14">
        <v>-71</v>
      </c>
      <c r="N2286" t="s">
        <v>132</v>
      </c>
    </row>
    <row r="2287" spans="13:14" x14ac:dyDescent="0.25">
      <c r="M2287" s="14">
        <v>-67</v>
      </c>
      <c r="N2287" t="s">
        <v>132</v>
      </c>
    </row>
    <row r="2288" spans="13:14" x14ac:dyDescent="0.25">
      <c r="M2288" s="14">
        <v>-68</v>
      </c>
      <c r="N2288" t="s">
        <v>132</v>
      </c>
    </row>
    <row r="2289" spans="13:14" x14ac:dyDescent="0.25">
      <c r="M2289" s="14">
        <v>-68</v>
      </c>
      <c r="N2289" t="s">
        <v>132</v>
      </c>
    </row>
    <row r="2290" spans="13:14" x14ac:dyDescent="0.25">
      <c r="M2290" s="14">
        <v>-68</v>
      </c>
      <c r="N2290" t="s">
        <v>132</v>
      </c>
    </row>
    <row r="2291" spans="13:14" x14ac:dyDescent="0.25">
      <c r="M2291" s="14">
        <v>-68</v>
      </c>
      <c r="N2291" t="s">
        <v>132</v>
      </c>
    </row>
    <row r="2292" spans="13:14" x14ac:dyDescent="0.25">
      <c r="M2292" s="14">
        <v>-71</v>
      </c>
      <c r="N2292" t="s">
        <v>132</v>
      </c>
    </row>
    <row r="2293" spans="13:14" x14ac:dyDescent="0.25">
      <c r="M2293" s="14">
        <v>-67</v>
      </c>
      <c r="N2293" t="s">
        <v>132</v>
      </c>
    </row>
    <row r="2294" spans="13:14" x14ac:dyDescent="0.25">
      <c r="M2294" s="14">
        <v>-71</v>
      </c>
      <c r="N2294" t="s">
        <v>132</v>
      </c>
    </row>
    <row r="2295" spans="13:14" x14ac:dyDescent="0.25">
      <c r="M2295" s="14">
        <v>-68</v>
      </c>
      <c r="N2295" t="s">
        <v>132</v>
      </c>
    </row>
    <row r="2296" spans="13:14" x14ac:dyDescent="0.25">
      <c r="M2296" s="14">
        <v>-68</v>
      </c>
      <c r="N2296" t="s">
        <v>132</v>
      </c>
    </row>
    <row r="2297" spans="13:14" x14ac:dyDescent="0.25">
      <c r="M2297" s="14">
        <v>-68</v>
      </c>
      <c r="N2297" t="s">
        <v>132</v>
      </c>
    </row>
    <row r="2298" spans="13:14" x14ac:dyDescent="0.25">
      <c r="M2298" s="14">
        <v>-68</v>
      </c>
      <c r="N2298" t="s">
        <v>132</v>
      </c>
    </row>
    <row r="2299" spans="13:14" x14ac:dyDescent="0.25">
      <c r="M2299" s="14">
        <v>-68</v>
      </c>
      <c r="N2299" t="s">
        <v>132</v>
      </c>
    </row>
    <row r="2300" spans="13:14" x14ac:dyDescent="0.25">
      <c r="M2300" s="14">
        <v>-67</v>
      </c>
      <c r="N2300" t="s">
        <v>132</v>
      </c>
    </row>
    <row r="2301" spans="13:14" x14ac:dyDescent="0.25">
      <c r="M2301" s="14">
        <v>-70</v>
      </c>
      <c r="N2301" t="s">
        <v>132</v>
      </c>
    </row>
    <row r="2302" spans="13:14" x14ac:dyDescent="0.25">
      <c r="M2302" s="14">
        <v>-68</v>
      </c>
      <c r="N2302" t="s">
        <v>132</v>
      </c>
    </row>
    <row r="2303" spans="13:14" x14ac:dyDescent="0.25">
      <c r="M2303" s="14">
        <v>-68</v>
      </c>
      <c r="N2303" t="s">
        <v>132</v>
      </c>
    </row>
    <row r="2304" spans="13:14" x14ac:dyDescent="0.25">
      <c r="M2304" s="14">
        <v>-69</v>
      </c>
      <c r="N2304" t="s">
        <v>132</v>
      </c>
    </row>
    <row r="2305" spans="13:14" x14ac:dyDescent="0.25">
      <c r="M2305" s="14">
        <v>-68</v>
      </c>
      <c r="N2305" t="s">
        <v>132</v>
      </c>
    </row>
    <row r="2306" spans="13:14" x14ac:dyDescent="0.25">
      <c r="M2306" s="14">
        <v>-67</v>
      </c>
      <c r="N2306" t="s">
        <v>132</v>
      </c>
    </row>
    <row r="2307" spans="13:14" x14ac:dyDescent="0.25">
      <c r="M2307" s="14">
        <v>-70</v>
      </c>
      <c r="N2307" t="s">
        <v>132</v>
      </c>
    </row>
    <row r="2308" spans="13:14" x14ac:dyDescent="0.25">
      <c r="M2308" s="14">
        <v>-68</v>
      </c>
      <c r="N2308" t="s">
        <v>132</v>
      </c>
    </row>
    <row r="2309" spans="13:14" x14ac:dyDescent="0.25">
      <c r="M2309" s="14">
        <v>-68</v>
      </c>
      <c r="N2309" t="s">
        <v>132</v>
      </c>
    </row>
    <row r="2310" spans="13:14" x14ac:dyDescent="0.25">
      <c r="M2310" s="14">
        <v>-68</v>
      </c>
      <c r="N2310" t="s">
        <v>132</v>
      </c>
    </row>
    <row r="2311" spans="13:14" x14ac:dyDescent="0.25">
      <c r="M2311" s="14">
        <v>-67</v>
      </c>
      <c r="N2311" t="s">
        <v>132</v>
      </c>
    </row>
    <row r="2312" spans="13:14" x14ac:dyDescent="0.25">
      <c r="M2312" s="14">
        <v>-65</v>
      </c>
      <c r="N2312" t="s">
        <v>132</v>
      </c>
    </row>
    <row r="2313" spans="13:14" x14ac:dyDescent="0.25">
      <c r="M2313" s="14">
        <v>-67</v>
      </c>
      <c r="N2313" t="s">
        <v>132</v>
      </c>
    </row>
    <row r="2314" spans="13:14" x14ac:dyDescent="0.25">
      <c r="M2314" s="14">
        <v>-70</v>
      </c>
      <c r="N2314" t="s">
        <v>132</v>
      </c>
    </row>
    <row r="2315" spans="13:14" x14ac:dyDescent="0.25">
      <c r="M2315" s="14">
        <v>-67</v>
      </c>
      <c r="N2315" t="s">
        <v>132</v>
      </c>
    </row>
    <row r="2316" spans="13:14" x14ac:dyDescent="0.25">
      <c r="M2316" s="14">
        <v>-64</v>
      </c>
      <c r="N2316" t="s">
        <v>132</v>
      </c>
    </row>
    <row r="2317" spans="13:14" x14ac:dyDescent="0.25">
      <c r="M2317" s="14">
        <v>-68</v>
      </c>
      <c r="N2317" t="s">
        <v>132</v>
      </c>
    </row>
    <row r="2318" spans="13:14" x14ac:dyDescent="0.25">
      <c r="M2318" s="14">
        <v>-64</v>
      </c>
      <c r="N2318" t="s">
        <v>132</v>
      </c>
    </row>
    <row r="2319" spans="13:14" x14ac:dyDescent="0.25">
      <c r="M2319" s="14">
        <v>-67</v>
      </c>
      <c r="N2319" t="s">
        <v>132</v>
      </c>
    </row>
    <row r="2320" spans="13:14" x14ac:dyDescent="0.25">
      <c r="M2320" s="14">
        <v>-64</v>
      </c>
      <c r="N2320" t="s">
        <v>132</v>
      </c>
    </row>
    <row r="2321" spans="13:14" x14ac:dyDescent="0.25">
      <c r="M2321" s="14">
        <v>-66</v>
      </c>
      <c r="N2321" t="s">
        <v>132</v>
      </c>
    </row>
    <row r="2322" spans="13:14" x14ac:dyDescent="0.25">
      <c r="M2322" s="14">
        <v>-68</v>
      </c>
      <c r="N2322" t="s">
        <v>132</v>
      </c>
    </row>
    <row r="2323" spans="13:14" x14ac:dyDescent="0.25">
      <c r="M2323" s="14">
        <v>-67</v>
      </c>
      <c r="N2323" t="s">
        <v>132</v>
      </c>
    </row>
    <row r="2324" spans="13:14" x14ac:dyDescent="0.25">
      <c r="M2324" s="14">
        <v>-64</v>
      </c>
      <c r="N2324" t="s">
        <v>132</v>
      </c>
    </row>
    <row r="2325" spans="13:14" x14ac:dyDescent="0.25">
      <c r="M2325" s="14">
        <v>-65</v>
      </c>
      <c r="N2325" t="s">
        <v>132</v>
      </c>
    </row>
    <row r="2326" spans="13:14" x14ac:dyDescent="0.25">
      <c r="M2326" s="14">
        <v>-67</v>
      </c>
      <c r="N2326" t="s">
        <v>132</v>
      </c>
    </row>
    <row r="2327" spans="13:14" x14ac:dyDescent="0.25">
      <c r="M2327" s="14">
        <v>-66</v>
      </c>
      <c r="N2327" t="s">
        <v>132</v>
      </c>
    </row>
    <row r="2328" spans="13:14" x14ac:dyDescent="0.25">
      <c r="M2328" s="14">
        <v>-68</v>
      </c>
      <c r="N2328" t="s">
        <v>132</v>
      </c>
    </row>
    <row r="2329" spans="13:14" x14ac:dyDescent="0.25">
      <c r="M2329" s="14">
        <v>-69</v>
      </c>
      <c r="N2329" t="s">
        <v>132</v>
      </c>
    </row>
    <row r="2330" spans="13:14" x14ac:dyDescent="0.25">
      <c r="M2330" s="14">
        <v>-67</v>
      </c>
      <c r="N2330" t="s">
        <v>132</v>
      </c>
    </row>
    <row r="2331" spans="13:14" x14ac:dyDescent="0.25">
      <c r="M2331" s="14">
        <v>-64</v>
      </c>
      <c r="N2331" t="s">
        <v>132</v>
      </c>
    </row>
    <row r="2332" spans="13:14" x14ac:dyDescent="0.25">
      <c r="M2332" s="14">
        <v>-69</v>
      </c>
      <c r="N2332" t="s">
        <v>132</v>
      </c>
    </row>
    <row r="2333" spans="13:14" x14ac:dyDescent="0.25">
      <c r="M2333" s="14">
        <v>-64</v>
      </c>
      <c r="N2333" t="s">
        <v>132</v>
      </c>
    </row>
    <row r="2334" spans="13:14" x14ac:dyDescent="0.25">
      <c r="M2334" s="14">
        <v>-68</v>
      </c>
      <c r="N2334" t="s">
        <v>132</v>
      </c>
    </row>
    <row r="2335" spans="13:14" x14ac:dyDescent="0.25">
      <c r="M2335" s="14">
        <v>-65</v>
      </c>
      <c r="N2335" t="s">
        <v>132</v>
      </c>
    </row>
    <row r="2336" spans="13:14" x14ac:dyDescent="0.25">
      <c r="M2336" s="14">
        <v>-69</v>
      </c>
      <c r="N2336" t="s">
        <v>132</v>
      </c>
    </row>
    <row r="2337" spans="13:14" x14ac:dyDescent="0.25">
      <c r="M2337" s="14">
        <v>-67</v>
      </c>
      <c r="N2337" t="s">
        <v>132</v>
      </c>
    </row>
    <row r="2338" spans="13:14" x14ac:dyDescent="0.25">
      <c r="M2338" s="14">
        <v>-67</v>
      </c>
      <c r="N2338" t="s">
        <v>132</v>
      </c>
    </row>
    <row r="2339" spans="13:14" x14ac:dyDescent="0.25">
      <c r="M2339" s="14">
        <v>-67</v>
      </c>
      <c r="N2339" t="s">
        <v>132</v>
      </c>
    </row>
    <row r="2340" spans="13:14" x14ac:dyDescent="0.25">
      <c r="M2340" s="14">
        <v>-65</v>
      </c>
      <c r="N2340" t="s">
        <v>132</v>
      </c>
    </row>
    <row r="2341" spans="13:14" x14ac:dyDescent="0.25">
      <c r="M2341" s="14">
        <v>-70</v>
      </c>
      <c r="N2341" t="s">
        <v>132</v>
      </c>
    </row>
    <row r="2342" spans="13:14" x14ac:dyDescent="0.25">
      <c r="M2342" s="14">
        <v>-64</v>
      </c>
      <c r="N2342" t="s">
        <v>132</v>
      </c>
    </row>
    <row r="2343" spans="13:14" x14ac:dyDescent="0.25">
      <c r="M2343" s="14">
        <v>-65</v>
      </c>
      <c r="N2343" t="s">
        <v>132</v>
      </c>
    </row>
    <row r="2344" spans="13:14" x14ac:dyDescent="0.25">
      <c r="M2344" s="14">
        <v>-64</v>
      </c>
      <c r="N2344" t="s">
        <v>132</v>
      </c>
    </row>
    <row r="2345" spans="13:14" x14ac:dyDescent="0.25">
      <c r="M2345" s="14">
        <v>-70</v>
      </c>
      <c r="N2345" t="s">
        <v>132</v>
      </c>
    </row>
    <row r="2346" spans="13:14" x14ac:dyDescent="0.25">
      <c r="M2346" s="14">
        <v>-67</v>
      </c>
      <c r="N2346" t="s">
        <v>132</v>
      </c>
    </row>
    <row r="2347" spans="13:14" x14ac:dyDescent="0.25">
      <c r="M2347" s="14">
        <v>-70</v>
      </c>
      <c r="N2347" t="s">
        <v>132</v>
      </c>
    </row>
    <row r="2348" spans="13:14" x14ac:dyDescent="0.25">
      <c r="M2348" s="14">
        <v>-67</v>
      </c>
      <c r="N2348" t="s">
        <v>132</v>
      </c>
    </row>
    <row r="2349" spans="13:14" x14ac:dyDescent="0.25">
      <c r="M2349" s="14">
        <v>-67</v>
      </c>
      <c r="N2349" t="s">
        <v>132</v>
      </c>
    </row>
    <row r="2350" spans="13:14" x14ac:dyDescent="0.25">
      <c r="M2350" s="14">
        <v>-65</v>
      </c>
      <c r="N2350" t="s">
        <v>132</v>
      </c>
    </row>
    <row r="2351" spans="13:14" x14ac:dyDescent="0.25">
      <c r="M2351" s="14">
        <v>-65</v>
      </c>
      <c r="N2351" t="s">
        <v>132</v>
      </c>
    </row>
    <row r="2352" spans="13:14" x14ac:dyDescent="0.25">
      <c r="M2352" s="14">
        <v>-70</v>
      </c>
      <c r="N2352" t="s">
        <v>132</v>
      </c>
    </row>
    <row r="2353" spans="13:14" x14ac:dyDescent="0.25">
      <c r="M2353" s="14">
        <v>-65</v>
      </c>
      <c r="N2353" t="s">
        <v>132</v>
      </c>
    </row>
    <row r="2354" spans="13:14" x14ac:dyDescent="0.25">
      <c r="M2354" s="14">
        <v>-70</v>
      </c>
      <c r="N2354" t="s">
        <v>132</v>
      </c>
    </row>
    <row r="2355" spans="13:14" x14ac:dyDescent="0.25">
      <c r="M2355" s="14">
        <v>-67</v>
      </c>
      <c r="N2355" t="s">
        <v>132</v>
      </c>
    </row>
    <row r="2356" spans="13:14" x14ac:dyDescent="0.25">
      <c r="M2356" s="14">
        <v>-65</v>
      </c>
      <c r="N2356" t="s">
        <v>132</v>
      </c>
    </row>
    <row r="2357" spans="13:14" x14ac:dyDescent="0.25">
      <c r="M2357" s="14">
        <v>-65</v>
      </c>
      <c r="N2357" t="s">
        <v>132</v>
      </c>
    </row>
    <row r="2358" spans="13:14" x14ac:dyDescent="0.25">
      <c r="M2358" s="14">
        <v>-66</v>
      </c>
      <c r="N2358" t="s">
        <v>132</v>
      </c>
    </row>
    <row r="2359" spans="13:14" x14ac:dyDescent="0.25">
      <c r="M2359" s="14">
        <v>-65</v>
      </c>
      <c r="N2359" t="s">
        <v>132</v>
      </c>
    </row>
    <row r="2360" spans="13:14" x14ac:dyDescent="0.25">
      <c r="M2360" s="14">
        <v>-67</v>
      </c>
      <c r="N2360" t="s">
        <v>132</v>
      </c>
    </row>
    <row r="2361" spans="13:14" x14ac:dyDescent="0.25">
      <c r="M2361" s="14">
        <v>-67</v>
      </c>
      <c r="N2361" t="s">
        <v>132</v>
      </c>
    </row>
    <row r="2362" spans="13:14" x14ac:dyDescent="0.25">
      <c r="M2362" s="14">
        <v>-65</v>
      </c>
      <c r="N2362" t="s">
        <v>132</v>
      </c>
    </row>
    <row r="2363" spans="13:14" x14ac:dyDescent="0.25">
      <c r="M2363" s="14">
        <v>-69</v>
      </c>
      <c r="N2363" t="s">
        <v>132</v>
      </c>
    </row>
    <row r="2364" spans="13:14" x14ac:dyDescent="0.25">
      <c r="M2364" s="14">
        <v>-70</v>
      </c>
      <c r="N2364" t="s">
        <v>132</v>
      </c>
    </row>
    <row r="2365" spans="13:14" x14ac:dyDescent="0.25">
      <c r="M2365" s="14">
        <v>-67</v>
      </c>
      <c r="N2365" t="s">
        <v>132</v>
      </c>
    </row>
    <row r="2366" spans="13:14" x14ac:dyDescent="0.25">
      <c r="M2366" s="14">
        <v>-70</v>
      </c>
      <c r="N2366" t="s">
        <v>132</v>
      </c>
    </row>
    <row r="2367" spans="13:14" x14ac:dyDescent="0.25">
      <c r="M2367" s="14">
        <v>-64</v>
      </c>
      <c r="N2367" t="s">
        <v>132</v>
      </c>
    </row>
    <row r="2368" spans="13:14" x14ac:dyDescent="0.25">
      <c r="M2368" s="14">
        <v>-67</v>
      </c>
      <c r="N2368" t="s">
        <v>132</v>
      </c>
    </row>
    <row r="2369" spans="13:14" x14ac:dyDescent="0.25">
      <c r="M2369" s="14">
        <v>-70</v>
      </c>
      <c r="N2369" t="s">
        <v>132</v>
      </c>
    </row>
    <row r="2370" spans="13:14" x14ac:dyDescent="0.25">
      <c r="M2370" s="14">
        <v>-67</v>
      </c>
      <c r="N2370" t="s">
        <v>132</v>
      </c>
    </row>
    <row r="2371" spans="13:14" x14ac:dyDescent="0.25">
      <c r="M2371" s="14">
        <v>-64</v>
      </c>
      <c r="N2371" t="s">
        <v>132</v>
      </c>
    </row>
    <row r="2372" spans="13:14" x14ac:dyDescent="0.25">
      <c r="M2372" s="14">
        <v>-65</v>
      </c>
      <c r="N2372" t="s">
        <v>132</v>
      </c>
    </row>
    <row r="2373" spans="13:14" x14ac:dyDescent="0.25">
      <c r="M2373" s="14">
        <v>-69</v>
      </c>
      <c r="N2373" t="s">
        <v>132</v>
      </c>
    </row>
    <row r="2374" spans="13:14" x14ac:dyDescent="0.25">
      <c r="M2374" s="14">
        <v>-69</v>
      </c>
      <c r="N2374" t="s">
        <v>132</v>
      </c>
    </row>
    <row r="2375" spans="13:14" x14ac:dyDescent="0.25">
      <c r="M2375" s="14">
        <v>-64</v>
      </c>
      <c r="N2375" t="s">
        <v>132</v>
      </c>
    </row>
    <row r="2376" spans="13:14" x14ac:dyDescent="0.25">
      <c r="M2376" s="14">
        <v>-69</v>
      </c>
      <c r="N2376" t="s">
        <v>132</v>
      </c>
    </row>
    <row r="2377" spans="13:14" x14ac:dyDescent="0.25">
      <c r="M2377" s="14">
        <v>-65</v>
      </c>
      <c r="N2377" t="s">
        <v>132</v>
      </c>
    </row>
    <row r="2378" spans="13:14" x14ac:dyDescent="0.25">
      <c r="M2378" s="14">
        <v>-64</v>
      </c>
      <c r="N2378" t="s">
        <v>132</v>
      </c>
    </row>
    <row r="2379" spans="13:14" x14ac:dyDescent="0.25">
      <c r="M2379" s="14">
        <v>-65</v>
      </c>
      <c r="N2379" t="s">
        <v>132</v>
      </c>
    </row>
    <row r="2380" spans="13:14" x14ac:dyDescent="0.25">
      <c r="M2380" s="14">
        <v>-69</v>
      </c>
      <c r="N2380" t="s">
        <v>132</v>
      </c>
    </row>
    <row r="2381" spans="13:14" x14ac:dyDescent="0.25">
      <c r="M2381" s="14">
        <v>-66</v>
      </c>
      <c r="N2381" t="s">
        <v>132</v>
      </c>
    </row>
    <row r="2382" spans="13:14" x14ac:dyDescent="0.25">
      <c r="M2382" s="14">
        <v>-64</v>
      </c>
      <c r="N2382" t="s">
        <v>132</v>
      </c>
    </row>
    <row r="2383" spans="13:14" x14ac:dyDescent="0.25">
      <c r="M2383" s="14">
        <v>-65</v>
      </c>
      <c r="N2383" t="s">
        <v>132</v>
      </c>
    </row>
    <row r="2384" spans="13:14" x14ac:dyDescent="0.25">
      <c r="M2384">
        <v>-69</v>
      </c>
      <c r="N2384" t="s">
        <v>132</v>
      </c>
    </row>
    <row r="2385" spans="13:14" x14ac:dyDescent="0.25">
      <c r="M2385">
        <v>-65</v>
      </c>
      <c r="N2385" t="s">
        <v>132</v>
      </c>
    </row>
    <row r="2386" spans="13:14" x14ac:dyDescent="0.25">
      <c r="M2386">
        <v>-65</v>
      </c>
      <c r="N2386" t="s">
        <v>132</v>
      </c>
    </row>
    <row r="2387" spans="13:14" x14ac:dyDescent="0.25">
      <c r="M2387">
        <v>-67</v>
      </c>
      <c r="N2387" t="s">
        <v>132</v>
      </c>
    </row>
    <row r="2388" spans="13:14" x14ac:dyDescent="0.25">
      <c r="M2388">
        <v>-69</v>
      </c>
      <c r="N2388" t="s">
        <v>132</v>
      </c>
    </row>
    <row r="2389" spans="13:14" x14ac:dyDescent="0.25">
      <c r="M2389">
        <v>-67</v>
      </c>
      <c r="N2389" t="s">
        <v>132</v>
      </c>
    </row>
    <row r="2390" spans="13:14" x14ac:dyDescent="0.25">
      <c r="M2390">
        <v>-66</v>
      </c>
      <c r="N2390" t="s">
        <v>132</v>
      </c>
    </row>
    <row r="2391" spans="13:14" x14ac:dyDescent="0.25">
      <c r="M2391">
        <v>-64</v>
      </c>
      <c r="N2391" t="s">
        <v>132</v>
      </c>
    </row>
    <row r="2392" spans="13:14" x14ac:dyDescent="0.25">
      <c r="M2392">
        <v>-64</v>
      </c>
      <c r="N2392" t="s">
        <v>132</v>
      </c>
    </row>
    <row r="2393" spans="13:14" x14ac:dyDescent="0.25">
      <c r="M2393">
        <v>-69</v>
      </c>
      <c r="N2393" t="s">
        <v>132</v>
      </c>
    </row>
    <row r="2394" spans="13:14" x14ac:dyDescent="0.25">
      <c r="M2394">
        <v>-65</v>
      </c>
      <c r="N2394" t="s">
        <v>132</v>
      </c>
    </row>
    <row r="2395" spans="13:14" x14ac:dyDescent="0.25">
      <c r="M2395">
        <v>-68</v>
      </c>
      <c r="N2395" t="s">
        <v>132</v>
      </c>
    </row>
    <row r="2396" spans="13:14" x14ac:dyDescent="0.25">
      <c r="M2396">
        <v>-70</v>
      </c>
      <c r="N2396" t="s">
        <v>132</v>
      </c>
    </row>
    <row r="2397" spans="13:14" x14ac:dyDescent="0.25">
      <c r="M2397">
        <v>-69</v>
      </c>
      <c r="N2397" t="s">
        <v>132</v>
      </c>
    </row>
    <row r="2398" spans="13:14" x14ac:dyDescent="0.25">
      <c r="M2398">
        <v>-65</v>
      </c>
      <c r="N2398" t="s">
        <v>132</v>
      </c>
    </row>
    <row r="2399" spans="13:14" x14ac:dyDescent="0.25">
      <c r="M2399">
        <v>-67</v>
      </c>
      <c r="N2399" t="s">
        <v>132</v>
      </c>
    </row>
    <row r="2400" spans="13:14" x14ac:dyDescent="0.25">
      <c r="M2400">
        <v>-65</v>
      </c>
      <c r="N2400" t="s">
        <v>132</v>
      </c>
    </row>
    <row r="2401" spans="13:14" x14ac:dyDescent="0.25">
      <c r="M2401">
        <v>-65</v>
      </c>
      <c r="N2401" t="s">
        <v>132</v>
      </c>
    </row>
    <row r="2402" spans="13:14" x14ac:dyDescent="0.25">
      <c r="M2402">
        <v>-67</v>
      </c>
      <c r="N2402" t="s">
        <v>132</v>
      </c>
    </row>
    <row r="2403" spans="13:14" x14ac:dyDescent="0.25">
      <c r="M2403">
        <v>-64</v>
      </c>
      <c r="N2403" t="s">
        <v>132</v>
      </c>
    </row>
    <row r="2404" spans="13:14" x14ac:dyDescent="0.25">
      <c r="M2404">
        <v>-65</v>
      </c>
      <c r="N2404" t="s">
        <v>132</v>
      </c>
    </row>
    <row r="2405" spans="13:14" x14ac:dyDescent="0.25">
      <c r="M2405">
        <v>-69</v>
      </c>
      <c r="N2405" t="s">
        <v>132</v>
      </c>
    </row>
    <row r="2406" spans="13:14" x14ac:dyDescent="0.25">
      <c r="M2406">
        <v>-66</v>
      </c>
      <c r="N2406" t="s">
        <v>132</v>
      </c>
    </row>
    <row r="2407" spans="13:14" x14ac:dyDescent="0.25">
      <c r="M2407">
        <v>-70</v>
      </c>
      <c r="N2407" t="s">
        <v>132</v>
      </c>
    </row>
    <row r="2408" spans="13:14" x14ac:dyDescent="0.25">
      <c r="M2408">
        <v>-66</v>
      </c>
      <c r="N2408" t="s">
        <v>132</v>
      </c>
    </row>
    <row r="2409" spans="13:14" x14ac:dyDescent="0.25">
      <c r="M2409">
        <v>-65</v>
      </c>
      <c r="N2409" t="s">
        <v>132</v>
      </c>
    </row>
    <row r="2410" spans="13:14" x14ac:dyDescent="0.25">
      <c r="M2410">
        <v>-70</v>
      </c>
      <c r="N2410" t="s">
        <v>132</v>
      </c>
    </row>
    <row r="2411" spans="13:14" x14ac:dyDescent="0.25">
      <c r="M2411">
        <v>-67</v>
      </c>
      <c r="N2411" t="s">
        <v>132</v>
      </c>
    </row>
    <row r="2412" spans="13:14" x14ac:dyDescent="0.25">
      <c r="M2412">
        <v>-67</v>
      </c>
      <c r="N2412" t="s">
        <v>132</v>
      </c>
    </row>
    <row r="2413" spans="13:14" x14ac:dyDescent="0.25">
      <c r="M2413">
        <v>-67</v>
      </c>
      <c r="N2413" t="s">
        <v>132</v>
      </c>
    </row>
    <row r="2414" spans="13:14" x14ac:dyDescent="0.25">
      <c r="M2414">
        <v>-65</v>
      </c>
      <c r="N2414" t="s">
        <v>132</v>
      </c>
    </row>
    <row r="2415" spans="13:14" x14ac:dyDescent="0.25">
      <c r="M2415">
        <v>-64</v>
      </c>
      <c r="N2415" t="s">
        <v>132</v>
      </c>
    </row>
    <row r="2416" spans="13:14" x14ac:dyDescent="0.25">
      <c r="M2416">
        <v>-67</v>
      </c>
      <c r="N2416" t="s">
        <v>132</v>
      </c>
    </row>
    <row r="2417" spans="13:14" x14ac:dyDescent="0.25">
      <c r="M2417">
        <v>-65</v>
      </c>
      <c r="N2417" t="s">
        <v>132</v>
      </c>
    </row>
    <row r="2418" spans="13:14" x14ac:dyDescent="0.25">
      <c r="M2418">
        <v>-69</v>
      </c>
      <c r="N2418" t="s">
        <v>132</v>
      </c>
    </row>
    <row r="2419" spans="13:14" x14ac:dyDescent="0.25">
      <c r="M2419">
        <v>-70</v>
      </c>
      <c r="N2419" t="s">
        <v>132</v>
      </c>
    </row>
    <row r="2420" spans="13:14" x14ac:dyDescent="0.25">
      <c r="M2420">
        <v>-67</v>
      </c>
      <c r="N2420" t="s">
        <v>132</v>
      </c>
    </row>
    <row r="2421" spans="13:14" x14ac:dyDescent="0.25">
      <c r="M2421">
        <v>-65</v>
      </c>
      <c r="N2421" t="s">
        <v>132</v>
      </c>
    </row>
    <row r="2422" spans="13:14" x14ac:dyDescent="0.25">
      <c r="M2422">
        <v>-70</v>
      </c>
      <c r="N2422" t="s">
        <v>132</v>
      </c>
    </row>
    <row r="2423" spans="13:14" x14ac:dyDescent="0.25">
      <c r="M2423">
        <v>-65</v>
      </c>
      <c r="N2423" t="s">
        <v>132</v>
      </c>
    </row>
    <row r="2424" spans="13:14" x14ac:dyDescent="0.25">
      <c r="M2424">
        <v>-66</v>
      </c>
      <c r="N2424" t="s">
        <v>132</v>
      </c>
    </row>
    <row r="2425" spans="13:14" x14ac:dyDescent="0.25">
      <c r="M2425">
        <v>-65</v>
      </c>
      <c r="N2425" t="s">
        <v>132</v>
      </c>
    </row>
    <row r="2426" spans="13:14" x14ac:dyDescent="0.25">
      <c r="M2426">
        <v>-66</v>
      </c>
      <c r="N2426" t="s">
        <v>132</v>
      </c>
    </row>
    <row r="2427" spans="13:14" x14ac:dyDescent="0.25">
      <c r="M2427">
        <v>-67</v>
      </c>
      <c r="N2427" t="s">
        <v>132</v>
      </c>
    </row>
    <row r="2428" spans="13:14" x14ac:dyDescent="0.25">
      <c r="M2428">
        <v>-67</v>
      </c>
      <c r="N2428" t="s">
        <v>132</v>
      </c>
    </row>
    <row r="2429" spans="13:14" x14ac:dyDescent="0.25">
      <c r="M2429">
        <v>-70</v>
      </c>
      <c r="N2429" t="s">
        <v>132</v>
      </c>
    </row>
    <row r="2430" spans="13:14" x14ac:dyDescent="0.25">
      <c r="M2430">
        <v>-66</v>
      </c>
      <c r="N2430" t="s">
        <v>132</v>
      </c>
    </row>
    <row r="2431" spans="13:14" x14ac:dyDescent="0.25">
      <c r="M2431">
        <v>-70</v>
      </c>
      <c r="N2431" t="s">
        <v>132</v>
      </c>
    </row>
    <row r="2432" spans="13:14" x14ac:dyDescent="0.25">
      <c r="M2432">
        <v>-67</v>
      </c>
      <c r="N2432" t="s">
        <v>132</v>
      </c>
    </row>
    <row r="2433" spans="13:14" x14ac:dyDescent="0.25">
      <c r="M2433">
        <v>-70</v>
      </c>
      <c r="N2433" t="s">
        <v>132</v>
      </c>
    </row>
    <row r="2434" spans="13:14" x14ac:dyDescent="0.25">
      <c r="M2434">
        <v>-67</v>
      </c>
      <c r="N2434" t="s">
        <v>132</v>
      </c>
    </row>
    <row r="2435" spans="13:14" x14ac:dyDescent="0.25">
      <c r="M2435">
        <v>-66</v>
      </c>
      <c r="N2435" t="s">
        <v>132</v>
      </c>
    </row>
    <row r="2436" spans="13:14" x14ac:dyDescent="0.25">
      <c r="M2436">
        <v>-64</v>
      </c>
      <c r="N2436" t="s">
        <v>132</v>
      </c>
    </row>
    <row r="2437" spans="13:14" x14ac:dyDescent="0.25">
      <c r="M2437">
        <v>-64</v>
      </c>
      <c r="N2437" t="s">
        <v>132</v>
      </c>
    </row>
    <row r="2438" spans="13:14" x14ac:dyDescent="0.25">
      <c r="M2438">
        <v>-64</v>
      </c>
      <c r="N2438" t="s">
        <v>132</v>
      </c>
    </row>
    <row r="2439" spans="13:14" x14ac:dyDescent="0.25">
      <c r="M2439">
        <v>-71</v>
      </c>
      <c r="N2439" t="s">
        <v>132</v>
      </c>
    </row>
    <row r="2440" spans="13:14" x14ac:dyDescent="0.25">
      <c r="M2440">
        <v>-64</v>
      </c>
      <c r="N2440" t="s">
        <v>132</v>
      </c>
    </row>
    <row r="2441" spans="13:14" x14ac:dyDescent="0.25">
      <c r="M2441">
        <v>-70</v>
      </c>
      <c r="N2441" t="s">
        <v>132</v>
      </c>
    </row>
    <row r="2442" spans="13:14" x14ac:dyDescent="0.25">
      <c r="M2442">
        <v>-71</v>
      </c>
      <c r="N2442" t="s">
        <v>132</v>
      </c>
    </row>
    <row r="2443" spans="13:14" x14ac:dyDescent="0.25">
      <c r="M2443">
        <v>-65</v>
      </c>
      <c r="N2443" t="s">
        <v>132</v>
      </c>
    </row>
    <row r="2444" spans="13:14" x14ac:dyDescent="0.25">
      <c r="M2444">
        <v>-70</v>
      </c>
      <c r="N2444" t="s">
        <v>132</v>
      </c>
    </row>
    <row r="2445" spans="13:14" x14ac:dyDescent="0.25">
      <c r="M2445">
        <v>-65</v>
      </c>
      <c r="N2445" t="s">
        <v>132</v>
      </c>
    </row>
    <row r="2446" spans="13:14" x14ac:dyDescent="0.25">
      <c r="M2446">
        <v>-68</v>
      </c>
      <c r="N2446" t="s">
        <v>132</v>
      </c>
    </row>
    <row r="2447" spans="13:14" x14ac:dyDescent="0.25">
      <c r="M2447">
        <v>-70</v>
      </c>
      <c r="N2447" t="s">
        <v>132</v>
      </c>
    </row>
    <row r="2448" spans="13:14" x14ac:dyDescent="0.25">
      <c r="M2448">
        <v>-68</v>
      </c>
      <c r="N2448" t="s">
        <v>132</v>
      </c>
    </row>
    <row r="2449" spans="13:14" x14ac:dyDescent="0.25">
      <c r="M2449">
        <v>-70</v>
      </c>
      <c r="N2449" t="s">
        <v>132</v>
      </c>
    </row>
    <row r="2450" spans="13:14" x14ac:dyDescent="0.25">
      <c r="M2450">
        <v>-70</v>
      </c>
      <c r="N2450" t="s">
        <v>132</v>
      </c>
    </row>
    <row r="2451" spans="13:14" x14ac:dyDescent="0.25">
      <c r="M2451">
        <v>-68</v>
      </c>
      <c r="N2451" t="s">
        <v>132</v>
      </c>
    </row>
    <row r="2452" spans="13:14" x14ac:dyDescent="0.25">
      <c r="M2452">
        <v>-65</v>
      </c>
      <c r="N2452" t="s">
        <v>132</v>
      </c>
    </row>
    <row r="2453" spans="13:14" x14ac:dyDescent="0.25">
      <c r="M2453">
        <v>-65</v>
      </c>
      <c r="N2453" t="s">
        <v>132</v>
      </c>
    </row>
    <row r="2454" spans="13:14" x14ac:dyDescent="0.25">
      <c r="M2454">
        <v>-71</v>
      </c>
      <c r="N2454" t="s">
        <v>132</v>
      </c>
    </row>
    <row r="2455" spans="13:14" x14ac:dyDescent="0.25">
      <c r="M2455">
        <v>-71</v>
      </c>
      <c r="N2455" t="s">
        <v>132</v>
      </c>
    </row>
    <row r="2456" spans="13:14" x14ac:dyDescent="0.25">
      <c r="M2456">
        <v>-64</v>
      </c>
      <c r="N2456" t="s">
        <v>132</v>
      </c>
    </row>
    <row r="2457" spans="13:14" x14ac:dyDescent="0.25">
      <c r="M2457">
        <v>-70</v>
      </c>
      <c r="N2457" t="s">
        <v>132</v>
      </c>
    </row>
    <row r="2458" spans="13:14" x14ac:dyDescent="0.25">
      <c r="M2458">
        <v>-64</v>
      </c>
      <c r="N2458" t="s">
        <v>132</v>
      </c>
    </row>
    <row r="2459" spans="13:14" x14ac:dyDescent="0.25">
      <c r="M2459">
        <v>-67</v>
      </c>
      <c r="N2459" t="s">
        <v>132</v>
      </c>
    </row>
    <row r="2460" spans="13:14" x14ac:dyDescent="0.25">
      <c r="M2460">
        <v>-65</v>
      </c>
      <c r="N2460" t="s">
        <v>132</v>
      </c>
    </row>
    <row r="2461" spans="13:14" x14ac:dyDescent="0.25">
      <c r="M2461">
        <v>-65</v>
      </c>
      <c r="N2461" t="s">
        <v>132</v>
      </c>
    </row>
    <row r="2462" spans="13:14" x14ac:dyDescent="0.25">
      <c r="M2462">
        <v>-71</v>
      </c>
      <c r="N2462" t="s">
        <v>132</v>
      </c>
    </row>
    <row r="2463" spans="13:14" x14ac:dyDescent="0.25">
      <c r="M2463">
        <v>-68</v>
      </c>
      <c r="N2463" t="s">
        <v>132</v>
      </c>
    </row>
    <row r="2464" spans="13:14" x14ac:dyDescent="0.25">
      <c r="M2464">
        <v>-65</v>
      </c>
      <c r="N2464" t="s">
        <v>132</v>
      </c>
    </row>
    <row r="2465" spans="13:14" x14ac:dyDescent="0.25">
      <c r="M2465">
        <v>-67</v>
      </c>
      <c r="N2465" t="s">
        <v>132</v>
      </c>
    </row>
    <row r="2466" spans="13:14" x14ac:dyDescent="0.25">
      <c r="M2466">
        <v>-71</v>
      </c>
      <c r="N2466" t="s">
        <v>132</v>
      </c>
    </row>
    <row r="2467" spans="13:14" x14ac:dyDescent="0.25">
      <c r="M2467">
        <v>-70</v>
      </c>
      <c r="N2467" t="s">
        <v>132</v>
      </c>
    </row>
    <row r="2468" spans="13:14" x14ac:dyDescent="0.25">
      <c r="M2468">
        <v>-70</v>
      </c>
      <c r="N2468" t="s">
        <v>132</v>
      </c>
    </row>
    <row r="2469" spans="13:14" x14ac:dyDescent="0.25">
      <c r="M2469">
        <v>-67</v>
      </c>
      <c r="N2469" t="s">
        <v>132</v>
      </c>
    </row>
    <row r="2470" spans="13:14" x14ac:dyDescent="0.25">
      <c r="M2470">
        <v>-67</v>
      </c>
      <c r="N2470" t="s">
        <v>132</v>
      </c>
    </row>
    <row r="2471" spans="13:14" x14ac:dyDescent="0.25">
      <c r="M2471">
        <v>-70</v>
      </c>
      <c r="N2471" t="s">
        <v>132</v>
      </c>
    </row>
    <row r="2472" spans="13:14" x14ac:dyDescent="0.25">
      <c r="M2472">
        <v>-64</v>
      </c>
      <c r="N2472" t="s">
        <v>132</v>
      </c>
    </row>
    <row r="2473" spans="13:14" x14ac:dyDescent="0.25">
      <c r="M2473">
        <v>-67</v>
      </c>
      <c r="N2473" t="s">
        <v>132</v>
      </c>
    </row>
    <row r="2474" spans="13:14" x14ac:dyDescent="0.25">
      <c r="M2474">
        <v>-67</v>
      </c>
      <c r="N2474" t="s">
        <v>132</v>
      </c>
    </row>
    <row r="2475" spans="13:14" x14ac:dyDescent="0.25">
      <c r="M2475">
        <v>-70</v>
      </c>
      <c r="N2475" t="s">
        <v>132</v>
      </c>
    </row>
    <row r="2476" spans="13:14" x14ac:dyDescent="0.25">
      <c r="M2476">
        <v>-64</v>
      </c>
      <c r="N2476" t="s">
        <v>132</v>
      </c>
    </row>
    <row r="2477" spans="13:14" x14ac:dyDescent="0.25">
      <c r="M2477">
        <v>-71</v>
      </c>
      <c r="N2477" t="s">
        <v>132</v>
      </c>
    </row>
    <row r="2478" spans="13:14" x14ac:dyDescent="0.25">
      <c r="M2478">
        <v>-71</v>
      </c>
      <c r="N2478" t="s">
        <v>132</v>
      </c>
    </row>
    <row r="2479" spans="13:14" x14ac:dyDescent="0.25">
      <c r="M2479">
        <v>-64</v>
      </c>
      <c r="N2479" t="s">
        <v>132</v>
      </c>
    </row>
    <row r="2480" spans="13:14" x14ac:dyDescent="0.25">
      <c r="M2480">
        <v>-64</v>
      </c>
      <c r="N2480" t="s">
        <v>132</v>
      </c>
    </row>
    <row r="2481" spans="13:14" x14ac:dyDescent="0.25">
      <c r="M2481">
        <v>-67</v>
      </c>
      <c r="N2481" t="s">
        <v>132</v>
      </c>
    </row>
    <row r="2482" spans="13:14" x14ac:dyDescent="0.25">
      <c r="M2482">
        <v>-70</v>
      </c>
      <c r="N2482" t="s">
        <v>132</v>
      </c>
    </row>
    <row r="2483" spans="13:14" x14ac:dyDescent="0.25">
      <c r="M2483">
        <v>-67</v>
      </c>
      <c r="N2483" t="s">
        <v>132</v>
      </c>
    </row>
    <row r="2484" spans="13:14" x14ac:dyDescent="0.25">
      <c r="M2484">
        <v>-64</v>
      </c>
      <c r="N2484" t="s">
        <v>132</v>
      </c>
    </row>
    <row r="2485" spans="13:14" x14ac:dyDescent="0.25">
      <c r="M2485">
        <v>-67</v>
      </c>
      <c r="N2485" t="s">
        <v>132</v>
      </c>
    </row>
    <row r="2486" spans="13:14" x14ac:dyDescent="0.25">
      <c r="M2486">
        <v>-66</v>
      </c>
      <c r="N2486" t="s">
        <v>132</v>
      </c>
    </row>
    <row r="2487" spans="13:14" x14ac:dyDescent="0.25">
      <c r="M2487">
        <v>-64</v>
      </c>
      <c r="N2487" t="s">
        <v>132</v>
      </c>
    </row>
    <row r="2488" spans="13:14" x14ac:dyDescent="0.25">
      <c r="M2488">
        <v>-67</v>
      </c>
      <c r="N2488" t="s">
        <v>132</v>
      </c>
    </row>
    <row r="2489" spans="13:14" x14ac:dyDescent="0.25">
      <c r="M2489">
        <v>-69</v>
      </c>
      <c r="N2489" t="s">
        <v>132</v>
      </c>
    </row>
    <row r="2490" spans="13:14" x14ac:dyDescent="0.25">
      <c r="M2490">
        <v>-65</v>
      </c>
      <c r="N2490" t="s">
        <v>132</v>
      </c>
    </row>
    <row r="2491" spans="13:14" x14ac:dyDescent="0.25">
      <c r="M2491">
        <v>-64</v>
      </c>
      <c r="N2491" t="s">
        <v>132</v>
      </c>
    </row>
    <row r="2492" spans="13:14" x14ac:dyDescent="0.25">
      <c r="M2492">
        <v>-67</v>
      </c>
      <c r="N2492" t="s">
        <v>132</v>
      </c>
    </row>
    <row r="2493" spans="13:14" x14ac:dyDescent="0.25">
      <c r="M2493">
        <v>-71</v>
      </c>
      <c r="N2493" t="s">
        <v>132</v>
      </c>
    </row>
    <row r="2494" spans="13:14" x14ac:dyDescent="0.25">
      <c r="M2494">
        <v>-71</v>
      </c>
      <c r="N2494" t="s">
        <v>132</v>
      </c>
    </row>
    <row r="2495" spans="13:14" x14ac:dyDescent="0.25">
      <c r="M2495">
        <v>-67</v>
      </c>
      <c r="N2495" t="s">
        <v>132</v>
      </c>
    </row>
    <row r="2496" spans="13:14" x14ac:dyDescent="0.25">
      <c r="M2496">
        <v>-65</v>
      </c>
      <c r="N2496" t="s">
        <v>132</v>
      </c>
    </row>
    <row r="2497" spans="13:14" x14ac:dyDescent="0.25">
      <c r="M2497">
        <v>-66</v>
      </c>
      <c r="N2497" t="s">
        <v>132</v>
      </c>
    </row>
    <row r="2498" spans="13:14" x14ac:dyDescent="0.25">
      <c r="M2498">
        <v>-70</v>
      </c>
      <c r="N2498" t="s">
        <v>132</v>
      </c>
    </row>
    <row r="2499" spans="13:14" x14ac:dyDescent="0.25">
      <c r="M2499">
        <v>-70</v>
      </c>
      <c r="N2499" t="s">
        <v>132</v>
      </c>
    </row>
    <row r="2500" spans="13:14" x14ac:dyDescent="0.25">
      <c r="M2500">
        <v>-68</v>
      </c>
      <c r="N2500" t="s">
        <v>132</v>
      </c>
    </row>
    <row r="2501" spans="13:14" x14ac:dyDescent="0.25">
      <c r="M2501">
        <v>-68</v>
      </c>
      <c r="N2501" t="s">
        <v>132</v>
      </c>
    </row>
    <row r="2502" spans="13:14" x14ac:dyDescent="0.25">
      <c r="M2502">
        <v>-64</v>
      </c>
      <c r="N2502" t="s">
        <v>132</v>
      </c>
    </row>
    <row r="2503" spans="13:14" x14ac:dyDescent="0.25">
      <c r="M2503">
        <v>-70</v>
      </c>
      <c r="N2503" t="s">
        <v>132</v>
      </c>
    </row>
    <row r="2504" spans="13:14" x14ac:dyDescent="0.25">
      <c r="M2504">
        <v>-65</v>
      </c>
      <c r="N2504" t="s">
        <v>132</v>
      </c>
    </row>
    <row r="2505" spans="13:14" x14ac:dyDescent="0.25">
      <c r="M2505">
        <v>-65</v>
      </c>
      <c r="N2505" t="s">
        <v>132</v>
      </c>
    </row>
    <row r="2506" spans="13:14" x14ac:dyDescent="0.25">
      <c r="M2506">
        <v>-70</v>
      </c>
      <c r="N2506" t="s">
        <v>132</v>
      </c>
    </row>
    <row r="2507" spans="13:14" x14ac:dyDescent="0.25">
      <c r="M2507">
        <v>-70</v>
      </c>
      <c r="N2507" t="s">
        <v>132</v>
      </c>
    </row>
    <row r="2508" spans="13:14" x14ac:dyDescent="0.25">
      <c r="M2508">
        <v>-64</v>
      </c>
      <c r="N2508" t="s">
        <v>132</v>
      </c>
    </row>
    <row r="2509" spans="13:14" x14ac:dyDescent="0.25">
      <c r="M2509">
        <v>-65</v>
      </c>
      <c r="N2509" t="s">
        <v>132</v>
      </c>
    </row>
    <row r="2510" spans="13:14" x14ac:dyDescent="0.25">
      <c r="M2510">
        <v>-64</v>
      </c>
      <c r="N2510" t="s">
        <v>132</v>
      </c>
    </row>
    <row r="2511" spans="13:14" x14ac:dyDescent="0.25">
      <c r="M2511">
        <v>-67</v>
      </c>
      <c r="N2511" t="s">
        <v>132</v>
      </c>
    </row>
    <row r="2512" spans="13:14" x14ac:dyDescent="0.25">
      <c r="M2512">
        <v>-64</v>
      </c>
      <c r="N2512" t="s">
        <v>132</v>
      </c>
    </row>
    <row r="2513" spans="13:14" x14ac:dyDescent="0.25">
      <c r="M2513">
        <v>-67</v>
      </c>
      <c r="N2513" t="s">
        <v>132</v>
      </c>
    </row>
    <row r="2514" spans="13:14" x14ac:dyDescent="0.25">
      <c r="M2514">
        <v>-64</v>
      </c>
      <c r="N2514" t="s">
        <v>132</v>
      </c>
    </row>
    <row r="2515" spans="13:14" x14ac:dyDescent="0.25">
      <c r="M2515">
        <v>-70</v>
      </c>
      <c r="N2515" t="s">
        <v>132</v>
      </c>
    </row>
    <row r="2516" spans="13:14" x14ac:dyDescent="0.25">
      <c r="M2516">
        <v>-68</v>
      </c>
      <c r="N2516" t="s">
        <v>132</v>
      </c>
    </row>
    <row r="2517" spans="13:14" x14ac:dyDescent="0.25">
      <c r="M2517">
        <v>-66</v>
      </c>
      <c r="N2517" t="s">
        <v>132</v>
      </c>
    </row>
    <row r="2518" spans="13:14" x14ac:dyDescent="0.25">
      <c r="M2518">
        <v>-70</v>
      </c>
      <c r="N2518" t="s">
        <v>132</v>
      </c>
    </row>
    <row r="2519" spans="13:14" x14ac:dyDescent="0.25">
      <c r="M2519">
        <v>-70</v>
      </c>
      <c r="N2519" t="s">
        <v>132</v>
      </c>
    </row>
    <row r="2520" spans="13:14" x14ac:dyDescent="0.25">
      <c r="M2520">
        <v>-65</v>
      </c>
      <c r="N2520" t="s">
        <v>132</v>
      </c>
    </row>
    <row r="2521" spans="13:14" x14ac:dyDescent="0.25">
      <c r="M2521">
        <v>-66</v>
      </c>
      <c r="N2521" t="s">
        <v>132</v>
      </c>
    </row>
    <row r="2522" spans="13:14" x14ac:dyDescent="0.25">
      <c r="M2522">
        <v>-69</v>
      </c>
      <c r="N2522" t="s">
        <v>132</v>
      </c>
    </row>
    <row r="2523" spans="13:14" x14ac:dyDescent="0.25">
      <c r="M2523">
        <v>-67</v>
      </c>
      <c r="N2523" t="s">
        <v>132</v>
      </c>
    </row>
    <row r="2524" spans="13:14" x14ac:dyDescent="0.25">
      <c r="M2524">
        <v>-70</v>
      </c>
      <c r="N2524" t="s">
        <v>132</v>
      </c>
    </row>
    <row r="2525" spans="13:14" x14ac:dyDescent="0.25">
      <c r="M2525">
        <v>-64</v>
      </c>
      <c r="N2525" t="s">
        <v>132</v>
      </c>
    </row>
    <row r="2526" spans="13:14" x14ac:dyDescent="0.25">
      <c r="M2526">
        <v>-70</v>
      </c>
      <c r="N2526" t="s">
        <v>132</v>
      </c>
    </row>
    <row r="2527" spans="13:14" x14ac:dyDescent="0.25">
      <c r="M2527">
        <v>-67</v>
      </c>
      <c r="N2527" t="s">
        <v>132</v>
      </c>
    </row>
    <row r="2528" spans="13:14" x14ac:dyDescent="0.25">
      <c r="M2528">
        <v>-65</v>
      </c>
      <c r="N2528" t="s">
        <v>132</v>
      </c>
    </row>
    <row r="2529" spans="13:14" x14ac:dyDescent="0.25">
      <c r="M2529">
        <v>-65</v>
      </c>
      <c r="N2529" t="s">
        <v>132</v>
      </c>
    </row>
    <row r="2530" spans="13:14" x14ac:dyDescent="0.25">
      <c r="M2530">
        <v>-64</v>
      </c>
      <c r="N2530" t="s">
        <v>132</v>
      </c>
    </row>
    <row r="2531" spans="13:14" x14ac:dyDescent="0.25">
      <c r="M2531">
        <v>-64</v>
      </c>
      <c r="N2531" t="s">
        <v>132</v>
      </c>
    </row>
    <row r="2532" spans="13:14" x14ac:dyDescent="0.25">
      <c r="M2532">
        <v>-67</v>
      </c>
      <c r="N2532" t="s">
        <v>132</v>
      </c>
    </row>
    <row r="2533" spans="13:14" x14ac:dyDescent="0.25">
      <c r="M2533">
        <v>-67</v>
      </c>
      <c r="N2533" t="s">
        <v>132</v>
      </c>
    </row>
    <row r="2534" spans="13:14" x14ac:dyDescent="0.25">
      <c r="M2534">
        <v>-67</v>
      </c>
      <c r="N2534" t="s">
        <v>132</v>
      </c>
    </row>
    <row r="2535" spans="13:14" x14ac:dyDescent="0.25">
      <c r="M2535">
        <v>-65</v>
      </c>
      <c r="N2535" t="s">
        <v>132</v>
      </c>
    </row>
    <row r="2536" spans="13:14" x14ac:dyDescent="0.25">
      <c r="M2536">
        <v>-70</v>
      </c>
      <c r="N2536" t="s">
        <v>132</v>
      </c>
    </row>
    <row r="2537" spans="13:14" x14ac:dyDescent="0.25">
      <c r="M2537">
        <v>-70</v>
      </c>
      <c r="N2537" t="s">
        <v>132</v>
      </c>
    </row>
    <row r="2538" spans="13:14" x14ac:dyDescent="0.25">
      <c r="M2538">
        <v>-69</v>
      </c>
      <c r="N2538" t="s">
        <v>132</v>
      </c>
    </row>
    <row r="2539" spans="13:14" x14ac:dyDescent="0.25">
      <c r="M2539">
        <v>-70</v>
      </c>
      <c r="N2539" t="s">
        <v>132</v>
      </c>
    </row>
    <row r="2540" spans="13:14" x14ac:dyDescent="0.25">
      <c r="M2540">
        <v>-64</v>
      </c>
      <c r="N2540" t="s">
        <v>132</v>
      </c>
    </row>
    <row r="2541" spans="13:14" x14ac:dyDescent="0.25">
      <c r="M2541">
        <v>-65</v>
      </c>
      <c r="N2541" t="s">
        <v>132</v>
      </c>
    </row>
    <row r="2542" spans="13:14" x14ac:dyDescent="0.25">
      <c r="M2542">
        <v>-64</v>
      </c>
      <c r="N2542" t="s">
        <v>132</v>
      </c>
    </row>
    <row r="2543" spans="13:14" x14ac:dyDescent="0.25">
      <c r="M2543">
        <v>-65</v>
      </c>
      <c r="N2543" t="s">
        <v>132</v>
      </c>
    </row>
    <row r="2544" spans="13:14" x14ac:dyDescent="0.25">
      <c r="M2544">
        <v>-68</v>
      </c>
      <c r="N2544" t="s">
        <v>132</v>
      </c>
    </row>
    <row r="2545" spans="13:14" x14ac:dyDescent="0.25">
      <c r="M2545">
        <v>-70</v>
      </c>
      <c r="N2545" t="s">
        <v>132</v>
      </c>
    </row>
    <row r="2546" spans="13:14" x14ac:dyDescent="0.25">
      <c r="M2546">
        <v>-70</v>
      </c>
      <c r="N2546" t="s">
        <v>132</v>
      </c>
    </row>
    <row r="2547" spans="13:14" x14ac:dyDescent="0.25">
      <c r="M2547">
        <v>-65</v>
      </c>
      <c r="N2547" t="s">
        <v>132</v>
      </c>
    </row>
    <row r="2548" spans="13:14" x14ac:dyDescent="0.25">
      <c r="M2548">
        <v>-70</v>
      </c>
      <c r="N2548" t="s">
        <v>132</v>
      </c>
    </row>
    <row r="2549" spans="13:14" x14ac:dyDescent="0.25">
      <c r="M2549">
        <v>-65</v>
      </c>
      <c r="N2549" t="s">
        <v>132</v>
      </c>
    </row>
    <row r="2550" spans="13:14" x14ac:dyDescent="0.25">
      <c r="M2550">
        <v>-68</v>
      </c>
      <c r="N2550" t="s">
        <v>132</v>
      </c>
    </row>
    <row r="2551" spans="13:14" x14ac:dyDescent="0.25">
      <c r="M2551">
        <v>-66</v>
      </c>
      <c r="N2551" t="s">
        <v>132</v>
      </c>
    </row>
    <row r="2552" spans="13:14" x14ac:dyDescent="0.25">
      <c r="M2552">
        <v>-67</v>
      </c>
      <c r="N2552" t="s">
        <v>132</v>
      </c>
    </row>
    <row r="2553" spans="13:14" x14ac:dyDescent="0.25">
      <c r="M2553">
        <v>-69</v>
      </c>
      <c r="N2553" t="s">
        <v>132</v>
      </c>
    </row>
    <row r="2554" spans="13:14" x14ac:dyDescent="0.25">
      <c r="M2554">
        <v>-65</v>
      </c>
      <c r="N2554" t="s">
        <v>132</v>
      </c>
    </row>
    <row r="2555" spans="13:14" x14ac:dyDescent="0.25">
      <c r="M2555">
        <v>-66</v>
      </c>
      <c r="N2555" t="s">
        <v>132</v>
      </c>
    </row>
    <row r="2556" spans="13:14" x14ac:dyDescent="0.25">
      <c r="M2556">
        <v>-65</v>
      </c>
      <c r="N2556" t="s">
        <v>132</v>
      </c>
    </row>
    <row r="2557" spans="13:14" x14ac:dyDescent="0.25">
      <c r="M2557">
        <v>-65</v>
      </c>
      <c r="N2557" t="s">
        <v>132</v>
      </c>
    </row>
    <row r="2558" spans="13:14" x14ac:dyDescent="0.25">
      <c r="M2558">
        <v>-66</v>
      </c>
      <c r="N2558" t="s">
        <v>132</v>
      </c>
    </row>
    <row r="2559" spans="13:14" x14ac:dyDescent="0.25">
      <c r="M2559">
        <v>-65</v>
      </c>
      <c r="N2559" t="s">
        <v>132</v>
      </c>
    </row>
    <row r="2560" spans="13:14" x14ac:dyDescent="0.25">
      <c r="M2560">
        <v>-67</v>
      </c>
      <c r="N2560" t="s">
        <v>132</v>
      </c>
    </row>
    <row r="2561" spans="13:14" x14ac:dyDescent="0.25">
      <c r="M2561">
        <v>-67</v>
      </c>
      <c r="N2561" t="s">
        <v>132</v>
      </c>
    </row>
    <row r="2562" spans="13:14" x14ac:dyDescent="0.25">
      <c r="M2562">
        <v>-67</v>
      </c>
      <c r="N2562" t="s">
        <v>132</v>
      </c>
    </row>
    <row r="2563" spans="13:14" x14ac:dyDescent="0.25">
      <c r="M2563">
        <v>-65</v>
      </c>
      <c r="N2563" t="s">
        <v>132</v>
      </c>
    </row>
    <row r="2564" spans="13:14" x14ac:dyDescent="0.25">
      <c r="M2564">
        <v>-69</v>
      </c>
      <c r="N2564" t="s">
        <v>132</v>
      </c>
    </row>
    <row r="2565" spans="13:14" x14ac:dyDescent="0.25">
      <c r="M2565">
        <v>-65</v>
      </c>
      <c r="N2565" t="s">
        <v>132</v>
      </c>
    </row>
    <row r="2566" spans="13:14" x14ac:dyDescent="0.25">
      <c r="M2566">
        <v>-76</v>
      </c>
      <c r="N2566" t="s">
        <v>132</v>
      </c>
    </row>
    <row r="2567" spans="13:14" x14ac:dyDescent="0.25">
      <c r="M2567">
        <v>-75</v>
      </c>
      <c r="N2567" t="s">
        <v>132</v>
      </c>
    </row>
    <row r="2568" spans="13:14" x14ac:dyDescent="0.25">
      <c r="M2568">
        <v>-78</v>
      </c>
      <c r="N2568" t="s">
        <v>132</v>
      </c>
    </row>
    <row r="2569" spans="13:14" x14ac:dyDescent="0.25">
      <c r="M2569">
        <v>-79</v>
      </c>
      <c r="N2569" t="s">
        <v>132</v>
      </c>
    </row>
    <row r="2570" spans="13:14" x14ac:dyDescent="0.25">
      <c r="M2570">
        <v>-75</v>
      </c>
      <c r="N2570" t="s">
        <v>132</v>
      </c>
    </row>
    <row r="2571" spans="13:14" x14ac:dyDescent="0.25">
      <c r="M2571">
        <v>-75</v>
      </c>
      <c r="N2571" t="s">
        <v>132</v>
      </c>
    </row>
    <row r="2572" spans="13:14" x14ac:dyDescent="0.25">
      <c r="M2572">
        <v>-76</v>
      </c>
      <c r="N2572" t="s">
        <v>132</v>
      </c>
    </row>
    <row r="2573" spans="13:14" x14ac:dyDescent="0.25">
      <c r="M2573">
        <v>-75</v>
      </c>
      <c r="N2573" t="s">
        <v>132</v>
      </c>
    </row>
    <row r="2574" spans="13:14" x14ac:dyDescent="0.25">
      <c r="M2574">
        <v>-75</v>
      </c>
      <c r="N2574" t="s">
        <v>132</v>
      </c>
    </row>
    <row r="2575" spans="13:14" x14ac:dyDescent="0.25">
      <c r="M2575">
        <v>-79</v>
      </c>
      <c r="N2575" t="s">
        <v>132</v>
      </c>
    </row>
    <row r="2576" spans="13:14" x14ac:dyDescent="0.25">
      <c r="M2576">
        <v>-75</v>
      </c>
      <c r="N2576" t="s">
        <v>132</v>
      </c>
    </row>
    <row r="2577" spans="13:14" x14ac:dyDescent="0.25">
      <c r="M2577">
        <v>-76</v>
      </c>
      <c r="N2577" t="s">
        <v>132</v>
      </c>
    </row>
    <row r="2578" spans="13:14" x14ac:dyDescent="0.25">
      <c r="M2578">
        <v>-78</v>
      </c>
      <c r="N2578" t="s">
        <v>132</v>
      </c>
    </row>
    <row r="2579" spans="13:14" x14ac:dyDescent="0.25">
      <c r="M2579">
        <v>-76</v>
      </c>
      <c r="N2579" t="s">
        <v>132</v>
      </c>
    </row>
    <row r="2580" spans="13:14" x14ac:dyDescent="0.25">
      <c r="M2580">
        <v>-74</v>
      </c>
      <c r="N2580" t="s">
        <v>132</v>
      </c>
    </row>
    <row r="2581" spans="13:14" x14ac:dyDescent="0.25">
      <c r="M2581">
        <v>-74</v>
      </c>
      <c r="N2581" t="s">
        <v>132</v>
      </c>
    </row>
    <row r="2582" spans="13:14" x14ac:dyDescent="0.25">
      <c r="M2582">
        <v>-79</v>
      </c>
      <c r="N2582" t="s">
        <v>132</v>
      </c>
    </row>
    <row r="2583" spans="13:14" x14ac:dyDescent="0.25">
      <c r="M2583">
        <v>-74</v>
      </c>
      <c r="N2583" t="s">
        <v>132</v>
      </c>
    </row>
    <row r="2584" spans="13:14" x14ac:dyDescent="0.25">
      <c r="M2584">
        <v>-76</v>
      </c>
      <c r="N2584" t="s">
        <v>132</v>
      </c>
    </row>
    <row r="2585" spans="13:14" x14ac:dyDescent="0.25">
      <c r="M2585">
        <v>-76</v>
      </c>
      <c r="N2585" t="s">
        <v>132</v>
      </c>
    </row>
    <row r="2586" spans="13:14" x14ac:dyDescent="0.25">
      <c r="M2586">
        <v>-78</v>
      </c>
      <c r="N2586" t="s">
        <v>132</v>
      </c>
    </row>
    <row r="2587" spans="13:14" x14ac:dyDescent="0.25">
      <c r="M2587">
        <v>-79</v>
      </c>
      <c r="N2587" t="s">
        <v>132</v>
      </c>
    </row>
    <row r="2588" spans="13:14" x14ac:dyDescent="0.25">
      <c r="M2588">
        <v>-75</v>
      </c>
      <c r="N2588" t="s">
        <v>132</v>
      </c>
    </row>
    <row r="2589" spans="13:14" x14ac:dyDescent="0.25">
      <c r="M2589">
        <v>-78</v>
      </c>
      <c r="N2589" t="s">
        <v>132</v>
      </c>
    </row>
    <row r="2590" spans="13:14" x14ac:dyDescent="0.25">
      <c r="M2590">
        <v>-76</v>
      </c>
      <c r="N2590" t="s">
        <v>132</v>
      </c>
    </row>
    <row r="2591" spans="13:14" x14ac:dyDescent="0.25">
      <c r="M2591">
        <v>-77</v>
      </c>
      <c r="N2591" t="s">
        <v>132</v>
      </c>
    </row>
    <row r="2592" spans="13:14" x14ac:dyDescent="0.25">
      <c r="M2592">
        <v>-75</v>
      </c>
      <c r="N2592" t="s">
        <v>132</v>
      </c>
    </row>
    <row r="2593" spans="13:14" x14ac:dyDescent="0.25">
      <c r="M2593">
        <v>-75</v>
      </c>
      <c r="N2593" t="s">
        <v>132</v>
      </c>
    </row>
    <row r="2594" spans="13:14" x14ac:dyDescent="0.25">
      <c r="M2594">
        <v>-74</v>
      </c>
      <c r="N2594" t="s">
        <v>132</v>
      </c>
    </row>
    <row r="2595" spans="13:14" x14ac:dyDescent="0.25">
      <c r="M2595">
        <v>-76</v>
      </c>
      <c r="N2595" t="s">
        <v>132</v>
      </c>
    </row>
    <row r="2596" spans="13:14" x14ac:dyDescent="0.25">
      <c r="M2596">
        <v>-76</v>
      </c>
      <c r="N2596" t="s">
        <v>132</v>
      </c>
    </row>
    <row r="2597" spans="13:14" x14ac:dyDescent="0.25">
      <c r="M2597">
        <v>-75</v>
      </c>
      <c r="N2597" t="s">
        <v>132</v>
      </c>
    </row>
    <row r="2598" spans="13:14" x14ac:dyDescent="0.25">
      <c r="M2598">
        <v>-80</v>
      </c>
      <c r="N2598" t="s">
        <v>132</v>
      </c>
    </row>
    <row r="2599" spans="13:14" x14ac:dyDescent="0.25">
      <c r="M2599">
        <v>-77</v>
      </c>
      <c r="N2599" t="s">
        <v>132</v>
      </c>
    </row>
    <row r="2600" spans="13:14" x14ac:dyDescent="0.25">
      <c r="M2600">
        <v>-79</v>
      </c>
      <c r="N2600" t="s">
        <v>132</v>
      </c>
    </row>
    <row r="2601" spans="13:14" x14ac:dyDescent="0.25">
      <c r="M2601">
        <v>-79</v>
      </c>
      <c r="N2601" t="s">
        <v>132</v>
      </c>
    </row>
    <row r="2602" spans="13:14" x14ac:dyDescent="0.25">
      <c r="M2602">
        <v>-77</v>
      </c>
      <c r="N2602" t="s">
        <v>132</v>
      </c>
    </row>
    <row r="2603" spans="13:14" x14ac:dyDescent="0.25">
      <c r="M2603">
        <v>-75</v>
      </c>
      <c r="N2603" t="s">
        <v>132</v>
      </c>
    </row>
    <row r="2604" spans="13:14" x14ac:dyDescent="0.25">
      <c r="M2604">
        <v>-76</v>
      </c>
      <c r="N2604" t="s">
        <v>132</v>
      </c>
    </row>
    <row r="2605" spans="13:14" x14ac:dyDescent="0.25">
      <c r="M2605">
        <v>-74</v>
      </c>
      <c r="N2605" t="s">
        <v>132</v>
      </c>
    </row>
    <row r="2606" spans="13:14" x14ac:dyDescent="0.25">
      <c r="M2606">
        <v>-72</v>
      </c>
      <c r="N2606" t="s">
        <v>132</v>
      </c>
    </row>
    <row r="2607" spans="13:14" x14ac:dyDescent="0.25">
      <c r="M2607">
        <v>-71</v>
      </c>
      <c r="N2607" t="s">
        <v>132</v>
      </c>
    </row>
    <row r="2608" spans="13:14" x14ac:dyDescent="0.25">
      <c r="M2608">
        <v>-71</v>
      </c>
      <c r="N2608" t="s">
        <v>132</v>
      </c>
    </row>
    <row r="2609" spans="13:14" x14ac:dyDescent="0.25">
      <c r="M2609">
        <v>-71</v>
      </c>
      <c r="N2609" t="s">
        <v>132</v>
      </c>
    </row>
    <row r="2610" spans="13:14" x14ac:dyDescent="0.25">
      <c r="M2610">
        <v>-73</v>
      </c>
      <c r="N2610" t="s">
        <v>132</v>
      </c>
    </row>
    <row r="2611" spans="13:14" x14ac:dyDescent="0.25">
      <c r="M2611">
        <v>-73</v>
      </c>
      <c r="N2611" t="s">
        <v>132</v>
      </c>
    </row>
    <row r="2612" spans="13:14" x14ac:dyDescent="0.25">
      <c r="M2612">
        <v>-71</v>
      </c>
      <c r="N2612" t="s">
        <v>132</v>
      </c>
    </row>
    <row r="2613" spans="13:14" x14ac:dyDescent="0.25">
      <c r="M2613">
        <v>-71</v>
      </c>
      <c r="N2613" t="s">
        <v>132</v>
      </c>
    </row>
    <row r="2614" spans="13:14" x14ac:dyDescent="0.25">
      <c r="M2614">
        <v>-72</v>
      </c>
      <c r="N2614" t="s">
        <v>132</v>
      </c>
    </row>
    <row r="2615" spans="13:14" x14ac:dyDescent="0.25">
      <c r="M2615">
        <v>-73</v>
      </c>
      <c r="N2615" t="s">
        <v>132</v>
      </c>
    </row>
    <row r="2616" spans="13:14" x14ac:dyDescent="0.25">
      <c r="M2616">
        <v>-71</v>
      </c>
      <c r="N2616" t="s">
        <v>132</v>
      </c>
    </row>
    <row r="2617" spans="13:14" x14ac:dyDescent="0.25">
      <c r="M2617">
        <v>-71</v>
      </c>
      <c r="N2617" t="s">
        <v>132</v>
      </c>
    </row>
    <row r="2618" spans="13:14" x14ac:dyDescent="0.25">
      <c r="M2618">
        <v>-73</v>
      </c>
      <c r="N2618" t="s">
        <v>132</v>
      </c>
    </row>
    <row r="2619" spans="13:14" x14ac:dyDescent="0.25">
      <c r="M2619">
        <v>-73</v>
      </c>
      <c r="N2619" t="s">
        <v>132</v>
      </c>
    </row>
    <row r="2620" spans="13:14" x14ac:dyDescent="0.25">
      <c r="M2620">
        <v>-73</v>
      </c>
      <c r="N2620" t="s">
        <v>132</v>
      </c>
    </row>
    <row r="2621" spans="13:14" x14ac:dyDescent="0.25">
      <c r="M2621">
        <v>-73</v>
      </c>
      <c r="N2621" t="s">
        <v>132</v>
      </c>
    </row>
    <row r="2622" spans="13:14" x14ac:dyDescent="0.25">
      <c r="M2622">
        <v>-72</v>
      </c>
      <c r="N2622" t="s">
        <v>132</v>
      </c>
    </row>
    <row r="2623" spans="13:14" x14ac:dyDescent="0.25">
      <c r="M2623">
        <v>-73</v>
      </c>
      <c r="N2623" t="s">
        <v>132</v>
      </c>
    </row>
    <row r="2624" spans="13:14" x14ac:dyDescent="0.25">
      <c r="M2624">
        <v>-71</v>
      </c>
      <c r="N2624" t="s">
        <v>132</v>
      </c>
    </row>
    <row r="2625" spans="13:14" x14ac:dyDescent="0.25">
      <c r="M2625">
        <v>-73</v>
      </c>
      <c r="N2625" t="s">
        <v>132</v>
      </c>
    </row>
    <row r="2626" spans="13:14" x14ac:dyDescent="0.25">
      <c r="M2626">
        <v>-72</v>
      </c>
      <c r="N2626" t="s">
        <v>132</v>
      </c>
    </row>
    <row r="2627" spans="13:14" x14ac:dyDescent="0.25">
      <c r="M2627">
        <v>-71</v>
      </c>
      <c r="N2627" t="s">
        <v>132</v>
      </c>
    </row>
    <row r="2628" spans="13:14" x14ac:dyDescent="0.25">
      <c r="M2628">
        <v>-71</v>
      </c>
      <c r="N2628" t="s">
        <v>132</v>
      </c>
    </row>
    <row r="2629" spans="13:14" x14ac:dyDescent="0.25">
      <c r="M2629">
        <v>-71</v>
      </c>
      <c r="N2629" t="s">
        <v>132</v>
      </c>
    </row>
    <row r="2630" spans="13:14" x14ac:dyDescent="0.25">
      <c r="M2630">
        <v>-71</v>
      </c>
      <c r="N2630" t="s">
        <v>132</v>
      </c>
    </row>
    <row r="2631" spans="13:14" x14ac:dyDescent="0.25">
      <c r="M2631">
        <v>-72</v>
      </c>
      <c r="N2631" t="s">
        <v>132</v>
      </c>
    </row>
    <row r="2632" spans="13:14" x14ac:dyDescent="0.25">
      <c r="M2632">
        <v>-73</v>
      </c>
      <c r="N2632" t="s">
        <v>132</v>
      </c>
    </row>
    <row r="2633" spans="13:14" x14ac:dyDescent="0.25">
      <c r="M2633">
        <v>-71</v>
      </c>
      <c r="N2633" t="s">
        <v>132</v>
      </c>
    </row>
    <row r="2634" spans="13:14" x14ac:dyDescent="0.25">
      <c r="M2634">
        <v>-73</v>
      </c>
      <c r="N2634" t="s">
        <v>132</v>
      </c>
    </row>
    <row r="2635" spans="13:14" x14ac:dyDescent="0.25">
      <c r="M2635">
        <v>-71</v>
      </c>
      <c r="N2635" t="s">
        <v>132</v>
      </c>
    </row>
    <row r="2636" spans="13:14" x14ac:dyDescent="0.25">
      <c r="M2636">
        <v>-73</v>
      </c>
      <c r="N2636" t="s">
        <v>132</v>
      </c>
    </row>
    <row r="2637" spans="13:14" x14ac:dyDescent="0.25">
      <c r="M2637">
        <v>-72</v>
      </c>
      <c r="N2637" t="s">
        <v>132</v>
      </c>
    </row>
    <row r="2638" spans="13:14" x14ac:dyDescent="0.25">
      <c r="M2638">
        <v>-73</v>
      </c>
      <c r="N2638" t="s">
        <v>132</v>
      </c>
    </row>
    <row r="2639" spans="13:14" x14ac:dyDescent="0.25">
      <c r="M2639">
        <v>-74</v>
      </c>
      <c r="N2639" t="s">
        <v>132</v>
      </c>
    </row>
    <row r="2640" spans="13:14" x14ac:dyDescent="0.25">
      <c r="M2640">
        <v>-72</v>
      </c>
      <c r="N2640" t="s">
        <v>132</v>
      </c>
    </row>
    <row r="2641" spans="13:14" x14ac:dyDescent="0.25">
      <c r="M2641">
        <v>-70</v>
      </c>
      <c r="N2641" t="s">
        <v>132</v>
      </c>
    </row>
    <row r="2642" spans="13:14" x14ac:dyDescent="0.25">
      <c r="M2642">
        <v>-73</v>
      </c>
      <c r="N2642" t="s">
        <v>132</v>
      </c>
    </row>
    <row r="2643" spans="13:14" x14ac:dyDescent="0.25">
      <c r="M2643">
        <v>-73</v>
      </c>
      <c r="N2643" t="s">
        <v>132</v>
      </c>
    </row>
    <row r="2644" spans="13:14" x14ac:dyDescent="0.25">
      <c r="M2644">
        <v>-70</v>
      </c>
      <c r="N2644" t="s">
        <v>132</v>
      </c>
    </row>
    <row r="2645" spans="13:14" x14ac:dyDescent="0.25">
      <c r="M2645">
        <v>-70</v>
      </c>
      <c r="N2645" t="s">
        <v>132</v>
      </c>
    </row>
    <row r="2646" spans="13:14" x14ac:dyDescent="0.25">
      <c r="M2646">
        <v>-70</v>
      </c>
      <c r="N2646" t="s">
        <v>132</v>
      </c>
    </row>
    <row r="2647" spans="13:14" x14ac:dyDescent="0.25">
      <c r="M2647">
        <v>-78</v>
      </c>
      <c r="N2647" t="s">
        <v>132</v>
      </c>
    </row>
    <row r="2648" spans="13:14" x14ac:dyDescent="0.25">
      <c r="M2648">
        <v>-70</v>
      </c>
      <c r="N2648" t="s">
        <v>132</v>
      </c>
    </row>
    <row r="2649" spans="13:14" x14ac:dyDescent="0.25">
      <c r="M2649">
        <v>-67</v>
      </c>
      <c r="N2649" t="s">
        <v>132</v>
      </c>
    </row>
    <row r="2650" spans="13:14" x14ac:dyDescent="0.25">
      <c r="M2650">
        <v>-78</v>
      </c>
      <c r="N2650" t="s">
        <v>132</v>
      </c>
    </row>
    <row r="2651" spans="13:14" x14ac:dyDescent="0.25">
      <c r="M2651">
        <v>-78</v>
      </c>
      <c r="N2651" t="s">
        <v>132</v>
      </c>
    </row>
    <row r="2652" spans="13:14" x14ac:dyDescent="0.25">
      <c r="M2652">
        <v>-68</v>
      </c>
      <c r="N2652" t="s">
        <v>132</v>
      </c>
    </row>
    <row r="2653" spans="13:14" x14ac:dyDescent="0.25">
      <c r="M2653">
        <v>-70</v>
      </c>
      <c r="N2653" t="s">
        <v>132</v>
      </c>
    </row>
    <row r="2654" spans="13:14" x14ac:dyDescent="0.25">
      <c r="M2654">
        <v>-78</v>
      </c>
      <c r="N2654" t="s">
        <v>132</v>
      </c>
    </row>
    <row r="2655" spans="13:14" x14ac:dyDescent="0.25">
      <c r="M2655">
        <v>-70</v>
      </c>
      <c r="N2655" t="s">
        <v>132</v>
      </c>
    </row>
    <row r="2656" spans="13:14" x14ac:dyDescent="0.25">
      <c r="M2656">
        <v>-78</v>
      </c>
      <c r="N2656" t="s">
        <v>132</v>
      </c>
    </row>
    <row r="2657" spans="13:14" x14ac:dyDescent="0.25">
      <c r="M2657">
        <v>-69</v>
      </c>
      <c r="N2657" t="s">
        <v>132</v>
      </c>
    </row>
    <row r="2658" spans="13:14" x14ac:dyDescent="0.25">
      <c r="M2658">
        <v>-67</v>
      </c>
      <c r="N2658" t="s">
        <v>132</v>
      </c>
    </row>
    <row r="2659" spans="13:14" x14ac:dyDescent="0.25">
      <c r="M2659">
        <v>-78</v>
      </c>
      <c r="N2659" t="s">
        <v>132</v>
      </c>
    </row>
    <row r="2660" spans="13:14" x14ac:dyDescent="0.25">
      <c r="M2660">
        <v>-70</v>
      </c>
      <c r="N2660" t="s">
        <v>132</v>
      </c>
    </row>
    <row r="2661" spans="13:14" x14ac:dyDescent="0.25">
      <c r="M2661">
        <v>-70</v>
      </c>
      <c r="N2661" t="s">
        <v>132</v>
      </c>
    </row>
    <row r="2662" spans="13:14" x14ac:dyDescent="0.25">
      <c r="M2662">
        <v>-67</v>
      </c>
      <c r="N2662" t="s">
        <v>132</v>
      </c>
    </row>
    <row r="2663" spans="13:14" x14ac:dyDescent="0.25">
      <c r="M2663">
        <v>-70</v>
      </c>
      <c r="N2663" t="s">
        <v>132</v>
      </c>
    </row>
    <row r="2664" spans="13:14" x14ac:dyDescent="0.25">
      <c r="M2664">
        <v>-78</v>
      </c>
      <c r="N2664" t="s">
        <v>132</v>
      </c>
    </row>
    <row r="2665" spans="13:14" x14ac:dyDescent="0.25">
      <c r="M2665">
        <v>-77</v>
      </c>
      <c r="N2665" t="s">
        <v>132</v>
      </c>
    </row>
    <row r="2666" spans="13:14" x14ac:dyDescent="0.25">
      <c r="M2666">
        <v>-78</v>
      </c>
      <c r="N2666" t="s">
        <v>132</v>
      </c>
    </row>
    <row r="2667" spans="13:14" x14ac:dyDescent="0.25">
      <c r="M2667">
        <v>-68</v>
      </c>
      <c r="N2667" t="s">
        <v>132</v>
      </c>
    </row>
    <row r="2668" spans="13:14" x14ac:dyDescent="0.25">
      <c r="M2668">
        <v>-78</v>
      </c>
      <c r="N2668" t="s">
        <v>132</v>
      </c>
    </row>
    <row r="2669" spans="13:14" x14ac:dyDescent="0.25">
      <c r="M2669">
        <v>-68</v>
      </c>
      <c r="N2669" t="s">
        <v>132</v>
      </c>
    </row>
    <row r="2670" spans="13:14" x14ac:dyDescent="0.25">
      <c r="M2670">
        <v>-68</v>
      </c>
      <c r="N2670" t="s">
        <v>132</v>
      </c>
    </row>
    <row r="2671" spans="13:14" x14ac:dyDescent="0.25">
      <c r="M2671">
        <v>-70</v>
      </c>
      <c r="N2671" t="s">
        <v>132</v>
      </c>
    </row>
    <row r="2672" spans="13:14" x14ac:dyDescent="0.25">
      <c r="M2672">
        <v>-70</v>
      </c>
      <c r="N2672" t="s">
        <v>132</v>
      </c>
    </row>
    <row r="2673" spans="13:14" x14ac:dyDescent="0.25">
      <c r="M2673">
        <v>-78</v>
      </c>
      <c r="N2673" t="s">
        <v>132</v>
      </c>
    </row>
    <row r="2674" spans="13:14" x14ac:dyDescent="0.25">
      <c r="M2674">
        <v>-69</v>
      </c>
      <c r="N2674" t="s">
        <v>132</v>
      </c>
    </row>
    <row r="2675" spans="13:14" x14ac:dyDescent="0.25">
      <c r="M2675">
        <v>-69</v>
      </c>
      <c r="N2675" t="s">
        <v>132</v>
      </c>
    </row>
    <row r="2676" spans="13:14" x14ac:dyDescent="0.25">
      <c r="M2676">
        <v>-70</v>
      </c>
      <c r="N2676" t="s">
        <v>132</v>
      </c>
    </row>
    <row r="2677" spans="13:14" x14ac:dyDescent="0.25">
      <c r="M2677">
        <v>-68</v>
      </c>
      <c r="N2677" t="s">
        <v>132</v>
      </c>
    </row>
    <row r="2678" spans="13:14" x14ac:dyDescent="0.25">
      <c r="M2678">
        <v>-68</v>
      </c>
      <c r="N2678" t="s">
        <v>132</v>
      </c>
    </row>
    <row r="2679" spans="13:14" x14ac:dyDescent="0.25">
      <c r="M2679">
        <v>-78</v>
      </c>
      <c r="N2679" t="s">
        <v>132</v>
      </c>
    </row>
    <row r="2680" spans="13:14" x14ac:dyDescent="0.25">
      <c r="M2680">
        <v>-68</v>
      </c>
      <c r="N2680" t="s">
        <v>132</v>
      </c>
    </row>
    <row r="2681" spans="13:14" x14ac:dyDescent="0.25">
      <c r="M2681">
        <v>-78</v>
      </c>
      <c r="N2681" t="s">
        <v>132</v>
      </c>
    </row>
    <row r="2682" spans="13:14" x14ac:dyDescent="0.25">
      <c r="M2682">
        <v>-69</v>
      </c>
      <c r="N2682" t="s">
        <v>132</v>
      </c>
    </row>
    <row r="2683" spans="13:14" x14ac:dyDescent="0.25">
      <c r="M2683">
        <v>-92</v>
      </c>
      <c r="N2683" t="s">
        <v>132</v>
      </c>
    </row>
    <row r="2684" spans="13:14" x14ac:dyDescent="0.25">
      <c r="M2684">
        <v>-85</v>
      </c>
      <c r="N2684" t="s">
        <v>132</v>
      </c>
    </row>
    <row r="2685" spans="13:14" x14ac:dyDescent="0.25">
      <c r="M2685">
        <v>-85</v>
      </c>
      <c r="N2685" t="s">
        <v>132</v>
      </c>
    </row>
    <row r="2686" spans="13:14" x14ac:dyDescent="0.25">
      <c r="M2686">
        <v>-85</v>
      </c>
      <c r="N2686" t="s">
        <v>132</v>
      </c>
    </row>
    <row r="2687" spans="13:14" x14ac:dyDescent="0.25">
      <c r="M2687">
        <v>-86</v>
      </c>
      <c r="N2687" t="s">
        <v>132</v>
      </c>
    </row>
    <row r="2688" spans="13:14" x14ac:dyDescent="0.25">
      <c r="M2688">
        <v>-86</v>
      </c>
      <c r="N2688" t="s">
        <v>132</v>
      </c>
    </row>
    <row r="2689" spans="13:14" x14ac:dyDescent="0.25">
      <c r="M2689">
        <v>-85</v>
      </c>
      <c r="N2689" t="s">
        <v>132</v>
      </c>
    </row>
    <row r="2690" spans="13:14" x14ac:dyDescent="0.25">
      <c r="M2690">
        <v>-86</v>
      </c>
      <c r="N2690" t="s">
        <v>132</v>
      </c>
    </row>
    <row r="2691" spans="13:14" x14ac:dyDescent="0.25">
      <c r="M2691">
        <v>-89</v>
      </c>
      <c r="N2691" t="s">
        <v>132</v>
      </c>
    </row>
    <row r="2692" spans="13:14" x14ac:dyDescent="0.25">
      <c r="M2692">
        <v>-86</v>
      </c>
      <c r="N2692" t="s">
        <v>132</v>
      </c>
    </row>
    <row r="2693" spans="13:14" x14ac:dyDescent="0.25">
      <c r="M2693">
        <v>-86</v>
      </c>
      <c r="N2693" t="s">
        <v>132</v>
      </c>
    </row>
    <row r="2694" spans="13:14" x14ac:dyDescent="0.25">
      <c r="M2694">
        <v>-86</v>
      </c>
      <c r="N2694" t="s">
        <v>132</v>
      </c>
    </row>
    <row r="2695" spans="13:14" x14ac:dyDescent="0.25">
      <c r="M2695">
        <v>-90</v>
      </c>
      <c r="N2695" t="s">
        <v>132</v>
      </c>
    </row>
    <row r="2696" spans="13:14" x14ac:dyDescent="0.25">
      <c r="M2696">
        <v>-89</v>
      </c>
      <c r="N2696" t="s">
        <v>132</v>
      </c>
    </row>
    <row r="2697" spans="13:14" x14ac:dyDescent="0.25">
      <c r="M2697">
        <v>-86</v>
      </c>
      <c r="N2697" t="s">
        <v>132</v>
      </c>
    </row>
    <row r="2698" spans="13:14" x14ac:dyDescent="0.25">
      <c r="M2698">
        <v>-84</v>
      </c>
      <c r="N2698" t="s">
        <v>132</v>
      </c>
    </row>
    <row r="2699" spans="13:14" x14ac:dyDescent="0.25">
      <c r="M2699">
        <v>-84</v>
      </c>
      <c r="N2699" t="s">
        <v>132</v>
      </c>
    </row>
    <row r="2700" spans="13:14" x14ac:dyDescent="0.25">
      <c r="M2700">
        <v>-84</v>
      </c>
      <c r="N2700" t="s">
        <v>132</v>
      </c>
    </row>
    <row r="2701" spans="13:14" x14ac:dyDescent="0.25">
      <c r="M2701">
        <v>-84</v>
      </c>
      <c r="N2701" t="s">
        <v>132</v>
      </c>
    </row>
    <row r="2702" spans="13:14" x14ac:dyDescent="0.25">
      <c r="M2702">
        <v>-84</v>
      </c>
      <c r="N2702" t="s">
        <v>132</v>
      </c>
    </row>
    <row r="2703" spans="13:14" x14ac:dyDescent="0.25">
      <c r="M2703">
        <v>-84</v>
      </c>
      <c r="N2703" t="s">
        <v>132</v>
      </c>
    </row>
    <row r="2704" spans="13:14" x14ac:dyDescent="0.25">
      <c r="M2704">
        <v>-84</v>
      </c>
      <c r="N2704" t="s">
        <v>132</v>
      </c>
    </row>
    <row r="2705" spans="13:14" x14ac:dyDescent="0.25">
      <c r="M2705">
        <v>-86</v>
      </c>
      <c r="N2705" t="s">
        <v>132</v>
      </c>
    </row>
    <row r="2706" spans="13:14" x14ac:dyDescent="0.25">
      <c r="M2706">
        <v>-86</v>
      </c>
      <c r="N2706" t="s">
        <v>132</v>
      </c>
    </row>
    <row r="2707" spans="13:14" x14ac:dyDescent="0.25">
      <c r="M2707">
        <v>-90</v>
      </c>
      <c r="N2707" t="s">
        <v>132</v>
      </c>
    </row>
    <row r="2708" spans="13:14" x14ac:dyDescent="0.25">
      <c r="M2708">
        <v>-85</v>
      </c>
      <c r="N2708" t="s">
        <v>132</v>
      </c>
    </row>
    <row r="2709" spans="13:14" x14ac:dyDescent="0.25">
      <c r="M2709">
        <v>-91</v>
      </c>
      <c r="N2709" t="s">
        <v>132</v>
      </c>
    </row>
    <row r="2710" spans="13:14" x14ac:dyDescent="0.25">
      <c r="M2710">
        <v>-84</v>
      </c>
      <c r="N2710" t="s">
        <v>132</v>
      </c>
    </row>
    <row r="2711" spans="13:14" x14ac:dyDescent="0.25">
      <c r="M2711">
        <v>-84</v>
      </c>
      <c r="N2711" t="s">
        <v>132</v>
      </c>
    </row>
    <row r="2712" spans="13:14" x14ac:dyDescent="0.25">
      <c r="M2712">
        <v>-91</v>
      </c>
      <c r="N2712" t="s">
        <v>132</v>
      </c>
    </row>
    <row r="2713" spans="13:14" x14ac:dyDescent="0.25">
      <c r="M2713">
        <v>-90</v>
      </c>
      <c r="N2713" t="s">
        <v>132</v>
      </c>
    </row>
    <row r="2714" spans="13:14" x14ac:dyDescent="0.25">
      <c r="M2714">
        <v>-92</v>
      </c>
      <c r="N2714" t="s">
        <v>132</v>
      </c>
    </row>
    <row r="2715" spans="13:14" x14ac:dyDescent="0.25">
      <c r="M2715">
        <v>-86</v>
      </c>
      <c r="N2715" t="s">
        <v>132</v>
      </c>
    </row>
    <row r="2716" spans="13:14" x14ac:dyDescent="0.25">
      <c r="M2716">
        <v>-82</v>
      </c>
      <c r="N2716" t="s">
        <v>132</v>
      </c>
    </row>
    <row r="2717" spans="13:14" x14ac:dyDescent="0.25">
      <c r="M2717">
        <v>-82</v>
      </c>
      <c r="N2717" t="s">
        <v>132</v>
      </c>
    </row>
    <row r="2718" spans="13:14" x14ac:dyDescent="0.25">
      <c r="M2718">
        <v>-82</v>
      </c>
      <c r="N2718" t="s">
        <v>132</v>
      </c>
    </row>
    <row r="2719" spans="13:14" x14ac:dyDescent="0.25">
      <c r="M2719">
        <v>-91</v>
      </c>
      <c r="N2719" t="s">
        <v>132</v>
      </c>
    </row>
    <row r="2720" spans="13:14" x14ac:dyDescent="0.25">
      <c r="M2720">
        <v>-85</v>
      </c>
      <c r="N2720" t="s">
        <v>132</v>
      </c>
    </row>
    <row r="2721" spans="13:14" x14ac:dyDescent="0.25">
      <c r="M2721">
        <v>-86</v>
      </c>
      <c r="N2721" t="s">
        <v>132</v>
      </c>
    </row>
    <row r="2722" spans="13:14" x14ac:dyDescent="0.25">
      <c r="M2722">
        <v>-83</v>
      </c>
      <c r="N2722" t="s">
        <v>132</v>
      </c>
    </row>
    <row r="2723" spans="13:14" x14ac:dyDescent="0.25">
      <c r="M2723" s="5">
        <v>-74</v>
      </c>
      <c r="N2723" t="s">
        <v>132</v>
      </c>
    </row>
    <row r="2724" spans="13:14" x14ac:dyDescent="0.25">
      <c r="M2724" s="5">
        <v>-73</v>
      </c>
      <c r="N2724" t="s">
        <v>132</v>
      </c>
    </row>
    <row r="2725" spans="13:14" x14ac:dyDescent="0.25">
      <c r="M2725" s="5">
        <v>-72</v>
      </c>
      <c r="N2725" t="s">
        <v>132</v>
      </c>
    </row>
    <row r="2726" spans="13:14" x14ac:dyDescent="0.25">
      <c r="M2726" s="5">
        <v>-80</v>
      </c>
      <c r="N2726" t="s">
        <v>132</v>
      </c>
    </row>
    <row r="2727" spans="13:14" x14ac:dyDescent="0.25">
      <c r="M2727" s="5">
        <v>-80</v>
      </c>
      <c r="N2727" t="s">
        <v>132</v>
      </c>
    </row>
    <row r="2728" spans="13:14" x14ac:dyDescent="0.25">
      <c r="M2728" s="5">
        <v>-80</v>
      </c>
      <c r="N2728" t="s">
        <v>132</v>
      </c>
    </row>
    <row r="2729" spans="13:14" x14ac:dyDescent="0.25">
      <c r="M2729" s="5">
        <v>-80</v>
      </c>
      <c r="N2729" t="s">
        <v>132</v>
      </c>
    </row>
    <row r="2730" spans="13:14" x14ac:dyDescent="0.25">
      <c r="M2730" s="5">
        <v>-80</v>
      </c>
      <c r="N2730" t="s">
        <v>132</v>
      </c>
    </row>
    <row r="2731" spans="13:14" x14ac:dyDescent="0.25">
      <c r="M2731" s="5">
        <v>-83</v>
      </c>
      <c r="N2731" t="s">
        <v>132</v>
      </c>
    </row>
    <row r="2732" spans="13:14" x14ac:dyDescent="0.25">
      <c r="M2732" s="5">
        <v>-83</v>
      </c>
      <c r="N2732" t="s">
        <v>132</v>
      </c>
    </row>
    <row r="2733" spans="13:14" x14ac:dyDescent="0.25">
      <c r="M2733" s="5">
        <v>-83</v>
      </c>
      <c r="N2733" t="s">
        <v>132</v>
      </c>
    </row>
    <row r="2734" spans="13:14" x14ac:dyDescent="0.25">
      <c r="M2734" s="5">
        <v>-74</v>
      </c>
      <c r="N2734" t="s">
        <v>132</v>
      </c>
    </row>
    <row r="2735" spans="13:14" x14ac:dyDescent="0.25">
      <c r="M2735" s="5">
        <v>-83</v>
      </c>
      <c r="N2735" t="s">
        <v>132</v>
      </c>
    </row>
    <row r="2736" spans="13:14" x14ac:dyDescent="0.25">
      <c r="M2736" s="5">
        <v>-83</v>
      </c>
      <c r="N2736" t="s">
        <v>132</v>
      </c>
    </row>
    <row r="2737" spans="13:14" x14ac:dyDescent="0.25">
      <c r="M2737" s="5">
        <v>-83</v>
      </c>
      <c r="N2737" t="s">
        <v>132</v>
      </c>
    </row>
    <row r="2738" spans="13:14" x14ac:dyDescent="0.25">
      <c r="M2738" s="5">
        <v>-72</v>
      </c>
      <c r="N2738" t="s">
        <v>132</v>
      </c>
    </row>
    <row r="2739" spans="13:14" x14ac:dyDescent="0.25">
      <c r="M2739" s="5">
        <v>-79</v>
      </c>
      <c r="N2739" t="s">
        <v>132</v>
      </c>
    </row>
    <row r="2740" spans="13:14" x14ac:dyDescent="0.25">
      <c r="M2740" s="5">
        <v>-73</v>
      </c>
      <c r="N2740" t="s">
        <v>132</v>
      </c>
    </row>
    <row r="2741" spans="13:14" x14ac:dyDescent="0.25">
      <c r="M2741" s="5">
        <v>-82</v>
      </c>
      <c r="N2741" t="s">
        <v>132</v>
      </c>
    </row>
    <row r="2742" spans="13:14" x14ac:dyDescent="0.25">
      <c r="M2742" s="5">
        <v>-73</v>
      </c>
      <c r="N2742" t="s">
        <v>132</v>
      </c>
    </row>
    <row r="2743" spans="13:14" x14ac:dyDescent="0.25">
      <c r="M2743" s="5">
        <v>-82</v>
      </c>
      <c r="N2743" t="s">
        <v>132</v>
      </c>
    </row>
    <row r="2744" spans="13:14" x14ac:dyDescent="0.25">
      <c r="M2744" s="5">
        <v>-73</v>
      </c>
      <c r="N2744" t="s">
        <v>132</v>
      </c>
    </row>
    <row r="2745" spans="13:14" x14ac:dyDescent="0.25">
      <c r="M2745" s="5">
        <v>-72</v>
      </c>
      <c r="N2745" t="s">
        <v>132</v>
      </c>
    </row>
    <row r="2746" spans="13:14" x14ac:dyDescent="0.25">
      <c r="M2746" s="5">
        <v>-82</v>
      </c>
      <c r="N2746" t="s">
        <v>132</v>
      </c>
    </row>
    <row r="2747" spans="13:14" x14ac:dyDescent="0.25">
      <c r="M2747">
        <v>-72</v>
      </c>
      <c r="N2747" t="s">
        <v>132</v>
      </c>
    </row>
    <row r="2748" spans="13:14" x14ac:dyDescent="0.25">
      <c r="M2748">
        <v>-82</v>
      </c>
      <c r="N2748" t="s">
        <v>132</v>
      </c>
    </row>
    <row r="2749" spans="13:14" x14ac:dyDescent="0.25">
      <c r="M2749">
        <v>-80</v>
      </c>
      <c r="N2749" t="s">
        <v>132</v>
      </c>
    </row>
    <row r="2750" spans="13:14" x14ac:dyDescent="0.25">
      <c r="M2750">
        <v>-74</v>
      </c>
      <c r="N2750" t="s">
        <v>132</v>
      </c>
    </row>
    <row r="2751" spans="13:14" x14ac:dyDescent="0.25">
      <c r="M2751">
        <v>-73</v>
      </c>
      <c r="N2751" t="s">
        <v>132</v>
      </c>
    </row>
    <row r="2752" spans="13:14" x14ac:dyDescent="0.25">
      <c r="M2752">
        <v>-83</v>
      </c>
      <c r="N2752" t="s">
        <v>132</v>
      </c>
    </row>
    <row r="2753" spans="13:14" x14ac:dyDescent="0.25">
      <c r="M2753">
        <v>-72</v>
      </c>
      <c r="N2753" t="s">
        <v>132</v>
      </c>
    </row>
    <row r="2754" spans="13:14" x14ac:dyDescent="0.25">
      <c r="M2754">
        <v>-73</v>
      </c>
      <c r="N2754" t="s">
        <v>132</v>
      </c>
    </row>
    <row r="2755" spans="13:14" x14ac:dyDescent="0.25">
      <c r="M2755">
        <v>-82</v>
      </c>
      <c r="N2755" t="s">
        <v>132</v>
      </c>
    </row>
    <row r="2756" spans="13:14" x14ac:dyDescent="0.25">
      <c r="M2756">
        <v>-72</v>
      </c>
      <c r="N2756" t="s">
        <v>132</v>
      </c>
    </row>
    <row r="2757" spans="13:14" x14ac:dyDescent="0.25">
      <c r="M2757">
        <v>-73</v>
      </c>
      <c r="N2757" t="s">
        <v>132</v>
      </c>
    </row>
    <row r="2758" spans="13:14" x14ac:dyDescent="0.25">
      <c r="M2758">
        <v>-72</v>
      </c>
      <c r="N2758" t="s">
        <v>132</v>
      </c>
    </row>
    <row r="2759" spans="13:14" x14ac:dyDescent="0.25">
      <c r="M2759">
        <v>-82</v>
      </c>
      <c r="N2759" t="s">
        <v>132</v>
      </c>
    </row>
    <row r="2760" spans="13:14" x14ac:dyDescent="0.25">
      <c r="M2760">
        <v>-72</v>
      </c>
      <c r="N2760" t="s">
        <v>132</v>
      </c>
    </row>
    <row r="2761" spans="13:14" x14ac:dyDescent="0.25">
      <c r="M2761">
        <v>-73</v>
      </c>
      <c r="N2761" t="s">
        <v>132</v>
      </c>
    </row>
    <row r="2762" spans="13:14" x14ac:dyDescent="0.25">
      <c r="M2762">
        <v>-73</v>
      </c>
      <c r="N2762" t="s">
        <v>132</v>
      </c>
    </row>
    <row r="2763" spans="13:14" x14ac:dyDescent="0.25">
      <c r="M2763">
        <v>-82</v>
      </c>
      <c r="N2763" t="s">
        <v>132</v>
      </c>
    </row>
    <row r="2764" spans="13:14" x14ac:dyDescent="0.25">
      <c r="M2764" s="21">
        <v>-58</v>
      </c>
      <c r="N2764" t="s">
        <v>131</v>
      </c>
    </row>
    <row r="2765" spans="13:14" x14ac:dyDescent="0.25">
      <c r="M2765" s="22">
        <v>-55</v>
      </c>
      <c r="N2765" t="s">
        <v>131</v>
      </c>
    </row>
    <row r="2766" spans="13:14" x14ac:dyDescent="0.25">
      <c r="M2766" s="23">
        <v>-55</v>
      </c>
      <c r="N2766" t="s">
        <v>131</v>
      </c>
    </row>
    <row r="2767" spans="13:14" x14ac:dyDescent="0.25">
      <c r="M2767" s="14">
        <v>-56</v>
      </c>
      <c r="N2767" t="s">
        <v>131</v>
      </c>
    </row>
    <row r="2768" spans="13:14" x14ac:dyDescent="0.25">
      <c r="M2768" s="23">
        <v>-59</v>
      </c>
      <c r="N2768" t="s">
        <v>131</v>
      </c>
    </row>
    <row r="2769" spans="13:14" x14ac:dyDescent="0.25">
      <c r="M2769" s="14">
        <v>-60</v>
      </c>
      <c r="N2769" t="s">
        <v>131</v>
      </c>
    </row>
    <row r="2770" spans="13:14" x14ac:dyDescent="0.25">
      <c r="M2770" s="23">
        <v>-59</v>
      </c>
      <c r="N2770" t="s">
        <v>131</v>
      </c>
    </row>
    <row r="2771" spans="13:14" x14ac:dyDescent="0.25">
      <c r="M2771" s="14">
        <v>-58</v>
      </c>
      <c r="N2771" t="s">
        <v>131</v>
      </c>
    </row>
    <row r="2772" spans="13:14" x14ac:dyDescent="0.25">
      <c r="M2772" s="23">
        <v>-56</v>
      </c>
      <c r="N2772" t="s">
        <v>131</v>
      </c>
    </row>
    <row r="2773" spans="13:14" x14ac:dyDescent="0.25">
      <c r="M2773" s="14">
        <v>-60</v>
      </c>
      <c r="N2773" t="s">
        <v>131</v>
      </c>
    </row>
    <row r="2774" spans="13:14" x14ac:dyDescent="0.25">
      <c r="M2774" s="23">
        <v>-58</v>
      </c>
      <c r="N2774" t="s">
        <v>131</v>
      </c>
    </row>
    <row r="2775" spans="13:14" x14ac:dyDescent="0.25">
      <c r="M2775" s="14">
        <v>-58</v>
      </c>
      <c r="N2775" t="s">
        <v>131</v>
      </c>
    </row>
    <row r="2776" spans="13:14" x14ac:dyDescent="0.25">
      <c r="M2776" s="23">
        <v>-56</v>
      </c>
      <c r="N2776" t="s">
        <v>131</v>
      </c>
    </row>
    <row r="2777" spans="13:14" x14ac:dyDescent="0.25">
      <c r="M2777" s="14">
        <v>-60</v>
      </c>
      <c r="N2777" t="s">
        <v>131</v>
      </c>
    </row>
    <row r="2778" spans="13:14" x14ac:dyDescent="0.25">
      <c r="M2778" s="23">
        <v>-59</v>
      </c>
      <c r="N2778" t="s">
        <v>131</v>
      </c>
    </row>
    <row r="2779" spans="13:14" x14ac:dyDescent="0.25">
      <c r="M2779" s="14">
        <v>-56</v>
      </c>
      <c r="N2779" t="s">
        <v>131</v>
      </c>
    </row>
    <row r="2780" spans="13:14" x14ac:dyDescent="0.25">
      <c r="M2780" s="23">
        <v>-57</v>
      </c>
      <c r="N2780" t="s">
        <v>131</v>
      </c>
    </row>
    <row r="2781" spans="13:14" x14ac:dyDescent="0.25">
      <c r="M2781" s="14">
        <v>-55</v>
      </c>
      <c r="N2781" t="s">
        <v>131</v>
      </c>
    </row>
    <row r="2782" spans="13:14" x14ac:dyDescent="0.25">
      <c r="M2782" s="23">
        <v>-60</v>
      </c>
      <c r="N2782" t="s">
        <v>131</v>
      </c>
    </row>
    <row r="2783" spans="13:14" x14ac:dyDescent="0.25">
      <c r="M2783" s="14">
        <v>-55</v>
      </c>
      <c r="N2783" t="s">
        <v>131</v>
      </c>
    </row>
    <row r="2784" spans="13:14" x14ac:dyDescent="0.25">
      <c r="M2784" s="23">
        <v>-60</v>
      </c>
      <c r="N2784" t="s">
        <v>131</v>
      </c>
    </row>
    <row r="2785" spans="13:14" x14ac:dyDescent="0.25">
      <c r="M2785" s="14">
        <v>-59</v>
      </c>
      <c r="N2785" t="s">
        <v>131</v>
      </c>
    </row>
    <row r="2786" spans="13:14" x14ac:dyDescent="0.25">
      <c r="M2786" s="23">
        <v>-55</v>
      </c>
      <c r="N2786" t="s">
        <v>131</v>
      </c>
    </row>
    <row r="2787" spans="13:14" x14ac:dyDescent="0.25">
      <c r="M2787" s="14">
        <v>-59</v>
      </c>
      <c r="N2787" t="s">
        <v>131</v>
      </c>
    </row>
    <row r="2788" spans="13:14" x14ac:dyDescent="0.25">
      <c r="M2788" s="19">
        <v>-59</v>
      </c>
      <c r="N2788" t="s">
        <v>131</v>
      </c>
    </row>
    <row r="2789" spans="13:14" x14ac:dyDescent="0.25">
      <c r="M2789" s="20">
        <v>-59</v>
      </c>
      <c r="N2789" t="s">
        <v>131</v>
      </c>
    </row>
    <row r="2790" spans="13:14" x14ac:dyDescent="0.25">
      <c r="M2790" s="19">
        <v>-55</v>
      </c>
      <c r="N2790" t="s">
        <v>131</v>
      </c>
    </row>
    <row r="2791" spans="13:14" x14ac:dyDescent="0.25">
      <c r="M2791" s="20">
        <v>-58</v>
      </c>
      <c r="N2791" t="s">
        <v>131</v>
      </c>
    </row>
    <row r="2792" spans="13:14" x14ac:dyDescent="0.25">
      <c r="M2792" s="19">
        <v>-55</v>
      </c>
      <c r="N2792" t="s">
        <v>131</v>
      </c>
    </row>
    <row r="2793" spans="13:14" x14ac:dyDescent="0.25">
      <c r="M2793" s="20">
        <v>-55</v>
      </c>
      <c r="N2793" t="s">
        <v>131</v>
      </c>
    </row>
    <row r="2794" spans="13:14" x14ac:dyDescent="0.25">
      <c r="M2794" s="19">
        <v>-56</v>
      </c>
      <c r="N2794" t="s">
        <v>131</v>
      </c>
    </row>
    <row r="2795" spans="13:14" x14ac:dyDescent="0.25">
      <c r="M2795" s="20">
        <v>-56</v>
      </c>
      <c r="N2795" t="s">
        <v>131</v>
      </c>
    </row>
    <row r="2796" spans="13:14" x14ac:dyDescent="0.25">
      <c r="M2796" s="19">
        <v>-55</v>
      </c>
      <c r="N2796" t="s">
        <v>131</v>
      </c>
    </row>
    <row r="2797" spans="13:14" x14ac:dyDescent="0.25">
      <c r="M2797" s="20">
        <v>-55</v>
      </c>
      <c r="N2797" t="s">
        <v>131</v>
      </c>
    </row>
    <row r="2798" spans="13:14" x14ac:dyDescent="0.25">
      <c r="M2798" s="19">
        <v>-59</v>
      </c>
      <c r="N2798" t="s">
        <v>131</v>
      </c>
    </row>
    <row r="2799" spans="13:14" x14ac:dyDescent="0.25">
      <c r="M2799" s="20">
        <v>-58</v>
      </c>
      <c r="N2799" t="s">
        <v>131</v>
      </c>
    </row>
    <row r="2800" spans="13:14" x14ac:dyDescent="0.25">
      <c r="M2800" s="19">
        <v>-60</v>
      </c>
      <c r="N2800" t="s">
        <v>131</v>
      </c>
    </row>
    <row r="2801" spans="13:14" x14ac:dyDescent="0.25">
      <c r="M2801" s="20">
        <v>-55</v>
      </c>
      <c r="N2801" t="s">
        <v>131</v>
      </c>
    </row>
    <row r="2802" spans="13:14" x14ac:dyDescent="0.25">
      <c r="M2802" s="19">
        <v>-58</v>
      </c>
      <c r="N2802" t="s">
        <v>131</v>
      </c>
    </row>
    <row r="2803" spans="13:14" x14ac:dyDescent="0.25">
      <c r="M2803" s="20">
        <v>-60</v>
      </c>
      <c r="N2803" t="s">
        <v>131</v>
      </c>
    </row>
    <row r="2804" spans="13:14" x14ac:dyDescent="0.25">
      <c r="M2804" s="19">
        <v>-55</v>
      </c>
      <c r="N2804" t="s">
        <v>131</v>
      </c>
    </row>
    <row r="2805" spans="13:14" x14ac:dyDescent="0.25">
      <c r="M2805" s="20">
        <v>-56</v>
      </c>
      <c r="N2805" t="s">
        <v>131</v>
      </c>
    </row>
    <row r="2806" spans="13:14" x14ac:dyDescent="0.25">
      <c r="M2806" s="19">
        <v>-58</v>
      </c>
      <c r="N2806" t="s">
        <v>131</v>
      </c>
    </row>
    <row r="2807" spans="13:14" x14ac:dyDescent="0.25">
      <c r="M2807" s="20">
        <v>-59</v>
      </c>
      <c r="N2807" t="s">
        <v>131</v>
      </c>
    </row>
    <row r="2808" spans="13:14" x14ac:dyDescent="0.25">
      <c r="M2808" s="19">
        <v>-59</v>
      </c>
      <c r="N2808" t="s">
        <v>131</v>
      </c>
    </row>
    <row r="2809" spans="13:14" x14ac:dyDescent="0.25">
      <c r="M2809" s="20">
        <v>-58</v>
      </c>
      <c r="N2809" t="s">
        <v>131</v>
      </c>
    </row>
    <row r="2810" spans="13:14" x14ac:dyDescent="0.25">
      <c r="M2810" s="19">
        <v>-59</v>
      </c>
      <c r="N2810" t="s">
        <v>131</v>
      </c>
    </row>
    <row r="2811" spans="13:14" x14ac:dyDescent="0.25">
      <c r="M2811" s="20">
        <v>-55</v>
      </c>
      <c r="N2811" t="s">
        <v>131</v>
      </c>
    </row>
    <row r="2812" spans="13:14" x14ac:dyDescent="0.25">
      <c r="M2812" s="19">
        <v>-55</v>
      </c>
      <c r="N2812" t="s">
        <v>131</v>
      </c>
    </row>
    <row r="2813" spans="13:14" x14ac:dyDescent="0.25">
      <c r="M2813" s="20">
        <v>-59</v>
      </c>
      <c r="N2813" t="s">
        <v>131</v>
      </c>
    </row>
    <row r="2814" spans="13:14" x14ac:dyDescent="0.25">
      <c r="M2814" s="19">
        <v>-59</v>
      </c>
      <c r="N2814" t="s">
        <v>131</v>
      </c>
    </row>
    <row r="2815" spans="13:14" x14ac:dyDescent="0.25">
      <c r="M2815" s="20">
        <v>-55</v>
      </c>
      <c r="N2815" t="s">
        <v>131</v>
      </c>
    </row>
    <row r="2816" spans="13:14" x14ac:dyDescent="0.25">
      <c r="M2816" s="19">
        <v>-59</v>
      </c>
      <c r="N2816" t="s">
        <v>131</v>
      </c>
    </row>
    <row r="2817" spans="13:14" x14ac:dyDescent="0.25">
      <c r="M2817" s="20">
        <v>-59</v>
      </c>
      <c r="N2817" t="s">
        <v>131</v>
      </c>
    </row>
    <row r="2818" spans="13:14" x14ac:dyDescent="0.25">
      <c r="M2818" s="19">
        <v>-60</v>
      </c>
      <c r="N2818" t="s">
        <v>131</v>
      </c>
    </row>
    <row r="2819" spans="13:14" x14ac:dyDescent="0.25">
      <c r="M2819" s="20">
        <v>-55</v>
      </c>
      <c r="N2819" t="s">
        <v>131</v>
      </c>
    </row>
    <row r="2820" spans="13:14" x14ac:dyDescent="0.25">
      <c r="M2820" s="19">
        <v>-55</v>
      </c>
      <c r="N2820" t="s">
        <v>131</v>
      </c>
    </row>
    <row r="2821" spans="13:14" x14ac:dyDescent="0.25">
      <c r="M2821" s="20">
        <v>-59</v>
      </c>
      <c r="N2821" t="s">
        <v>131</v>
      </c>
    </row>
    <row r="2822" spans="13:14" x14ac:dyDescent="0.25">
      <c r="M2822" s="19">
        <v>-59</v>
      </c>
      <c r="N2822" t="s">
        <v>131</v>
      </c>
    </row>
    <row r="2823" spans="13:14" x14ac:dyDescent="0.25">
      <c r="M2823" s="20">
        <v>-59</v>
      </c>
      <c r="N2823" t="s">
        <v>131</v>
      </c>
    </row>
    <row r="2824" spans="13:14" x14ac:dyDescent="0.25">
      <c r="M2824" s="19">
        <v>-55</v>
      </c>
      <c r="N2824" t="s">
        <v>131</v>
      </c>
    </row>
    <row r="2825" spans="13:14" x14ac:dyDescent="0.25">
      <c r="M2825" s="20">
        <v>-56</v>
      </c>
      <c r="N2825" t="s">
        <v>131</v>
      </c>
    </row>
    <row r="2826" spans="13:14" x14ac:dyDescent="0.25">
      <c r="M2826" s="19">
        <v>-59</v>
      </c>
      <c r="N2826" t="s">
        <v>131</v>
      </c>
    </row>
    <row r="2827" spans="13:14" x14ac:dyDescent="0.25">
      <c r="M2827" s="20">
        <v>-60</v>
      </c>
      <c r="N2827" t="s">
        <v>131</v>
      </c>
    </row>
    <row r="2828" spans="13:14" x14ac:dyDescent="0.25">
      <c r="M2828" s="19">
        <v>-59</v>
      </c>
      <c r="N2828" t="s">
        <v>131</v>
      </c>
    </row>
    <row r="2829" spans="13:14" x14ac:dyDescent="0.25">
      <c r="M2829" s="20">
        <v>-56</v>
      </c>
      <c r="N2829" t="s">
        <v>131</v>
      </c>
    </row>
    <row r="2830" spans="13:14" x14ac:dyDescent="0.25">
      <c r="M2830" s="19">
        <v>-60</v>
      </c>
      <c r="N2830" t="s">
        <v>131</v>
      </c>
    </row>
    <row r="2831" spans="13:14" x14ac:dyDescent="0.25">
      <c r="M2831" s="20">
        <v>-59</v>
      </c>
      <c r="N2831" t="s">
        <v>131</v>
      </c>
    </row>
    <row r="2832" spans="13:14" x14ac:dyDescent="0.25">
      <c r="M2832" s="19">
        <v>-60</v>
      </c>
      <c r="N2832" t="s">
        <v>131</v>
      </c>
    </row>
    <row r="2833" spans="13:14" x14ac:dyDescent="0.25">
      <c r="M2833" s="20">
        <v>-56</v>
      </c>
      <c r="N2833" t="s">
        <v>131</v>
      </c>
    </row>
    <row r="2834" spans="13:14" x14ac:dyDescent="0.25">
      <c r="M2834" s="19">
        <v>-59</v>
      </c>
      <c r="N2834" t="s">
        <v>131</v>
      </c>
    </row>
    <row r="2835" spans="13:14" x14ac:dyDescent="0.25">
      <c r="M2835" s="20">
        <v>-56</v>
      </c>
      <c r="N2835" t="s">
        <v>131</v>
      </c>
    </row>
    <row r="2836" spans="13:14" x14ac:dyDescent="0.25">
      <c r="M2836" s="19">
        <v>-60</v>
      </c>
      <c r="N2836" t="s">
        <v>131</v>
      </c>
    </row>
    <row r="2837" spans="13:14" x14ac:dyDescent="0.25">
      <c r="M2837" s="20">
        <v>-59</v>
      </c>
      <c r="N2837" t="s">
        <v>131</v>
      </c>
    </row>
    <row r="2838" spans="13:14" x14ac:dyDescent="0.25">
      <c r="M2838" s="19">
        <v>-56</v>
      </c>
      <c r="N2838" t="s">
        <v>131</v>
      </c>
    </row>
    <row r="2839" spans="13:14" x14ac:dyDescent="0.25">
      <c r="M2839" s="20">
        <v>-55</v>
      </c>
      <c r="N2839" t="s">
        <v>131</v>
      </c>
    </row>
    <row r="2840" spans="13:14" x14ac:dyDescent="0.25">
      <c r="M2840" s="19">
        <v>-59</v>
      </c>
      <c r="N2840" t="s">
        <v>131</v>
      </c>
    </row>
    <row r="2841" spans="13:14" x14ac:dyDescent="0.25">
      <c r="M2841" s="20">
        <v>-59</v>
      </c>
      <c r="N2841" t="s">
        <v>131</v>
      </c>
    </row>
    <row r="2842" spans="13:14" x14ac:dyDescent="0.25">
      <c r="M2842" s="19">
        <v>-56</v>
      </c>
      <c r="N2842" t="s">
        <v>131</v>
      </c>
    </row>
    <row r="2843" spans="13:14" x14ac:dyDescent="0.25">
      <c r="M2843" s="20">
        <v>-56</v>
      </c>
      <c r="N2843" t="s">
        <v>131</v>
      </c>
    </row>
    <row r="2844" spans="13:14" x14ac:dyDescent="0.25">
      <c r="M2844" s="19">
        <v>-59</v>
      </c>
      <c r="N2844" t="s">
        <v>131</v>
      </c>
    </row>
    <row r="2845" spans="13:14" x14ac:dyDescent="0.25">
      <c r="M2845" s="20">
        <v>-58</v>
      </c>
      <c r="N2845" t="s">
        <v>131</v>
      </c>
    </row>
    <row r="2846" spans="13:14" x14ac:dyDescent="0.25">
      <c r="M2846" s="19">
        <v>-59</v>
      </c>
      <c r="N2846" t="s">
        <v>131</v>
      </c>
    </row>
    <row r="2847" spans="13:14" x14ac:dyDescent="0.25">
      <c r="M2847" s="20">
        <v>-55</v>
      </c>
      <c r="N2847" t="s">
        <v>131</v>
      </c>
    </row>
    <row r="2848" spans="13:14" x14ac:dyDescent="0.25">
      <c r="M2848" s="19">
        <v>-58</v>
      </c>
      <c r="N2848" t="s">
        <v>131</v>
      </c>
    </row>
    <row r="2849" spans="13:14" x14ac:dyDescent="0.25">
      <c r="M2849" s="20">
        <v>-55</v>
      </c>
      <c r="N2849" t="s">
        <v>131</v>
      </c>
    </row>
    <row r="2850" spans="13:14" x14ac:dyDescent="0.25">
      <c r="M2850" s="19">
        <v>-58</v>
      </c>
      <c r="N2850" t="s">
        <v>131</v>
      </c>
    </row>
    <row r="2851" spans="13:14" x14ac:dyDescent="0.25">
      <c r="M2851" s="20">
        <v>-59</v>
      </c>
      <c r="N2851" t="s">
        <v>131</v>
      </c>
    </row>
    <row r="2852" spans="13:14" x14ac:dyDescent="0.25">
      <c r="M2852" s="19">
        <v>-60</v>
      </c>
      <c r="N2852" t="s">
        <v>131</v>
      </c>
    </row>
    <row r="2853" spans="13:14" x14ac:dyDescent="0.25">
      <c r="M2853" s="20">
        <v>-60</v>
      </c>
      <c r="N2853" t="s">
        <v>131</v>
      </c>
    </row>
    <row r="2854" spans="13:14" x14ac:dyDescent="0.25">
      <c r="M2854" s="19">
        <v>-55</v>
      </c>
      <c r="N2854" t="s">
        <v>131</v>
      </c>
    </row>
    <row r="2855" spans="13:14" x14ac:dyDescent="0.25">
      <c r="M2855" s="20">
        <v>-58</v>
      </c>
      <c r="N2855" t="s">
        <v>131</v>
      </c>
    </row>
    <row r="2856" spans="13:14" x14ac:dyDescent="0.25">
      <c r="M2856" s="19">
        <v>-59</v>
      </c>
      <c r="N2856" t="s">
        <v>131</v>
      </c>
    </row>
    <row r="2857" spans="13:14" x14ac:dyDescent="0.25">
      <c r="M2857" s="20">
        <v>-56</v>
      </c>
      <c r="N2857" t="s">
        <v>131</v>
      </c>
    </row>
    <row r="2858" spans="13:14" x14ac:dyDescent="0.25">
      <c r="M2858" s="19">
        <v>-60</v>
      </c>
      <c r="N2858" t="s">
        <v>131</v>
      </c>
    </row>
    <row r="2859" spans="13:14" x14ac:dyDescent="0.25">
      <c r="M2859" s="20">
        <v>-55</v>
      </c>
      <c r="N2859" t="s">
        <v>131</v>
      </c>
    </row>
    <row r="2860" spans="13:14" x14ac:dyDescent="0.25">
      <c r="M2860" s="19">
        <v>-59</v>
      </c>
      <c r="N2860" t="s">
        <v>131</v>
      </c>
    </row>
    <row r="2861" spans="13:14" x14ac:dyDescent="0.25">
      <c r="M2861" s="20">
        <v>-59</v>
      </c>
      <c r="N2861" t="s">
        <v>131</v>
      </c>
    </row>
    <row r="2862" spans="13:14" x14ac:dyDescent="0.25">
      <c r="M2862" s="19">
        <v>-56</v>
      </c>
      <c r="N2862" t="s">
        <v>131</v>
      </c>
    </row>
    <row r="2863" spans="13:14" x14ac:dyDescent="0.25">
      <c r="M2863" s="20">
        <v>-60</v>
      </c>
      <c r="N2863" t="s">
        <v>131</v>
      </c>
    </row>
    <row r="2864" spans="13:14" x14ac:dyDescent="0.25">
      <c r="M2864" s="19">
        <v>-55</v>
      </c>
      <c r="N2864" t="s">
        <v>131</v>
      </c>
    </row>
    <row r="2865" spans="13:14" x14ac:dyDescent="0.25">
      <c r="M2865" s="20">
        <v>-55</v>
      </c>
      <c r="N2865" t="s">
        <v>131</v>
      </c>
    </row>
    <row r="2866" spans="13:14" x14ac:dyDescent="0.25">
      <c r="M2866" s="19">
        <v>-59</v>
      </c>
      <c r="N2866" t="s">
        <v>131</v>
      </c>
    </row>
    <row r="2867" spans="13:14" x14ac:dyDescent="0.25">
      <c r="M2867" s="20">
        <v>-56</v>
      </c>
      <c r="N2867" t="s">
        <v>131</v>
      </c>
    </row>
    <row r="2868" spans="13:14" x14ac:dyDescent="0.25">
      <c r="M2868" s="19">
        <v>-59</v>
      </c>
      <c r="N2868" t="s">
        <v>131</v>
      </c>
    </row>
    <row r="2869" spans="13:14" x14ac:dyDescent="0.25">
      <c r="M2869" s="20">
        <v>-55</v>
      </c>
      <c r="N2869" t="s">
        <v>131</v>
      </c>
    </row>
    <row r="2870" spans="13:14" x14ac:dyDescent="0.25">
      <c r="M2870" s="19">
        <v>-58</v>
      </c>
      <c r="N2870" t="s">
        <v>131</v>
      </c>
    </row>
    <row r="2871" spans="13:14" x14ac:dyDescent="0.25">
      <c r="M2871" s="20">
        <v>-59</v>
      </c>
      <c r="N2871" t="s">
        <v>131</v>
      </c>
    </row>
    <row r="2872" spans="13:14" x14ac:dyDescent="0.25">
      <c r="M2872" s="19">
        <v>-55</v>
      </c>
      <c r="N2872" t="s">
        <v>131</v>
      </c>
    </row>
    <row r="2873" spans="13:14" x14ac:dyDescent="0.25">
      <c r="M2873" s="20">
        <v>-58</v>
      </c>
      <c r="N2873" t="s">
        <v>131</v>
      </c>
    </row>
    <row r="2874" spans="13:14" x14ac:dyDescent="0.25">
      <c r="M2874" s="19">
        <v>-55</v>
      </c>
      <c r="N2874" t="s">
        <v>131</v>
      </c>
    </row>
    <row r="2875" spans="13:14" x14ac:dyDescent="0.25">
      <c r="M2875" s="21">
        <v>-65</v>
      </c>
      <c r="N2875" t="s">
        <v>131</v>
      </c>
    </row>
    <row r="2876" spans="13:14" x14ac:dyDescent="0.25">
      <c r="M2876" s="22">
        <v>-57</v>
      </c>
      <c r="N2876" t="s">
        <v>131</v>
      </c>
    </row>
    <row r="2877" spans="13:14" x14ac:dyDescent="0.25">
      <c r="M2877" s="23">
        <v>-57</v>
      </c>
      <c r="N2877" t="s">
        <v>131</v>
      </c>
    </row>
    <row r="2878" spans="13:14" x14ac:dyDescent="0.25">
      <c r="M2878" s="14">
        <v>-57</v>
      </c>
      <c r="N2878" t="s">
        <v>131</v>
      </c>
    </row>
    <row r="2879" spans="13:14" x14ac:dyDescent="0.25">
      <c r="M2879" s="23">
        <v>-57</v>
      </c>
      <c r="N2879" t="s">
        <v>131</v>
      </c>
    </row>
    <row r="2880" spans="13:14" x14ac:dyDescent="0.25">
      <c r="M2880" s="14">
        <v>-57</v>
      </c>
      <c r="N2880" t="s">
        <v>131</v>
      </c>
    </row>
    <row r="2881" spans="13:14" x14ac:dyDescent="0.25">
      <c r="M2881" s="23">
        <v>-61</v>
      </c>
      <c r="N2881" t="s">
        <v>131</v>
      </c>
    </row>
    <row r="2882" spans="13:14" x14ac:dyDescent="0.25">
      <c r="M2882" s="14">
        <v>-65</v>
      </c>
      <c r="N2882" t="s">
        <v>131</v>
      </c>
    </row>
    <row r="2883" spans="13:14" x14ac:dyDescent="0.25">
      <c r="M2883" s="23">
        <v>-65</v>
      </c>
      <c r="N2883" t="s">
        <v>131</v>
      </c>
    </row>
    <row r="2884" spans="13:14" x14ac:dyDescent="0.25">
      <c r="M2884" s="14">
        <v>-59</v>
      </c>
      <c r="N2884" t="s">
        <v>131</v>
      </c>
    </row>
    <row r="2885" spans="13:14" x14ac:dyDescent="0.25">
      <c r="M2885" s="23">
        <v>-57</v>
      </c>
      <c r="N2885" t="s">
        <v>131</v>
      </c>
    </row>
    <row r="2886" spans="13:14" x14ac:dyDescent="0.25">
      <c r="M2886" s="14">
        <v>-59</v>
      </c>
      <c r="N2886" t="s">
        <v>131</v>
      </c>
    </row>
    <row r="2887" spans="13:14" x14ac:dyDescent="0.25">
      <c r="M2887" s="23">
        <v>-59</v>
      </c>
      <c r="N2887" t="s">
        <v>131</v>
      </c>
    </row>
    <row r="2888" spans="13:14" x14ac:dyDescent="0.25">
      <c r="M2888" s="14">
        <v>-65</v>
      </c>
      <c r="N2888" t="s">
        <v>131</v>
      </c>
    </row>
    <row r="2889" spans="13:14" x14ac:dyDescent="0.25">
      <c r="M2889" s="23">
        <v>-61</v>
      </c>
      <c r="N2889" t="s">
        <v>131</v>
      </c>
    </row>
    <row r="2890" spans="13:14" x14ac:dyDescent="0.25">
      <c r="M2890" s="14">
        <v>-61</v>
      </c>
      <c r="N2890" t="s">
        <v>131</v>
      </c>
    </row>
    <row r="2891" spans="13:14" x14ac:dyDescent="0.25">
      <c r="M2891" s="23">
        <v>-60</v>
      </c>
      <c r="N2891" t="s">
        <v>131</v>
      </c>
    </row>
    <row r="2892" spans="13:14" x14ac:dyDescent="0.25">
      <c r="M2892" s="14">
        <v>-65</v>
      </c>
      <c r="N2892" t="s">
        <v>131</v>
      </c>
    </row>
    <row r="2893" spans="13:14" x14ac:dyDescent="0.25">
      <c r="M2893" s="23">
        <v>-62</v>
      </c>
      <c r="N2893" t="s">
        <v>131</v>
      </c>
    </row>
    <row r="2894" spans="13:14" x14ac:dyDescent="0.25">
      <c r="M2894" s="14">
        <v>-65</v>
      </c>
      <c r="N2894" t="s">
        <v>131</v>
      </c>
    </row>
    <row r="2895" spans="13:14" x14ac:dyDescent="0.25">
      <c r="M2895" s="23">
        <v>-60</v>
      </c>
      <c r="N2895" t="s">
        <v>131</v>
      </c>
    </row>
    <row r="2896" spans="13:14" x14ac:dyDescent="0.25">
      <c r="M2896" s="14">
        <v>-65</v>
      </c>
      <c r="N2896" t="s">
        <v>131</v>
      </c>
    </row>
    <row r="2897" spans="13:14" x14ac:dyDescent="0.25">
      <c r="M2897" s="23">
        <v>-65</v>
      </c>
      <c r="N2897" t="s">
        <v>131</v>
      </c>
    </row>
    <row r="2898" spans="13:14" x14ac:dyDescent="0.25">
      <c r="M2898" s="14">
        <v>-65</v>
      </c>
      <c r="N2898" t="s">
        <v>131</v>
      </c>
    </row>
    <row r="2899" spans="13:14" x14ac:dyDescent="0.25">
      <c r="M2899" s="19">
        <v>-65</v>
      </c>
      <c r="N2899" t="s">
        <v>131</v>
      </c>
    </row>
    <row r="2900" spans="13:14" x14ac:dyDescent="0.25">
      <c r="M2900" s="20">
        <v>-57</v>
      </c>
      <c r="N2900" t="s">
        <v>131</v>
      </c>
    </row>
    <row r="2901" spans="13:14" x14ac:dyDescent="0.25">
      <c r="M2901" s="19">
        <v>-57</v>
      </c>
      <c r="N2901" t="s">
        <v>131</v>
      </c>
    </row>
    <row r="2902" spans="13:14" x14ac:dyDescent="0.25">
      <c r="M2902" s="20">
        <v>-57</v>
      </c>
      <c r="N2902" t="s">
        <v>131</v>
      </c>
    </row>
    <row r="2903" spans="13:14" x14ac:dyDescent="0.25">
      <c r="M2903" s="19">
        <v>-57</v>
      </c>
      <c r="N2903" t="s">
        <v>131</v>
      </c>
    </row>
    <row r="2904" spans="13:14" x14ac:dyDescent="0.25">
      <c r="M2904" s="20">
        <v>-56</v>
      </c>
      <c r="N2904" t="s">
        <v>131</v>
      </c>
    </row>
    <row r="2905" spans="13:14" x14ac:dyDescent="0.25">
      <c r="M2905" s="19">
        <v>-57</v>
      </c>
      <c r="N2905" t="s">
        <v>131</v>
      </c>
    </row>
    <row r="2906" spans="13:14" x14ac:dyDescent="0.25">
      <c r="M2906" s="20">
        <v>-59</v>
      </c>
      <c r="N2906" t="s">
        <v>131</v>
      </c>
    </row>
    <row r="2907" spans="13:14" x14ac:dyDescent="0.25">
      <c r="M2907" s="19">
        <v>-57</v>
      </c>
      <c r="N2907" t="s">
        <v>131</v>
      </c>
    </row>
    <row r="2908" spans="13:14" x14ac:dyDescent="0.25">
      <c r="M2908" s="20">
        <v>-61</v>
      </c>
      <c r="N2908" t="s">
        <v>131</v>
      </c>
    </row>
    <row r="2909" spans="13:14" x14ac:dyDescent="0.25">
      <c r="M2909" s="19">
        <v>-61</v>
      </c>
      <c r="N2909" t="s">
        <v>131</v>
      </c>
    </row>
    <row r="2910" spans="13:14" x14ac:dyDescent="0.25">
      <c r="M2910" s="20">
        <v>-57</v>
      </c>
      <c r="N2910" t="s">
        <v>131</v>
      </c>
    </row>
    <row r="2911" spans="13:14" x14ac:dyDescent="0.25">
      <c r="M2911" s="19">
        <v>-57</v>
      </c>
      <c r="N2911" t="s">
        <v>131</v>
      </c>
    </row>
    <row r="2912" spans="13:14" x14ac:dyDescent="0.25">
      <c r="M2912" s="20">
        <v>-60</v>
      </c>
      <c r="N2912" t="s">
        <v>131</v>
      </c>
    </row>
    <row r="2913" spans="13:14" x14ac:dyDescent="0.25">
      <c r="M2913" s="19">
        <v>-60</v>
      </c>
      <c r="N2913" t="s">
        <v>131</v>
      </c>
    </row>
    <row r="2914" spans="13:14" x14ac:dyDescent="0.25">
      <c r="M2914" s="20">
        <v>-66</v>
      </c>
      <c r="N2914" t="s">
        <v>131</v>
      </c>
    </row>
    <row r="2915" spans="13:14" x14ac:dyDescent="0.25">
      <c r="M2915" s="19">
        <v>-60</v>
      </c>
      <c r="N2915" t="s">
        <v>131</v>
      </c>
    </row>
    <row r="2916" spans="13:14" x14ac:dyDescent="0.25">
      <c r="M2916" s="20">
        <v>-58</v>
      </c>
      <c r="N2916" t="s">
        <v>131</v>
      </c>
    </row>
    <row r="2917" spans="13:14" x14ac:dyDescent="0.25">
      <c r="M2917" s="19">
        <v>-66</v>
      </c>
      <c r="N2917" t="s">
        <v>131</v>
      </c>
    </row>
    <row r="2918" spans="13:14" x14ac:dyDescent="0.25">
      <c r="M2918" s="20">
        <v>-58</v>
      </c>
      <c r="N2918" t="s">
        <v>131</v>
      </c>
    </row>
    <row r="2919" spans="13:14" x14ac:dyDescent="0.25">
      <c r="M2919" s="19">
        <v>-65</v>
      </c>
      <c r="N2919" t="s">
        <v>131</v>
      </c>
    </row>
    <row r="2920" spans="13:14" x14ac:dyDescent="0.25">
      <c r="M2920" s="20">
        <v>-58</v>
      </c>
      <c r="N2920" t="s">
        <v>131</v>
      </c>
    </row>
    <row r="2921" spans="13:14" x14ac:dyDescent="0.25">
      <c r="M2921" s="19">
        <v>-57</v>
      </c>
      <c r="N2921" t="s">
        <v>131</v>
      </c>
    </row>
    <row r="2922" spans="13:14" x14ac:dyDescent="0.25">
      <c r="M2922" s="20">
        <v>-57</v>
      </c>
      <c r="N2922" t="s">
        <v>131</v>
      </c>
    </row>
    <row r="2923" spans="13:14" x14ac:dyDescent="0.25">
      <c r="M2923" s="19">
        <v>-57</v>
      </c>
      <c r="N2923" t="s">
        <v>131</v>
      </c>
    </row>
    <row r="2924" spans="13:14" x14ac:dyDescent="0.25">
      <c r="M2924" s="20">
        <v>-57</v>
      </c>
      <c r="N2924" t="s">
        <v>131</v>
      </c>
    </row>
    <row r="2925" spans="13:14" x14ac:dyDescent="0.25">
      <c r="M2925" s="19">
        <v>-65</v>
      </c>
      <c r="N2925" t="s">
        <v>131</v>
      </c>
    </row>
    <row r="2926" spans="13:14" x14ac:dyDescent="0.25">
      <c r="M2926" s="20">
        <v>-57</v>
      </c>
      <c r="N2926" t="s">
        <v>131</v>
      </c>
    </row>
    <row r="2927" spans="13:14" x14ac:dyDescent="0.25">
      <c r="M2927" s="19">
        <v>-57</v>
      </c>
      <c r="N2927" t="s">
        <v>131</v>
      </c>
    </row>
    <row r="2928" spans="13:14" x14ac:dyDescent="0.25">
      <c r="M2928" s="20">
        <v>-57</v>
      </c>
      <c r="N2928" t="s">
        <v>131</v>
      </c>
    </row>
    <row r="2929" spans="13:14" x14ac:dyDescent="0.25">
      <c r="M2929" s="19">
        <v>-64</v>
      </c>
      <c r="N2929" t="s">
        <v>131</v>
      </c>
    </row>
    <row r="2930" spans="13:14" x14ac:dyDescent="0.25">
      <c r="M2930" s="20">
        <v>-59</v>
      </c>
      <c r="N2930" t="s">
        <v>131</v>
      </c>
    </row>
    <row r="2931" spans="13:14" x14ac:dyDescent="0.25">
      <c r="M2931" s="19">
        <v>-57</v>
      </c>
      <c r="N2931" t="s">
        <v>131</v>
      </c>
    </row>
    <row r="2932" spans="13:14" x14ac:dyDescent="0.25">
      <c r="M2932" s="20">
        <v>-57</v>
      </c>
      <c r="N2932" t="s">
        <v>131</v>
      </c>
    </row>
    <row r="2933" spans="13:14" x14ac:dyDescent="0.25">
      <c r="M2933" s="19">
        <v>-59</v>
      </c>
      <c r="N2933" t="s">
        <v>131</v>
      </c>
    </row>
    <row r="2934" spans="13:14" x14ac:dyDescent="0.25">
      <c r="M2934" s="20">
        <v>-60</v>
      </c>
      <c r="N2934" t="s">
        <v>131</v>
      </c>
    </row>
    <row r="2935" spans="13:14" x14ac:dyDescent="0.25">
      <c r="M2935" s="19">
        <v>-64</v>
      </c>
      <c r="N2935" t="s">
        <v>131</v>
      </c>
    </row>
    <row r="2936" spans="13:14" x14ac:dyDescent="0.25">
      <c r="M2936" s="20">
        <v>-57</v>
      </c>
      <c r="N2936" t="s">
        <v>131</v>
      </c>
    </row>
    <row r="2937" spans="13:14" x14ac:dyDescent="0.25">
      <c r="M2937" s="19">
        <v>-60</v>
      </c>
      <c r="N2937" t="s">
        <v>131</v>
      </c>
    </row>
    <row r="2938" spans="13:14" x14ac:dyDescent="0.25">
      <c r="M2938" s="20">
        <v>-65</v>
      </c>
      <c r="N2938" t="s">
        <v>131</v>
      </c>
    </row>
    <row r="2939" spans="13:14" x14ac:dyDescent="0.25">
      <c r="M2939" s="19">
        <v>-57</v>
      </c>
      <c r="N2939" t="s">
        <v>131</v>
      </c>
    </row>
    <row r="2940" spans="13:14" x14ac:dyDescent="0.25">
      <c r="M2940" s="20">
        <v>-57</v>
      </c>
      <c r="N2940" t="s">
        <v>131</v>
      </c>
    </row>
    <row r="2941" spans="13:14" x14ac:dyDescent="0.25">
      <c r="M2941" s="19">
        <v>-64</v>
      </c>
      <c r="N2941" t="s">
        <v>131</v>
      </c>
    </row>
    <row r="2942" spans="13:14" x14ac:dyDescent="0.25">
      <c r="M2942" s="20">
        <v>-65</v>
      </c>
      <c r="N2942" t="s">
        <v>131</v>
      </c>
    </row>
    <row r="2943" spans="13:14" x14ac:dyDescent="0.25">
      <c r="M2943" s="19">
        <v>-59</v>
      </c>
      <c r="N2943" t="s">
        <v>131</v>
      </c>
    </row>
    <row r="2944" spans="13:14" x14ac:dyDescent="0.25">
      <c r="M2944" s="20">
        <v>-61</v>
      </c>
      <c r="N2944" t="s">
        <v>131</v>
      </c>
    </row>
    <row r="2945" spans="13:14" x14ac:dyDescent="0.25">
      <c r="M2945" s="19">
        <v>-61</v>
      </c>
      <c r="N2945" t="s">
        <v>131</v>
      </c>
    </row>
    <row r="2946" spans="13:14" x14ac:dyDescent="0.25">
      <c r="M2946" s="20">
        <v>-61</v>
      </c>
      <c r="N2946" t="s">
        <v>131</v>
      </c>
    </row>
    <row r="2947" spans="13:14" x14ac:dyDescent="0.25">
      <c r="M2947" s="19">
        <v>-57</v>
      </c>
      <c r="N2947" t="s">
        <v>131</v>
      </c>
    </row>
    <row r="2948" spans="13:14" x14ac:dyDescent="0.25">
      <c r="M2948" s="20">
        <v>-57</v>
      </c>
      <c r="N2948" t="s">
        <v>131</v>
      </c>
    </row>
    <row r="2949" spans="13:14" x14ac:dyDescent="0.25">
      <c r="M2949" s="19">
        <v>-61</v>
      </c>
      <c r="N2949" t="s">
        <v>131</v>
      </c>
    </row>
    <row r="2950" spans="13:14" x14ac:dyDescent="0.25">
      <c r="M2950" s="20">
        <v>-65</v>
      </c>
      <c r="N2950" t="s">
        <v>131</v>
      </c>
    </row>
    <row r="2951" spans="13:14" x14ac:dyDescent="0.25">
      <c r="M2951" s="19">
        <v>-57</v>
      </c>
      <c r="N2951" t="s">
        <v>131</v>
      </c>
    </row>
    <row r="2952" spans="13:14" x14ac:dyDescent="0.25">
      <c r="M2952" s="20">
        <v>-67</v>
      </c>
      <c r="N2952" t="s">
        <v>131</v>
      </c>
    </row>
    <row r="2953" spans="13:14" x14ac:dyDescent="0.25">
      <c r="M2953" s="19">
        <v>-57</v>
      </c>
      <c r="N2953" t="s">
        <v>131</v>
      </c>
    </row>
    <row r="2954" spans="13:14" x14ac:dyDescent="0.25">
      <c r="M2954" s="20">
        <v>-57</v>
      </c>
      <c r="N2954" t="s">
        <v>131</v>
      </c>
    </row>
    <row r="2955" spans="13:14" x14ac:dyDescent="0.25">
      <c r="M2955" s="19">
        <v>-57</v>
      </c>
      <c r="N2955" t="s">
        <v>131</v>
      </c>
    </row>
    <row r="2956" spans="13:14" x14ac:dyDescent="0.25">
      <c r="M2956" s="20">
        <v>-58</v>
      </c>
      <c r="N2956" t="s">
        <v>131</v>
      </c>
    </row>
    <row r="2957" spans="13:14" x14ac:dyDescent="0.25">
      <c r="M2957" s="19">
        <v>-64</v>
      </c>
      <c r="N2957" t="s">
        <v>131</v>
      </c>
    </row>
    <row r="2958" spans="13:14" x14ac:dyDescent="0.25">
      <c r="M2958" s="20">
        <v>-60</v>
      </c>
      <c r="N2958" t="s">
        <v>131</v>
      </c>
    </row>
    <row r="2959" spans="13:14" x14ac:dyDescent="0.25">
      <c r="M2959" s="19">
        <v>-57</v>
      </c>
      <c r="N2959" t="s">
        <v>131</v>
      </c>
    </row>
    <row r="2960" spans="13:14" x14ac:dyDescent="0.25">
      <c r="M2960" s="20">
        <v>-61</v>
      </c>
      <c r="N2960" t="s">
        <v>131</v>
      </c>
    </row>
    <row r="2961" spans="13:14" x14ac:dyDescent="0.25">
      <c r="M2961" s="19">
        <v>-66</v>
      </c>
      <c r="N2961" t="s">
        <v>131</v>
      </c>
    </row>
    <row r="2962" spans="13:14" x14ac:dyDescent="0.25">
      <c r="M2962" s="20">
        <v>-61</v>
      </c>
      <c r="N2962" t="s">
        <v>131</v>
      </c>
    </row>
    <row r="2963" spans="13:14" x14ac:dyDescent="0.25">
      <c r="M2963" s="19">
        <v>-65</v>
      </c>
      <c r="N2963" t="s">
        <v>131</v>
      </c>
    </row>
    <row r="2964" spans="13:14" x14ac:dyDescent="0.25">
      <c r="M2964" s="20">
        <v>-60</v>
      </c>
      <c r="N2964" t="s">
        <v>131</v>
      </c>
    </row>
    <row r="2965" spans="13:14" x14ac:dyDescent="0.25">
      <c r="M2965" s="19">
        <v>-61</v>
      </c>
      <c r="N2965" t="s">
        <v>131</v>
      </c>
    </row>
    <row r="2966" spans="13:14" x14ac:dyDescent="0.25">
      <c r="M2966" s="20">
        <v>-65</v>
      </c>
      <c r="N2966" t="s">
        <v>131</v>
      </c>
    </row>
    <row r="2967" spans="13:14" x14ac:dyDescent="0.25">
      <c r="M2967" s="19">
        <v>-60</v>
      </c>
      <c r="N2967" t="s">
        <v>131</v>
      </c>
    </row>
    <row r="2968" spans="13:14" x14ac:dyDescent="0.25">
      <c r="M2968" s="20">
        <v>-57</v>
      </c>
      <c r="N2968" t="s">
        <v>131</v>
      </c>
    </row>
    <row r="2969" spans="13:14" x14ac:dyDescent="0.25">
      <c r="M2969" s="19">
        <v>-65</v>
      </c>
      <c r="N2969" t="s">
        <v>131</v>
      </c>
    </row>
    <row r="2970" spans="13:14" x14ac:dyDescent="0.25">
      <c r="M2970" s="20">
        <v>-57</v>
      </c>
      <c r="N2970" t="s">
        <v>131</v>
      </c>
    </row>
    <row r="2971" spans="13:14" x14ac:dyDescent="0.25">
      <c r="M2971" s="19">
        <v>-65</v>
      </c>
      <c r="N2971" t="s">
        <v>131</v>
      </c>
    </row>
    <row r="2972" spans="13:14" x14ac:dyDescent="0.25">
      <c r="M2972" s="20">
        <v>-65</v>
      </c>
      <c r="N2972" t="s">
        <v>131</v>
      </c>
    </row>
    <row r="2973" spans="13:14" x14ac:dyDescent="0.25">
      <c r="M2973" s="19">
        <v>-61</v>
      </c>
      <c r="N2973" t="s">
        <v>131</v>
      </c>
    </row>
    <row r="2974" spans="13:14" x14ac:dyDescent="0.25">
      <c r="M2974" s="20">
        <v>-58</v>
      </c>
      <c r="N2974" t="s">
        <v>131</v>
      </c>
    </row>
    <row r="2975" spans="13:14" x14ac:dyDescent="0.25">
      <c r="M2975" s="19">
        <v>-65</v>
      </c>
      <c r="N2975" t="s">
        <v>131</v>
      </c>
    </row>
    <row r="2976" spans="13:14" x14ac:dyDescent="0.25">
      <c r="M2976" s="20">
        <v>-61</v>
      </c>
      <c r="N2976" t="s">
        <v>131</v>
      </c>
    </row>
    <row r="2977" spans="13:14" x14ac:dyDescent="0.25">
      <c r="M2977" s="19">
        <v>-60</v>
      </c>
      <c r="N2977" t="s">
        <v>131</v>
      </c>
    </row>
    <row r="2978" spans="13:14" x14ac:dyDescent="0.25">
      <c r="M2978" s="20">
        <v>-61</v>
      </c>
      <c r="N2978" t="s">
        <v>131</v>
      </c>
    </row>
    <row r="2979" spans="13:14" x14ac:dyDescent="0.25">
      <c r="M2979" s="19">
        <v>-64</v>
      </c>
      <c r="N2979" t="s">
        <v>131</v>
      </c>
    </row>
    <row r="2980" spans="13:14" x14ac:dyDescent="0.25">
      <c r="M2980" s="20">
        <v>-65</v>
      </c>
      <c r="N2980" t="s">
        <v>131</v>
      </c>
    </row>
    <row r="2981" spans="13:14" x14ac:dyDescent="0.25">
      <c r="M2981" s="19">
        <v>-58</v>
      </c>
      <c r="N2981" t="s">
        <v>131</v>
      </c>
    </row>
    <row r="2982" spans="13:14" x14ac:dyDescent="0.25">
      <c r="M2982" s="20">
        <v>-63</v>
      </c>
      <c r="N2982" t="s">
        <v>131</v>
      </c>
    </row>
    <row r="2983" spans="13:14" x14ac:dyDescent="0.25">
      <c r="M2983" s="19">
        <v>-65</v>
      </c>
      <c r="N2983" t="s">
        <v>131</v>
      </c>
    </row>
    <row r="2984" spans="13:14" x14ac:dyDescent="0.25">
      <c r="M2984" s="20">
        <v>-60</v>
      </c>
      <c r="N2984" t="s">
        <v>131</v>
      </c>
    </row>
    <row r="2985" spans="13:14" x14ac:dyDescent="0.25">
      <c r="M2985" s="19">
        <v>-61</v>
      </c>
      <c r="N2985" t="s">
        <v>131</v>
      </c>
    </row>
    <row r="2986" spans="13:14" x14ac:dyDescent="0.25">
      <c r="M2986" s="20">
        <v>-57</v>
      </c>
      <c r="N2986" t="s">
        <v>131</v>
      </c>
    </row>
    <row r="2987" spans="13:14" x14ac:dyDescent="0.25">
      <c r="M2987" s="19">
        <v>-63</v>
      </c>
      <c r="N2987" t="s">
        <v>131</v>
      </c>
    </row>
    <row r="2988" spans="13:14" x14ac:dyDescent="0.25">
      <c r="M2988" s="20">
        <v>-57</v>
      </c>
      <c r="N2988" t="s">
        <v>131</v>
      </c>
    </row>
    <row r="2989" spans="13:14" x14ac:dyDescent="0.25">
      <c r="M2989" s="19">
        <v>-60</v>
      </c>
      <c r="N2989" t="s">
        <v>131</v>
      </c>
    </row>
    <row r="2990" spans="13:14" x14ac:dyDescent="0.25">
      <c r="M2990" s="20">
        <v>-57</v>
      </c>
      <c r="N2990" t="s">
        <v>131</v>
      </c>
    </row>
    <row r="2991" spans="13:14" x14ac:dyDescent="0.25">
      <c r="M2991" s="19">
        <v>-63</v>
      </c>
      <c r="N2991" t="s">
        <v>131</v>
      </c>
    </row>
    <row r="2992" spans="13:14" x14ac:dyDescent="0.25">
      <c r="M2992" s="20">
        <v>-64</v>
      </c>
      <c r="N2992" t="s">
        <v>131</v>
      </c>
    </row>
    <row r="2993" spans="13:14" x14ac:dyDescent="0.25">
      <c r="M2993" s="21">
        <v>-64</v>
      </c>
      <c r="N2993" t="s">
        <v>131</v>
      </c>
    </row>
    <row r="2994" spans="13:14" x14ac:dyDescent="0.25">
      <c r="M2994" s="22">
        <v>-57</v>
      </c>
      <c r="N2994" t="s">
        <v>131</v>
      </c>
    </row>
    <row r="2995" spans="13:14" x14ac:dyDescent="0.25">
      <c r="M2995" s="23">
        <v>-56</v>
      </c>
      <c r="N2995" t="s">
        <v>131</v>
      </c>
    </row>
    <row r="2996" spans="13:14" x14ac:dyDescent="0.25">
      <c r="M2996" s="14">
        <v>-56</v>
      </c>
      <c r="N2996" t="s">
        <v>131</v>
      </c>
    </row>
    <row r="2997" spans="13:14" x14ac:dyDescent="0.25">
      <c r="M2997" s="23">
        <v>-56</v>
      </c>
      <c r="N2997" t="s">
        <v>131</v>
      </c>
    </row>
    <row r="2998" spans="13:14" x14ac:dyDescent="0.25">
      <c r="M2998" s="14">
        <v>-54</v>
      </c>
      <c r="N2998" t="s">
        <v>131</v>
      </c>
    </row>
    <row r="2999" spans="13:14" x14ac:dyDescent="0.25">
      <c r="M2999" s="23">
        <v>-54</v>
      </c>
      <c r="N2999" t="s">
        <v>131</v>
      </c>
    </row>
    <row r="3000" spans="13:14" x14ac:dyDescent="0.25">
      <c r="M3000" s="14">
        <v>-58</v>
      </c>
      <c r="N3000" t="s">
        <v>131</v>
      </c>
    </row>
    <row r="3001" spans="13:14" x14ac:dyDescent="0.25">
      <c r="M3001" s="23">
        <v>-57</v>
      </c>
      <c r="N3001" t="s">
        <v>131</v>
      </c>
    </row>
    <row r="3002" spans="13:14" x14ac:dyDescent="0.25">
      <c r="M3002" s="14">
        <v>-54</v>
      </c>
      <c r="N3002" t="s">
        <v>131</v>
      </c>
    </row>
    <row r="3003" spans="13:14" x14ac:dyDescent="0.25">
      <c r="M3003" s="23">
        <v>-57</v>
      </c>
      <c r="N3003" t="s">
        <v>131</v>
      </c>
    </row>
    <row r="3004" spans="13:14" x14ac:dyDescent="0.25">
      <c r="M3004" s="14">
        <v>-55</v>
      </c>
      <c r="N3004" t="s">
        <v>131</v>
      </c>
    </row>
    <row r="3005" spans="13:14" x14ac:dyDescent="0.25">
      <c r="M3005" s="23">
        <v>-54</v>
      </c>
      <c r="N3005" t="s">
        <v>131</v>
      </c>
    </row>
    <row r="3006" spans="13:14" x14ac:dyDescent="0.25">
      <c r="M3006" s="14">
        <v>-56</v>
      </c>
      <c r="N3006" t="s">
        <v>131</v>
      </c>
    </row>
    <row r="3007" spans="13:14" x14ac:dyDescent="0.25">
      <c r="M3007" s="23">
        <v>-54</v>
      </c>
      <c r="N3007" t="s">
        <v>131</v>
      </c>
    </row>
    <row r="3008" spans="13:14" x14ac:dyDescent="0.25">
      <c r="M3008" s="14">
        <v>-56</v>
      </c>
      <c r="N3008" t="s">
        <v>131</v>
      </c>
    </row>
    <row r="3009" spans="13:14" x14ac:dyDescent="0.25">
      <c r="M3009" s="23">
        <v>-54</v>
      </c>
      <c r="N3009" t="s">
        <v>131</v>
      </c>
    </row>
    <row r="3010" spans="13:14" x14ac:dyDescent="0.25">
      <c r="M3010" s="14">
        <v>-54</v>
      </c>
      <c r="N3010" t="s">
        <v>131</v>
      </c>
    </row>
    <row r="3011" spans="13:14" x14ac:dyDescent="0.25">
      <c r="M3011" s="23">
        <v>-54</v>
      </c>
      <c r="N3011" t="s">
        <v>131</v>
      </c>
    </row>
    <row r="3012" spans="13:14" x14ac:dyDescent="0.25">
      <c r="M3012" s="14">
        <v>-54</v>
      </c>
      <c r="N3012" t="s">
        <v>131</v>
      </c>
    </row>
    <row r="3013" spans="13:14" x14ac:dyDescent="0.25">
      <c r="M3013" s="23">
        <v>-54</v>
      </c>
      <c r="N3013" t="s">
        <v>131</v>
      </c>
    </row>
    <row r="3014" spans="13:14" x14ac:dyDescent="0.25">
      <c r="M3014" s="14">
        <v>-57</v>
      </c>
      <c r="N3014" t="s">
        <v>131</v>
      </c>
    </row>
    <row r="3015" spans="13:14" x14ac:dyDescent="0.25">
      <c r="M3015" s="23">
        <v>-53</v>
      </c>
      <c r="N3015" t="s">
        <v>131</v>
      </c>
    </row>
    <row r="3016" spans="13:14" x14ac:dyDescent="0.25">
      <c r="M3016" s="14">
        <v>-54</v>
      </c>
      <c r="N3016" t="s">
        <v>131</v>
      </c>
    </row>
    <row r="3017" spans="13:14" x14ac:dyDescent="0.25">
      <c r="M3017" s="19">
        <v>-54</v>
      </c>
      <c r="N3017" t="s">
        <v>131</v>
      </c>
    </row>
    <row r="3018" spans="13:14" x14ac:dyDescent="0.25">
      <c r="M3018" s="20">
        <v>-56</v>
      </c>
      <c r="N3018" t="s">
        <v>131</v>
      </c>
    </row>
    <row r="3019" spans="13:14" x14ac:dyDescent="0.25">
      <c r="M3019" s="19">
        <v>-58</v>
      </c>
      <c r="N3019" t="s">
        <v>131</v>
      </c>
    </row>
    <row r="3020" spans="13:14" x14ac:dyDescent="0.25">
      <c r="M3020" s="20">
        <v>-55</v>
      </c>
      <c r="N3020" t="s">
        <v>131</v>
      </c>
    </row>
    <row r="3021" spans="13:14" x14ac:dyDescent="0.25">
      <c r="M3021" s="19">
        <v>-53</v>
      </c>
      <c r="N3021" t="s">
        <v>131</v>
      </c>
    </row>
    <row r="3022" spans="13:14" x14ac:dyDescent="0.25">
      <c r="M3022" s="20">
        <v>-62</v>
      </c>
      <c r="N3022" t="s">
        <v>131</v>
      </c>
    </row>
    <row r="3023" spans="13:14" x14ac:dyDescent="0.25">
      <c r="M3023" s="19">
        <v>-58</v>
      </c>
      <c r="N3023" t="s">
        <v>131</v>
      </c>
    </row>
    <row r="3024" spans="13:14" x14ac:dyDescent="0.25">
      <c r="M3024" s="20">
        <v>-61</v>
      </c>
      <c r="N3024" t="s">
        <v>131</v>
      </c>
    </row>
    <row r="3025" spans="13:14" x14ac:dyDescent="0.25">
      <c r="M3025" s="19">
        <v>-57</v>
      </c>
      <c r="N3025" t="s">
        <v>131</v>
      </c>
    </row>
    <row r="3026" spans="13:14" x14ac:dyDescent="0.25">
      <c r="M3026" s="20">
        <v>-58</v>
      </c>
      <c r="N3026" t="s">
        <v>131</v>
      </c>
    </row>
    <row r="3027" spans="13:14" x14ac:dyDescent="0.25">
      <c r="M3027" s="19">
        <v>-58</v>
      </c>
      <c r="N3027" t="s">
        <v>131</v>
      </c>
    </row>
    <row r="3028" spans="13:14" x14ac:dyDescent="0.25">
      <c r="M3028" s="20">
        <v>-58</v>
      </c>
      <c r="N3028" t="s">
        <v>131</v>
      </c>
    </row>
    <row r="3029" spans="13:14" x14ac:dyDescent="0.25">
      <c r="M3029" s="19">
        <v>-57</v>
      </c>
      <c r="N3029" t="s">
        <v>131</v>
      </c>
    </row>
    <row r="3030" spans="13:14" x14ac:dyDescent="0.25">
      <c r="M3030" s="20">
        <v>-58</v>
      </c>
      <c r="N3030" t="s">
        <v>131</v>
      </c>
    </row>
    <row r="3031" spans="13:14" x14ac:dyDescent="0.25">
      <c r="M3031" s="19">
        <v>-60</v>
      </c>
      <c r="N3031" t="s">
        <v>131</v>
      </c>
    </row>
    <row r="3032" spans="13:14" x14ac:dyDescent="0.25">
      <c r="M3032" s="20">
        <v>-61</v>
      </c>
      <c r="N3032" t="s">
        <v>131</v>
      </c>
    </row>
    <row r="3033" spans="13:14" x14ac:dyDescent="0.25">
      <c r="M3033" s="19">
        <v>-61</v>
      </c>
      <c r="N3033" t="s">
        <v>131</v>
      </c>
    </row>
    <row r="3034" spans="13:14" x14ac:dyDescent="0.25">
      <c r="M3034" s="20">
        <v>-57</v>
      </c>
      <c r="N3034" t="s">
        <v>131</v>
      </c>
    </row>
    <row r="3035" spans="13:14" x14ac:dyDescent="0.25">
      <c r="M3035" s="19">
        <v>-60</v>
      </c>
      <c r="N3035" t="s">
        <v>131</v>
      </c>
    </row>
    <row r="3036" spans="13:14" x14ac:dyDescent="0.25">
      <c r="M3036" s="20">
        <v>-57</v>
      </c>
      <c r="N3036" t="s">
        <v>131</v>
      </c>
    </row>
    <row r="3037" spans="13:14" x14ac:dyDescent="0.25">
      <c r="M3037" s="19">
        <v>-61</v>
      </c>
      <c r="N3037" t="s">
        <v>131</v>
      </c>
    </row>
    <row r="3038" spans="13:14" x14ac:dyDescent="0.25">
      <c r="M3038" s="20">
        <v>-57</v>
      </c>
      <c r="N3038" t="s">
        <v>131</v>
      </c>
    </row>
    <row r="3039" spans="13:14" x14ac:dyDescent="0.25">
      <c r="M3039" s="19">
        <v>-56</v>
      </c>
      <c r="N3039" t="s">
        <v>131</v>
      </c>
    </row>
    <row r="3040" spans="13:14" x14ac:dyDescent="0.25">
      <c r="M3040" s="20">
        <v>-56</v>
      </c>
      <c r="N3040" t="s">
        <v>131</v>
      </c>
    </row>
    <row r="3041" spans="13:14" x14ac:dyDescent="0.25">
      <c r="M3041" s="19">
        <v>-59</v>
      </c>
      <c r="N3041" t="s">
        <v>131</v>
      </c>
    </row>
    <row r="3042" spans="13:14" x14ac:dyDescent="0.25">
      <c r="M3042" s="20">
        <v>-63</v>
      </c>
      <c r="N3042" t="s">
        <v>131</v>
      </c>
    </row>
    <row r="3043" spans="13:14" x14ac:dyDescent="0.25">
      <c r="M3043" s="19">
        <v>-61</v>
      </c>
      <c r="N3043" t="s">
        <v>131</v>
      </c>
    </row>
    <row r="3044" spans="13:14" x14ac:dyDescent="0.25">
      <c r="M3044" s="20">
        <v>-57</v>
      </c>
      <c r="N3044" t="s">
        <v>131</v>
      </c>
    </row>
    <row r="3045" spans="13:14" x14ac:dyDescent="0.25">
      <c r="M3045" s="19">
        <v>-57</v>
      </c>
      <c r="N3045" t="s">
        <v>131</v>
      </c>
    </row>
    <row r="3046" spans="13:14" x14ac:dyDescent="0.25">
      <c r="M3046" s="20">
        <v>-57</v>
      </c>
      <c r="N3046" t="s">
        <v>131</v>
      </c>
    </row>
    <row r="3047" spans="13:14" x14ac:dyDescent="0.25">
      <c r="M3047" s="19">
        <v>-58</v>
      </c>
      <c r="N3047" t="s">
        <v>131</v>
      </c>
    </row>
    <row r="3048" spans="13:14" x14ac:dyDescent="0.25">
      <c r="M3048" s="20">
        <v>-56</v>
      </c>
      <c r="N3048" t="s">
        <v>131</v>
      </c>
    </row>
    <row r="3049" spans="13:14" x14ac:dyDescent="0.25">
      <c r="M3049" s="19">
        <v>-56</v>
      </c>
      <c r="N3049" t="s">
        <v>131</v>
      </c>
    </row>
    <row r="3050" spans="13:14" x14ac:dyDescent="0.25">
      <c r="M3050" s="20">
        <v>-56</v>
      </c>
      <c r="N3050" t="s">
        <v>131</v>
      </c>
    </row>
    <row r="3051" spans="13:14" x14ac:dyDescent="0.25">
      <c r="M3051" s="19">
        <v>-61</v>
      </c>
      <c r="N3051" t="s">
        <v>131</v>
      </c>
    </row>
    <row r="3052" spans="13:14" x14ac:dyDescent="0.25">
      <c r="M3052" s="20">
        <v>-55</v>
      </c>
      <c r="N3052" t="s">
        <v>131</v>
      </c>
    </row>
    <row r="3053" spans="13:14" x14ac:dyDescent="0.25">
      <c r="M3053" s="19">
        <v>-55</v>
      </c>
      <c r="N3053" t="s">
        <v>131</v>
      </c>
    </row>
    <row r="3054" spans="13:14" x14ac:dyDescent="0.25">
      <c r="M3054" s="20">
        <v>-54</v>
      </c>
      <c r="N3054" t="s">
        <v>131</v>
      </c>
    </row>
    <row r="3055" spans="13:14" x14ac:dyDescent="0.25">
      <c r="M3055" s="19">
        <v>-54</v>
      </c>
      <c r="N3055" t="s">
        <v>131</v>
      </c>
    </row>
    <row r="3056" spans="13:14" x14ac:dyDescent="0.25">
      <c r="M3056" s="21">
        <v>-66</v>
      </c>
      <c r="N3056" t="s">
        <v>131</v>
      </c>
    </row>
    <row r="3057" spans="13:14" x14ac:dyDescent="0.25">
      <c r="M3057" s="22">
        <v>-64</v>
      </c>
      <c r="N3057" t="s">
        <v>131</v>
      </c>
    </row>
    <row r="3058" spans="13:14" x14ac:dyDescent="0.25">
      <c r="M3058" s="23">
        <v>-66</v>
      </c>
      <c r="N3058" t="s">
        <v>131</v>
      </c>
    </row>
    <row r="3059" spans="13:14" x14ac:dyDescent="0.25">
      <c r="M3059" s="14">
        <v>-65</v>
      </c>
      <c r="N3059" t="s">
        <v>131</v>
      </c>
    </row>
    <row r="3060" spans="13:14" x14ac:dyDescent="0.25">
      <c r="M3060" s="23">
        <v>-67</v>
      </c>
      <c r="N3060" t="s">
        <v>131</v>
      </c>
    </row>
    <row r="3061" spans="13:14" x14ac:dyDescent="0.25">
      <c r="M3061" s="14">
        <v>-68</v>
      </c>
      <c r="N3061" t="s">
        <v>131</v>
      </c>
    </row>
    <row r="3062" spans="13:14" x14ac:dyDescent="0.25">
      <c r="M3062" s="23">
        <v>-68</v>
      </c>
      <c r="N3062" t="s">
        <v>131</v>
      </c>
    </row>
    <row r="3063" spans="13:14" x14ac:dyDescent="0.25">
      <c r="M3063" s="14">
        <v>-70</v>
      </c>
      <c r="N3063" t="s">
        <v>131</v>
      </c>
    </row>
    <row r="3064" spans="13:14" x14ac:dyDescent="0.25">
      <c r="M3064" s="23">
        <v>-65</v>
      </c>
      <c r="N3064" t="s">
        <v>131</v>
      </c>
    </row>
    <row r="3065" spans="13:14" x14ac:dyDescent="0.25">
      <c r="M3065" s="14">
        <v>-65</v>
      </c>
      <c r="N3065" t="s">
        <v>131</v>
      </c>
    </row>
    <row r="3066" spans="13:14" x14ac:dyDescent="0.25">
      <c r="M3066" s="23">
        <v>-65</v>
      </c>
      <c r="N3066" t="s">
        <v>131</v>
      </c>
    </row>
    <row r="3067" spans="13:14" x14ac:dyDescent="0.25">
      <c r="M3067" s="14">
        <v>-70</v>
      </c>
      <c r="N3067" t="s">
        <v>131</v>
      </c>
    </row>
    <row r="3068" spans="13:14" x14ac:dyDescent="0.25">
      <c r="M3068" s="23">
        <v>-67</v>
      </c>
      <c r="N3068" t="s">
        <v>131</v>
      </c>
    </row>
    <row r="3069" spans="13:14" x14ac:dyDescent="0.25">
      <c r="M3069" s="14">
        <v>-64</v>
      </c>
      <c r="N3069" t="s">
        <v>131</v>
      </c>
    </row>
    <row r="3070" spans="13:14" x14ac:dyDescent="0.25">
      <c r="M3070" s="23">
        <v>-68</v>
      </c>
      <c r="N3070" t="s">
        <v>131</v>
      </c>
    </row>
    <row r="3071" spans="13:14" x14ac:dyDescent="0.25">
      <c r="M3071" s="14">
        <v>-70</v>
      </c>
      <c r="N3071" t="s">
        <v>131</v>
      </c>
    </row>
    <row r="3072" spans="13:14" x14ac:dyDescent="0.25">
      <c r="M3072" s="23">
        <v>-69</v>
      </c>
      <c r="N3072" t="s">
        <v>131</v>
      </c>
    </row>
    <row r="3073" spans="13:14" x14ac:dyDescent="0.25">
      <c r="M3073" s="14">
        <v>-68</v>
      </c>
      <c r="N3073" t="s">
        <v>131</v>
      </c>
    </row>
    <row r="3074" spans="13:14" x14ac:dyDescent="0.25">
      <c r="M3074" s="23">
        <v>-68</v>
      </c>
      <c r="N3074" t="s">
        <v>131</v>
      </c>
    </row>
    <row r="3075" spans="13:14" x14ac:dyDescent="0.25">
      <c r="M3075" s="14">
        <v>-64</v>
      </c>
      <c r="N3075" t="s">
        <v>131</v>
      </c>
    </row>
    <row r="3076" spans="13:14" x14ac:dyDescent="0.25">
      <c r="M3076" s="23">
        <v>-66</v>
      </c>
      <c r="N3076" t="s">
        <v>131</v>
      </c>
    </row>
    <row r="3077" spans="13:14" x14ac:dyDescent="0.25">
      <c r="M3077" s="14">
        <v>-68</v>
      </c>
      <c r="N3077" t="s">
        <v>131</v>
      </c>
    </row>
    <row r="3078" spans="13:14" x14ac:dyDescent="0.25">
      <c r="M3078" s="23">
        <v>-66</v>
      </c>
      <c r="N3078" t="s">
        <v>131</v>
      </c>
    </row>
    <row r="3079" spans="13:14" x14ac:dyDescent="0.25">
      <c r="M3079" s="14">
        <v>-68</v>
      </c>
      <c r="N3079" t="s">
        <v>131</v>
      </c>
    </row>
    <row r="3080" spans="13:14" x14ac:dyDescent="0.25">
      <c r="M3080" s="19">
        <v>-70</v>
      </c>
      <c r="N3080" t="s">
        <v>131</v>
      </c>
    </row>
    <row r="3081" spans="13:14" x14ac:dyDescent="0.25">
      <c r="M3081" s="20">
        <v>-70</v>
      </c>
      <c r="N3081" t="s">
        <v>131</v>
      </c>
    </row>
    <row r="3082" spans="13:14" x14ac:dyDescent="0.25">
      <c r="M3082" s="19">
        <v>-69</v>
      </c>
      <c r="N3082" t="s">
        <v>131</v>
      </c>
    </row>
    <row r="3083" spans="13:14" x14ac:dyDescent="0.25">
      <c r="M3083" s="20">
        <v>-68</v>
      </c>
      <c r="N3083" t="s">
        <v>131</v>
      </c>
    </row>
    <row r="3084" spans="13:14" x14ac:dyDescent="0.25">
      <c r="M3084" s="19">
        <v>-68</v>
      </c>
      <c r="N3084" t="s">
        <v>131</v>
      </c>
    </row>
    <row r="3085" spans="13:14" x14ac:dyDescent="0.25">
      <c r="M3085" s="20">
        <v>-72</v>
      </c>
      <c r="N3085" t="s">
        <v>131</v>
      </c>
    </row>
    <row r="3086" spans="13:14" x14ac:dyDescent="0.25">
      <c r="M3086" s="19">
        <v>-70</v>
      </c>
      <c r="N3086" t="s">
        <v>131</v>
      </c>
    </row>
    <row r="3087" spans="13:14" x14ac:dyDescent="0.25">
      <c r="M3087" s="20">
        <v>-70</v>
      </c>
      <c r="N3087" t="s">
        <v>131</v>
      </c>
    </row>
    <row r="3088" spans="13:14" x14ac:dyDescent="0.25">
      <c r="M3088" s="19">
        <v>-70</v>
      </c>
      <c r="N3088" t="s">
        <v>131</v>
      </c>
    </row>
    <row r="3089" spans="13:14" x14ac:dyDescent="0.25">
      <c r="M3089" s="20">
        <v>-79</v>
      </c>
      <c r="N3089" t="s">
        <v>131</v>
      </c>
    </row>
    <row r="3090" spans="13:14" x14ac:dyDescent="0.25">
      <c r="M3090" s="19">
        <v>-70</v>
      </c>
      <c r="N3090" t="s">
        <v>131</v>
      </c>
    </row>
    <row r="3091" spans="13:14" x14ac:dyDescent="0.25">
      <c r="M3091" s="20">
        <v>-76</v>
      </c>
      <c r="N3091" t="s">
        <v>131</v>
      </c>
    </row>
    <row r="3092" spans="13:14" x14ac:dyDescent="0.25">
      <c r="M3092" s="19">
        <v>-70</v>
      </c>
      <c r="N3092" t="s">
        <v>131</v>
      </c>
    </row>
    <row r="3093" spans="13:14" x14ac:dyDescent="0.25">
      <c r="M3093" s="20">
        <v>-72</v>
      </c>
      <c r="N3093" t="s">
        <v>131</v>
      </c>
    </row>
    <row r="3094" spans="13:14" x14ac:dyDescent="0.25">
      <c r="M3094" s="19">
        <v>-71</v>
      </c>
      <c r="N3094" t="s">
        <v>131</v>
      </c>
    </row>
    <row r="3095" spans="13:14" x14ac:dyDescent="0.25">
      <c r="M3095" s="20">
        <v>-70</v>
      </c>
      <c r="N3095" t="s">
        <v>131</v>
      </c>
    </row>
    <row r="3096" spans="13:14" x14ac:dyDescent="0.25">
      <c r="M3096" s="19">
        <v>-70</v>
      </c>
      <c r="N3096" t="s">
        <v>131</v>
      </c>
    </row>
    <row r="3097" spans="13:14" x14ac:dyDescent="0.25">
      <c r="M3097" s="20">
        <v>-71</v>
      </c>
      <c r="N3097" t="s">
        <v>131</v>
      </c>
    </row>
    <row r="3098" spans="13:14" x14ac:dyDescent="0.25">
      <c r="M3098" s="19">
        <v>-71</v>
      </c>
      <c r="N3098" t="s">
        <v>131</v>
      </c>
    </row>
    <row r="3099" spans="13:14" x14ac:dyDescent="0.25">
      <c r="M3099" s="20">
        <v>-69</v>
      </c>
      <c r="N3099" t="s">
        <v>131</v>
      </c>
    </row>
    <row r="3100" spans="13:14" x14ac:dyDescent="0.25">
      <c r="M3100" s="19">
        <v>-74</v>
      </c>
      <c r="N3100" t="s">
        <v>131</v>
      </c>
    </row>
    <row r="3101" spans="13:14" x14ac:dyDescent="0.25">
      <c r="M3101" s="20">
        <v>-75</v>
      </c>
      <c r="N3101" t="s">
        <v>131</v>
      </c>
    </row>
    <row r="3102" spans="13:14" x14ac:dyDescent="0.25">
      <c r="M3102" s="19">
        <v>-75</v>
      </c>
      <c r="N3102" t="s">
        <v>131</v>
      </c>
    </row>
    <row r="3103" spans="13:14" x14ac:dyDescent="0.25">
      <c r="M3103" s="20">
        <v>-70</v>
      </c>
      <c r="N3103" t="s">
        <v>131</v>
      </c>
    </row>
    <row r="3104" spans="13:14" x14ac:dyDescent="0.25">
      <c r="M3104" s="19">
        <v>-69</v>
      </c>
      <c r="N3104" t="s">
        <v>131</v>
      </c>
    </row>
    <row r="3105" spans="13:14" x14ac:dyDescent="0.25">
      <c r="M3105" s="20">
        <v>-72</v>
      </c>
      <c r="N3105" t="s">
        <v>131</v>
      </c>
    </row>
    <row r="3106" spans="13:14" x14ac:dyDescent="0.25">
      <c r="M3106" s="19">
        <v>-69</v>
      </c>
      <c r="N3106" t="s">
        <v>131</v>
      </c>
    </row>
    <row r="3107" spans="13:14" x14ac:dyDescent="0.25">
      <c r="M3107" s="20">
        <v>-72</v>
      </c>
      <c r="N3107" t="s">
        <v>131</v>
      </c>
    </row>
    <row r="3108" spans="13:14" x14ac:dyDescent="0.25">
      <c r="M3108" s="19">
        <v>-73</v>
      </c>
      <c r="N3108" t="s">
        <v>131</v>
      </c>
    </row>
    <row r="3109" spans="13:14" x14ac:dyDescent="0.25">
      <c r="M3109" s="20">
        <v>-69</v>
      </c>
      <c r="N3109" t="s">
        <v>131</v>
      </c>
    </row>
    <row r="3110" spans="13:14" x14ac:dyDescent="0.25">
      <c r="M3110" s="19">
        <v>-70</v>
      </c>
      <c r="N3110" t="s">
        <v>131</v>
      </c>
    </row>
    <row r="3111" spans="13:14" x14ac:dyDescent="0.25">
      <c r="M3111" s="20">
        <v>-70</v>
      </c>
      <c r="N3111" t="s">
        <v>131</v>
      </c>
    </row>
    <row r="3112" spans="13:14" x14ac:dyDescent="0.25">
      <c r="M3112" s="19">
        <v>-68</v>
      </c>
      <c r="N3112" t="s">
        <v>131</v>
      </c>
    </row>
    <row r="3113" spans="13:14" x14ac:dyDescent="0.25">
      <c r="M3113" s="20">
        <v>-69</v>
      </c>
      <c r="N3113" t="s">
        <v>131</v>
      </c>
    </row>
    <row r="3114" spans="13:14" x14ac:dyDescent="0.25">
      <c r="M3114" s="19">
        <v>-74</v>
      </c>
      <c r="N3114" t="s">
        <v>131</v>
      </c>
    </row>
    <row r="3115" spans="13:14" x14ac:dyDescent="0.25">
      <c r="M3115" s="20">
        <v>-71</v>
      </c>
      <c r="N3115" t="s">
        <v>131</v>
      </c>
    </row>
    <row r="3116" spans="13:14" x14ac:dyDescent="0.25">
      <c r="M3116" s="19">
        <v>-71</v>
      </c>
      <c r="N3116" t="s">
        <v>131</v>
      </c>
    </row>
    <row r="3117" spans="13:14" x14ac:dyDescent="0.25">
      <c r="M3117" s="20">
        <v>-70</v>
      </c>
      <c r="N3117" t="s">
        <v>131</v>
      </c>
    </row>
    <row r="3118" spans="13:14" x14ac:dyDescent="0.25">
      <c r="M3118" s="21">
        <v>-66</v>
      </c>
      <c r="N3118" t="s">
        <v>131</v>
      </c>
    </row>
    <row r="3119" spans="13:14" x14ac:dyDescent="0.25">
      <c r="M3119" s="22">
        <v>-65</v>
      </c>
      <c r="N3119" t="s">
        <v>131</v>
      </c>
    </row>
    <row r="3120" spans="13:14" x14ac:dyDescent="0.25">
      <c r="M3120" s="23">
        <v>-67</v>
      </c>
      <c r="N3120" t="s">
        <v>131</v>
      </c>
    </row>
    <row r="3121" spans="13:14" x14ac:dyDescent="0.25">
      <c r="M3121" s="14">
        <v>-65</v>
      </c>
      <c r="N3121" t="s">
        <v>131</v>
      </c>
    </row>
    <row r="3122" spans="13:14" x14ac:dyDescent="0.25">
      <c r="M3122" s="23">
        <v>-67</v>
      </c>
      <c r="N3122" t="s">
        <v>131</v>
      </c>
    </row>
    <row r="3123" spans="13:14" x14ac:dyDescent="0.25">
      <c r="M3123" s="14">
        <v>-67</v>
      </c>
      <c r="N3123" t="s">
        <v>131</v>
      </c>
    </row>
    <row r="3124" spans="13:14" x14ac:dyDescent="0.25">
      <c r="M3124" s="23">
        <v>-64</v>
      </c>
      <c r="N3124" t="s">
        <v>131</v>
      </c>
    </row>
    <row r="3125" spans="13:14" x14ac:dyDescent="0.25">
      <c r="M3125" s="14">
        <v>-67</v>
      </c>
      <c r="N3125" t="s">
        <v>131</v>
      </c>
    </row>
    <row r="3126" spans="13:14" x14ac:dyDescent="0.25">
      <c r="M3126" s="23">
        <v>-67</v>
      </c>
      <c r="N3126" t="s">
        <v>131</v>
      </c>
    </row>
    <row r="3127" spans="13:14" x14ac:dyDescent="0.25">
      <c r="M3127" s="14">
        <v>-68</v>
      </c>
      <c r="N3127" t="s">
        <v>131</v>
      </c>
    </row>
    <row r="3128" spans="13:14" x14ac:dyDescent="0.25">
      <c r="M3128" s="23">
        <v>-68</v>
      </c>
      <c r="N3128" t="s">
        <v>131</v>
      </c>
    </row>
    <row r="3129" spans="13:14" x14ac:dyDescent="0.25">
      <c r="M3129" s="14">
        <v>-66</v>
      </c>
      <c r="N3129" t="s">
        <v>131</v>
      </c>
    </row>
    <row r="3130" spans="13:14" x14ac:dyDescent="0.25">
      <c r="M3130" s="23">
        <v>-67</v>
      </c>
      <c r="N3130" t="s">
        <v>131</v>
      </c>
    </row>
    <row r="3131" spans="13:14" x14ac:dyDescent="0.25">
      <c r="M3131" s="14">
        <v>-66</v>
      </c>
      <c r="N3131" t="s">
        <v>131</v>
      </c>
    </row>
    <row r="3132" spans="13:14" x14ac:dyDescent="0.25">
      <c r="M3132" s="23">
        <v>-67</v>
      </c>
      <c r="N3132" t="s">
        <v>131</v>
      </c>
    </row>
    <row r="3133" spans="13:14" x14ac:dyDescent="0.25">
      <c r="M3133" s="14">
        <v>-68</v>
      </c>
      <c r="N3133" t="s">
        <v>131</v>
      </c>
    </row>
    <row r="3134" spans="13:14" x14ac:dyDescent="0.25">
      <c r="M3134" s="23">
        <v>-69</v>
      </c>
      <c r="N3134" t="s">
        <v>131</v>
      </c>
    </row>
    <row r="3135" spans="13:14" x14ac:dyDescent="0.25">
      <c r="M3135" s="14">
        <v>-65</v>
      </c>
      <c r="N3135" t="s">
        <v>131</v>
      </c>
    </row>
    <row r="3136" spans="13:14" x14ac:dyDescent="0.25">
      <c r="M3136" s="23">
        <v>-67</v>
      </c>
      <c r="N3136" t="s">
        <v>131</v>
      </c>
    </row>
    <row r="3137" spans="13:14" x14ac:dyDescent="0.25">
      <c r="M3137" s="14">
        <v>-68</v>
      </c>
      <c r="N3137" t="s">
        <v>131</v>
      </c>
    </row>
    <row r="3138" spans="13:14" x14ac:dyDescent="0.25">
      <c r="M3138" s="23">
        <v>-66</v>
      </c>
      <c r="N3138" t="s">
        <v>131</v>
      </c>
    </row>
    <row r="3139" spans="13:14" x14ac:dyDescent="0.25">
      <c r="M3139" s="14">
        <v>-65</v>
      </c>
      <c r="N3139" t="s">
        <v>131</v>
      </c>
    </row>
    <row r="3140" spans="13:14" x14ac:dyDescent="0.25">
      <c r="M3140" s="23">
        <v>-66</v>
      </c>
      <c r="N3140" t="s">
        <v>131</v>
      </c>
    </row>
    <row r="3141" spans="13:14" x14ac:dyDescent="0.25">
      <c r="M3141" s="14">
        <v>-68</v>
      </c>
      <c r="N3141" t="s">
        <v>131</v>
      </c>
    </row>
    <row r="3142" spans="13:14" x14ac:dyDescent="0.25">
      <c r="M3142" s="19">
        <v>-68</v>
      </c>
      <c r="N3142" t="s">
        <v>131</v>
      </c>
    </row>
    <row r="3143" spans="13:14" x14ac:dyDescent="0.25">
      <c r="M3143" s="20">
        <v>-68</v>
      </c>
      <c r="N3143" t="s">
        <v>131</v>
      </c>
    </row>
    <row r="3144" spans="13:14" x14ac:dyDescent="0.25">
      <c r="M3144" s="19">
        <v>-67</v>
      </c>
      <c r="N3144" t="s">
        <v>131</v>
      </c>
    </row>
    <row r="3145" spans="13:14" x14ac:dyDescent="0.25">
      <c r="M3145" s="20">
        <v>-64</v>
      </c>
      <c r="N3145" t="s">
        <v>131</v>
      </c>
    </row>
    <row r="3146" spans="13:14" x14ac:dyDescent="0.25">
      <c r="M3146" s="19">
        <v>-65</v>
      </c>
      <c r="N3146" t="s">
        <v>131</v>
      </c>
    </row>
    <row r="3147" spans="13:14" x14ac:dyDescent="0.25">
      <c r="M3147" s="20">
        <v>-64</v>
      </c>
      <c r="N3147" t="s">
        <v>131</v>
      </c>
    </row>
    <row r="3148" spans="13:14" x14ac:dyDescent="0.25">
      <c r="M3148" s="19">
        <v>-64</v>
      </c>
      <c r="N3148" t="s">
        <v>131</v>
      </c>
    </row>
    <row r="3149" spans="13:14" x14ac:dyDescent="0.25">
      <c r="M3149" s="20">
        <v>-68</v>
      </c>
      <c r="N3149" t="s">
        <v>131</v>
      </c>
    </row>
    <row r="3150" spans="13:14" x14ac:dyDescent="0.25">
      <c r="M3150" s="19">
        <v>-64</v>
      </c>
      <c r="N3150" t="s">
        <v>131</v>
      </c>
    </row>
    <row r="3151" spans="13:14" x14ac:dyDescent="0.25">
      <c r="M3151" s="20">
        <v>-64</v>
      </c>
      <c r="N3151" t="s">
        <v>131</v>
      </c>
    </row>
    <row r="3152" spans="13:14" x14ac:dyDescent="0.25">
      <c r="M3152" s="19">
        <v>-67</v>
      </c>
      <c r="N3152" t="s">
        <v>131</v>
      </c>
    </row>
    <row r="3153" spans="13:14" x14ac:dyDescent="0.25">
      <c r="M3153" s="20">
        <v>-65</v>
      </c>
      <c r="N3153" t="s">
        <v>131</v>
      </c>
    </row>
    <row r="3154" spans="13:14" x14ac:dyDescent="0.25">
      <c r="M3154" s="19">
        <v>-70</v>
      </c>
      <c r="N3154" t="s">
        <v>131</v>
      </c>
    </row>
    <row r="3155" spans="13:14" x14ac:dyDescent="0.25">
      <c r="M3155" s="20">
        <v>-71</v>
      </c>
      <c r="N3155" t="s">
        <v>131</v>
      </c>
    </row>
    <row r="3156" spans="13:14" x14ac:dyDescent="0.25">
      <c r="M3156" s="19">
        <v>-64</v>
      </c>
      <c r="N3156" t="s">
        <v>131</v>
      </c>
    </row>
    <row r="3157" spans="13:14" x14ac:dyDescent="0.25">
      <c r="M3157" s="20">
        <v>-64</v>
      </c>
      <c r="N3157" t="s">
        <v>131</v>
      </c>
    </row>
    <row r="3158" spans="13:14" x14ac:dyDescent="0.25">
      <c r="M3158" s="19">
        <v>-64</v>
      </c>
      <c r="N3158" t="s">
        <v>131</v>
      </c>
    </row>
    <row r="3159" spans="13:14" x14ac:dyDescent="0.25">
      <c r="M3159" s="20">
        <v>-71</v>
      </c>
      <c r="N3159" t="s">
        <v>131</v>
      </c>
    </row>
    <row r="3160" spans="13:14" x14ac:dyDescent="0.25">
      <c r="M3160" s="19">
        <v>-64</v>
      </c>
      <c r="N3160" t="s">
        <v>131</v>
      </c>
    </row>
    <row r="3161" spans="13:14" x14ac:dyDescent="0.25">
      <c r="M3161" s="20">
        <v>-71</v>
      </c>
      <c r="N3161" t="s">
        <v>131</v>
      </c>
    </row>
    <row r="3162" spans="13:14" x14ac:dyDescent="0.25">
      <c r="M3162" s="19">
        <v>-71</v>
      </c>
      <c r="N3162" t="s">
        <v>131</v>
      </c>
    </row>
    <row r="3163" spans="13:14" x14ac:dyDescent="0.25">
      <c r="M3163" s="20">
        <v>-71</v>
      </c>
      <c r="N3163" t="s">
        <v>131</v>
      </c>
    </row>
    <row r="3164" spans="13:14" x14ac:dyDescent="0.25">
      <c r="M3164" s="19">
        <v>-71</v>
      </c>
      <c r="N3164" t="s">
        <v>131</v>
      </c>
    </row>
    <row r="3165" spans="13:14" x14ac:dyDescent="0.25">
      <c r="M3165" s="20">
        <v>-64</v>
      </c>
      <c r="N3165" t="s">
        <v>131</v>
      </c>
    </row>
    <row r="3166" spans="13:14" x14ac:dyDescent="0.25">
      <c r="M3166" s="19">
        <v>-64</v>
      </c>
      <c r="N3166" t="s">
        <v>131</v>
      </c>
    </row>
    <row r="3167" spans="13:14" x14ac:dyDescent="0.25">
      <c r="M3167" s="20">
        <v>-63</v>
      </c>
      <c r="N3167" t="s">
        <v>131</v>
      </c>
    </row>
    <row r="3168" spans="13:14" x14ac:dyDescent="0.25">
      <c r="M3168" s="19">
        <v>-64</v>
      </c>
      <c r="N3168" t="s">
        <v>131</v>
      </c>
    </row>
    <row r="3169" spans="13:14" x14ac:dyDescent="0.25">
      <c r="M3169" s="20">
        <v>-70</v>
      </c>
      <c r="N3169" t="s">
        <v>131</v>
      </c>
    </row>
    <row r="3170" spans="13:14" x14ac:dyDescent="0.25">
      <c r="M3170" s="19">
        <v>-70</v>
      </c>
      <c r="N3170" t="s">
        <v>131</v>
      </c>
    </row>
    <row r="3171" spans="13:14" x14ac:dyDescent="0.25">
      <c r="M3171" s="20">
        <v>-71</v>
      </c>
      <c r="N3171" t="s">
        <v>131</v>
      </c>
    </row>
    <row r="3172" spans="13:14" x14ac:dyDescent="0.25">
      <c r="M3172" s="19">
        <v>-70</v>
      </c>
      <c r="N3172" t="s">
        <v>131</v>
      </c>
    </row>
    <row r="3173" spans="13:14" x14ac:dyDescent="0.25">
      <c r="M3173" s="20">
        <v>-70</v>
      </c>
      <c r="N3173" t="s">
        <v>131</v>
      </c>
    </row>
    <row r="3174" spans="13:14" x14ac:dyDescent="0.25">
      <c r="M3174" s="19">
        <v>-71</v>
      </c>
      <c r="N3174" t="s">
        <v>131</v>
      </c>
    </row>
    <row r="3175" spans="13:14" x14ac:dyDescent="0.25">
      <c r="M3175" s="20">
        <v>-71</v>
      </c>
      <c r="N3175" t="s">
        <v>131</v>
      </c>
    </row>
    <row r="3176" spans="13:14" x14ac:dyDescent="0.25">
      <c r="M3176" s="19">
        <v>-64</v>
      </c>
      <c r="N3176" t="s">
        <v>131</v>
      </c>
    </row>
    <row r="3177" spans="13:14" x14ac:dyDescent="0.25">
      <c r="M3177" s="20">
        <v>-71</v>
      </c>
      <c r="N3177" t="s">
        <v>131</v>
      </c>
    </row>
    <row r="3178" spans="13:14" x14ac:dyDescent="0.25">
      <c r="M3178" s="19">
        <v>-70</v>
      </c>
      <c r="N3178" t="s">
        <v>131</v>
      </c>
    </row>
    <row r="3179" spans="13:14" x14ac:dyDescent="0.25">
      <c r="M3179" s="20">
        <v>-64</v>
      </c>
      <c r="N3179" t="s">
        <v>131</v>
      </c>
    </row>
    <row r="3180" spans="13:14" x14ac:dyDescent="0.25">
      <c r="M3180" s="19">
        <v>-71</v>
      </c>
      <c r="N3180" t="s">
        <v>131</v>
      </c>
    </row>
    <row r="3181" spans="13:14" x14ac:dyDescent="0.25">
      <c r="M3181" s="20">
        <v>-71</v>
      </c>
      <c r="N3181" t="s">
        <v>131</v>
      </c>
    </row>
    <row r="3182" spans="13:14" x14ac:dyDescent="0.25">
      <c r="M3182" s="19">
        <v>-64</v>
      </c>
      <c r="N3182" t="s">
        <v>131</v>
      </c>
    </row>
    <row r="3183" spans="13:14" x14ac:dyDescent="0.25">
      <c r="M3183" s="20">
        <v>-64</v>
      </c>
      <c r="N3183" t="s">
        <v>131</v>
      </c>
    </row>
    <row r="3184" spans="13:14" x14ac:dyDescent="0.25">
      <c r="M3184" s="19">
        <v>-71</v>
      </c>
      <c r="N3184" t="s">
        <v>131</v>
      </c>
    </row>
    <row r="3185" spans="13:14" x14ac:dyDescent="0.25">
      <c r="M3185" s="20">
        <v>-71</v>
      </c>
      <c r="N3185" t="s">
        <v>131</v>
      </c>
    </row>
    <row r="3186" spans="13:14" x14ac:dyDescent="0.25">
      <c r="M3186" s="19">
        <v>-71</v>
      </c>
      <c r="N3186" t="s">
        <v>131</v>
      </c>
    </row>
    <row r="3187" spans="13:14" x14ac:dyDescent="0.25">
      <c r="M3187" s="20">
        <v>-71</v>
      </c>
      <c r="N3187" t="s">
        <v>131</v>
      </c>
    </row>
    <row r="3188" spans="13:14" x14ac:dyDescent="0.25">
      <c r="M3188" s="19">
        <v>-71</v>
      </c>
      <c r="N3188" t="s">
        <v>131</v>
      </c>
    </row>
    <row r="3189" spans="13:14" x14ac:dyDescent="0.25">
      <c r="M3189" s="20">
        <v>-71</v>
      </c>
      <c r="N3189" t="s">
        <v>131</v>
      </c>
    </row>
    <row r="3190" spans="13:14" x14ac:dyDescent="0.25">
      <c r="M3190" s="19">
        <v>-71</v>
      </c>
      <c r="N3190" t="s">
        <v>131</v>
      </c>
    </row>
    <row r="3191" spans="13:14" x14ac:dyDescent="0.25">
      <c r="M3191" s="20">
        <v>-72</v>
      </c>
      <c r="N3191" t="s">
        <v>131</v>
      </c>
    </row>
    <row r="3192" spans="13:14" x14ac:dyDescent="0.25">
      <c r="M3192" s="21">
        <v>-68</v>
      </c>
      <c r="N3192" t="s">
        <v>131</v>
      </c>
    </row>
    <row r="3193" spans="13:14" x14ac:dyDescent="0.25">
      <c r="M3193" s="22">
        <v>-61</v>
      </c>
      <c r="N3193" t="s">
        <v>131</v>
      </c>
    </row>
    <row r="3194" spans="13:14" x14ac:dyDescent="0.25">
      <c r="M3194" s="23">
        <v>-70</v>
      </c>
      <c r="N3194" t="s">
        <v>131</v>
      </c>
    </row>
    <row r="3195" spans="13:14" x14ac:dyDescent="0.25">
      <c r="M3195" s="14">
        <v>-69</v>
      </c>
      <c r="N3195" t="s">
        <v>131</v>
      </c>
    </row>
    <row r="3196" spans="13:14" x14ac:dyDescent="0.25">
      <c r="M3196" s="23">
        <v>-69</v>
      </c>
      <c r="N3196" t="s">
        <v>131</v>
      </c>
    </row>
    <row r="3197" spans="13:14" x14ac:dyDescent="0.25">
      <c r="M3197" s="14">
        <v>-68</v>
      </c>
      <c r="N3197" t="s">
        <v>131</v>
      </c>
    </row>
    <row r="3198" spans="13:14" x14ac:dyDescent="0.25">
      <c r="M3198" s="23">
        <v>-60</v>
      </c>
      <c r="N3198" t="s">
        <v>131</v>
      </c>
    </row>
    <row r="3199" spans="13:14" x14ac:dyDescent="0.25">
      <c r="M3199" s="14">
        <v>-60</v>
      </c>
      <c r="N3199" t="s">
        <v>131</v>
      </c>
    </row>
    <row r="3200" spans="13:14" x14ac:dyDescent="0.25">
      <c r="M3200" s="23">
        <v>-62</v>
      </c>
      <c r="N3200" t="s">
        <v>131</v>
      </c>
    </row>
    <row r="3201" spans="13:14" x14ac:dyDescent="0.25">
      <c r="M3201" s="14">
        <v>-68</v>
      </c>
      <c r="N3201" t="s">
        <v>131</v>
      </c>
    </row>
    <row r="3202" spans="13:14" x14ac:dyDescent="0.25">
      <c r="M3202" s="23">
        <v>-63</v>
      </c>
      <c r="N3202" t="s">
        <v>131</v>
      </c>
    </row>
    <row r="3203" spans="13:14" x14ac:dyDescent="0.25">
      <c r="M3203" s="14">
        <v>-69</v>
      </c>
      <c r="N3203" t="s">
        <v>131</v>
      </c>
    </row>
    <row r="3204" spans="13:14" x14ac:dyDescent="0.25">
      <c r="M3204" s="23">
        <v>-63</v>
      </c>
      <c r="N3204" t="s">
        <v>131</v>
      </c>
    </row>
    <row r="3205" spans="13:14" x14ac:dyDescent="0.25">
      <c r="M3205" s="14">
        <v>-60</v>
      </c>
      <c r="N3205" t="s">
        <v>131</v>
      </c>
    </row>
    <row r="3206" spans="13:14" x14ac:dyDescent="0.25">
      <c r="M3206" s="23">
        <v>-68</v>
      </c>
      <c r="N3206" t="s">
        <v>131</v>
      </c>
    </row>
    <row r="3207" spans="13:14" x14ac:dyDescent="0.25">
      <c r="M3207" s="14">
        <v>-68</v>
      </c>
      <c r="N3207" t="s">
        <v>131</v>
      </c>
    </row>
    <row r="3208" spans="13:14" x14ac:dyDescent="0.25">
      <c r="M3208" s="23">
        <v>-63</v>
      </c>
      <c r="N3208" t="s">
        <v>131</v>
      </c>
    </row>
    <row r="3209" spans="13:14" x14ac:dyDescent="0.25">
      <c r="M3209" s="14">
        <v>-68</v>
      </c>
      <c r="N3209" t="s">
        <v>131</v>
      </c>
    </row>
    <row r="3210" spans="13:14" x14ac:dyDescent="0.25">
      <c r="M3210" s="23">
        <v>-67</v>
      </c>
      <c r="N3210" t="s">
        <v>131</v>
      </c>
    </row>
    <row r="3211" spans="13:14" x14ac:dyDescent="0.25">
      <c r="M3211" s="14">
        <v>-60</v>
      </c>
      <c r="N3211" t="s">
        <v>131</v>
      </c>
    </row>
    <row r="3212" spans="13:14" x14ac:dyDescent="0.25">
      <c r="M3212" s="23">
        <v>-61</v>
      </c>
      <c r="N3212" t="s">
        <v>131</v>
      </c>
    </row>
    <row r="3213" spans="13:14" x14ac:dyDescent="0.25">
      <c r="M3213" s="14">
        <v>-60</v>
      </c>
      <c r="N3213" t="s">
        <v>131</v>
      </c>
    </row>
    <row r="3214" spans="13:14" x14ac:dyDescent="0.25">
      <c r="M3214" s="23">
        <v>-60</v>
      </c>
      <c r="N3214" t="s">
        <v>131</v>
      </c>
    </row>
    <row r="3215" spans="13:14" x14ac:dyDescent="0.25">
      <c r="M3215" s="14">
        <v>-60</v>
      </c>
      <c r="N3215" t="s">
        <v>131</v>
      </c>
    </row>
    <row r="3216" spans="13:14" x14ac:dyDescent="0.25">
      <c r="M3216" s="19">
        <v>-63</v>
      </c>
      <c r="N3216" t="s">
        <v>131</v>
      </c>
    </row>
    <row r="3217" spans="13:14" x14ac:dyDescent="0.25">
      <c r="M3217" s="20">
        <v>-63</v>
      </c>
      <c r="N3217" t="s">
        <v>131</v>
      </c>
    </row>
    <row r="3218" spans="13:14" x14ac:dyDescent="0.25">
      <c r="M3218" s="19">
        <v>-63</v>
      </c>
      <c r="N3218" t="s">
        <v>131</v>
      </c>
    </row>
    <row r="3219" spans="13:14" x14ac:dyDescent="0.25">
      <c r="M3219" s="20">
        <v>-63</v>
      </c>
      <c r="N3219" t="s">
        <v>131</v>
      </c>
    </row>
    <row r="3220" spans="13:14" x14ac:dyDescent="0.25">
      <c r="M3220" s="19">
        <v>-68</v>
      </c>
      <c r="N3220" t="s">
        <v>131</v>
      </c>
    </row>
    <row r="3221" spans="13:14" x14ac:dyDescent="0.25">
      <c r="M3221" s="20">
        <v>-68</v>
      </c>
      <c r="N3221" t="s">
        <v>131</v>
      </c>
    </row>
    <row r="3222" spans="13:14" x14ac:dyDescent="0.25">
      <c r="M3222" s="19">
        <v>-63</v>
      </c>
      <c r="N3222" t="s">
        <v>131</v>
      </c>
    </row>
    <row r="3223" spans="13:14" x14ac:dyDescent="0.25">
      <c r="M3223" s="20">
        <v>-69</v>
      </c>
      <c r="N3223" t="s">
        <v>131</v>
      </c>
    </row>
    <row r="3224" spans="13:14" x14ac:dyDescent="0.25">
      <c r="M3224" s="19">
        <v>-64</v>
      </c>
      <c r="N3224" t="s">
        <v>131</v>
      </c>
    </row>
    <row r="3225" spans="13:14" x14ac:dyDescent="0.25">
      <c r="M3225" s="20">
        <v>-64</v>
      </c>
      <c r="N3225" t="s">
        <v>131</v>
      </c>
    </row>
    <row r="3226" spans="13:14" x14ac:dyDescent="0.25">
      <c r="M3226" s="19">
        <v>-69</v>
      </c>
      <c r="N3226" t="s">
        <v>131</v>
      </c>
    </row>
    <row r="3227" spans="13:14" x14ac:dyDescent="0.25">
      <c r="M3227" s="20">
        <v>-69</v>
      </c>
      <c r="N3227" t="s">
        <v>131</v>
      </c>
    </row>
    <row r="3228" spans="13:14" x14ac:dyDescent="0.25">
      <c r="M3228" s="19">
        <v>-68</v>
      </c>
      <c r="N3228" t="s">
        <v>131</v>
      </c>
    </row>
    <row r="3229" spans="13:14" x14ac:dyDescent="0.25">
      <c r="M3229" s="20">
        <v>-61</v>
      </c>
      <c r="N3229" t="s">
        <v>131</v>
      </c>
    </row>
    <row r="3230" spans="13:14" x14ac:dyDescent="0.25">
      <c r="M3230" s="19">
        <v>-62</v>
      </c>
      <c r="N3230" t="s">
        <v>131</v>
      </c>
    </row>
    <row r="3231" spans="13:14" x14ac:dyDescent="0.25">
      <c r="M3231" s="20">
        <v>-61</v>
      </c>
      <c r="N3231" t="s">
        <v>131</v>
      </c>
    </row>
    <row r="3232" spans="13:14" x14ac:dyDescent="0.25">
      <c r="M3232" s="19">
        <v>-62</v>
      </c>
      <c r="N3232" t="s">
        <v>131</v>
      </c>
    </row>
    <row r="3233" spans="13:14" x14ac:dyDescent="0.25">
      <c r="M3233" s="20">
        <v>-62</v>
      </c>
      <c r="N3233" t="s">
        <v>131</v>
      </c>
    </row>
    <row r="3234" spans="13:14" x14ac:dyDescent="0.25">
      <c r="M3234" s="19">
        <v>-67</v>
      </c>
      <c r="N3234" t="s">
        <v>131</v>
      </c>
    </row>
    <row r="3235" spans="13:14" x14ac:dyDescent="0.25">
      <c r="M3235" s="20">
        <v>-67</v>
      </c>
      <c r="N3235" t="s">
        <v>131</v>
      </c>
    </row>
    <row r="3236" spans="13:14" x14ac:dyDescent="0.25">
      <c r="M3236" s="19">
        <v>-60</v>
      </c>
      <c r="N3236" t="s">
        <v>131</v>
      </c>
    </row>
    <row r="3237" spans="13:14" x14ac:dyDescent="0.25">
      <c r="M3237" s="20">
        <v>-61</v>
      </c>
      <c r="N3237" t="s">
        <v>131</v>
      </c>
    </row>
    <row r="3238" spans="13:14" x14ac:dyDescent="0.25">
      <c r="M3238" s="19">
        <v>-61</v>
      </c>
      <c r="N3238" t="s">
        <v>131</v>
      </c>
    </row>
    <row r="3239" spans="13:14" x14ac:dyDescent="0.25">
      <c r="M3239" s="20">
        <v>-60</v>
      </c>
      <c r="N3239" t="s">
        <v>131</v>
      </c>
    </row>
    <row r="3240" spans="13:14" x14ac:dyDescent="0.25">
      <c r="M3240" s="19">
        <v>-60</v>
      </c>
      <c r="N3240" t="s">
        <v>131</v>
      </c>
    </row>
    <row r="3241" spans="13:14" x14ac:dyDescent="0.25">
      <c r="M3241" s="20">
        <v>-67</v>
      </c>
      <c r="N3241" t="s">
        <v>131</v>
      </c>
    </row>
    <row r="3242" spans="13:14" x14ac:dyDescent="0.25">
      <c r="M3242" s="19">
        <v>-67</v>
      </c>
      <c r="N3242" t="s">
        <v>131</v>
      </c>
    </row>
    <row r="3243" spans="13:14" x14ac:dyDescent="0.25">
      <c r="M3243" s="20">
        <v>-60</v>
      </c>
      <c r="N3243" t="s">
        <v>131</v>
      </c>
    </row>
    <row r="3244" spans="13:14" x14ac:dyDescent="0.25">
      <c r="M3244" s="19">
        <v>-67</v>
      </c>
      <c r="N3244" t="s">
        <v>131</v>
      </c>
    </row>
    <row r="3245" spans="13:14" x14ac:dyDescent="0.25">
      <c r="M3245" s="20">
        <v>-60</v>
      </c>
      <c r="N3245" t="s">
        <v>131</v>
      </c>
    </row>
    <row r="3246" spans="13:14" x14ac:dyDescent="0.25">
      <c r="M3246" s="19">
        <v>-60</v>
      </c>
      <c r="N3246" t="s">
        <v>131</v>
      </c>
    </row>
    <row r="3247" spans="13:14" x14ac:dyDescent="0.25">
      <c r="M3247" s="20">
        <v>-62</v>
      </c>
      <c r="N3247" t="s">
        <v>131</v>
      </c>
    </row>
    <row r="3248" spans="13:14" x14ac:dyDescent="0.25">
      <c r="M3248" s="19">
        <v>-68</v>
      </c>
      <c r="N3248" t="s">
        <v>131</v>
      </c>
    </row>
    <row r="3249" spans="13:14" x14ac:dyDescent="0.25">
      <c r="M3249" s="20">
        <v>-60</v>
      </c>
      <c r="N3249" t="s">
        <v>131</v>
      </c>
    </row>
    <row r="3250" spans="13:14" x14ac:dyDescent="0.25">
      <c r="M3250" s="19">
        <v>-60</v>
      </c>
      <c r="N3250" t="s">
        <v>131</v>
      </c>
    </row>
    <row r="3251" spans="13:14" x14ac:dyDescent="0.25">
      <c r="M3251" s="20">
        <v>-67</v>
      </c>
      <c r="N3251" t="s">
        <v>131</v>
      </c>
    </row>
    <row r="3252" spans="13:14" x14ac:dyDescent="0.25">
      <c r="M3252" s="19">
        <v>-67</v>
      </c>
      <c r="N3252" t="s">
        <v>131</v>
      </c>
    </row>
    <row r="3253" spans="13:14" x14ac:dyDescent="0.25">
      <c r="M3253" s="20">
        <v>-67</v>
      </c>
      <c r="N3253" t="s">
        <v>131</v>
      </c>
    </row>
    <row r="3254" spans="13:14" x14ac:dyDescent="0.25">
      <c r="M3254" s="19">
        <v>-62</v>
      </c>
      <c r="N3254" t="s">
        <v>131</v>
      </c>
    </row>
    <row r="3255" spans="13:14" x14ac:dyDescent="0.25">
      <c r="M3255" s="20">
        <v>-59</v>
      </c>
      <c r="N3255" t="s">
        <v>131</v>
      </c>
    </row>
    <row r="3256" spans="13:14" x14ac:dyDescent="0.25">
      <c r="M3256" s="19">
        <v>-61</v>
      </c>
      <c r="N3256" t="s">
        <v>131</v>
      </c>
    </row>
    <row r="3257" spans="13:14" x14ac:dyDescent="0.25">
      <c r="M3257" s="20">
        <v>-60</v>
      </c>
      <c r="N3257" t="s">
        <v>131</v>
      </c>
    </row>
    <row r="3258" spans="13:14" x14ac:dyDescent="0.25">
      <c r="M3258" s="19">
        <v>-66</v>
      </c>
      <c r="N3258" t="s">
        <v>131</v>
      </c>
    </row>
    <row r="3259" spans="13:14" x14ac:dyDescent="0.25">
      <c r="M3259" s="20">
        <v>-62</v>
      </c>
      <c r="N3259" t="s">
        <v>131</v>
      </c>
    </row>
    <row r="3260" spans="13:14" x14ac:dyDescent="0.25">
      <c r="M3260" s="19">
        <v>-60</v>
      </c>
      <c r="N3260" t="s">
        <v>131</v>
      </c>
    </row>
    <row r="3261" spans="13:14" x14ac:dyDescent="0.25">
      <c r="M3261" s="20">
        <v>-60</v>
      </c>
      <c r="N3261" t="s">
        <v>131</v>
      </c>
    </row>
    <row r="3262" spans="13:14" x14ac:dyDescent="0.25">
      <c r="M3262" s="19">
        <v>-66</v>
      </c>
      <c r="N3262" t="s">
        <v>131</v>
      </c>
    </row>
    <row r="3263" spans="13:14" x14ac:dyDescent="0.25">
      <c r="M3263" s="20">
        <v>-62</v>
      </c>
      <c r="N3263" t="s">
        <v>131</v>
      </c>
    </row>
    <row r="3264" spans="13:14" x14ac:dyDescent="0.25">
      <c r="M3264" s="19">
        <v>-62</v>
      </c>
      <c r="N3264" t="s">
        <v>131</v>
      </c>
    </row>
    <row r="3265" spans="13:14" x14ac:dyDescent="0.25">
      <c r="M3265" s="20">
        <v>-60</v>
      </c>
      <c r="N3265" t="s">
        <v>131</v>
      </c>
    </row>
    <row r="3266" spans="13:14" x14ac:dyDescent="0.25">
      <c r="M3266" s="19">
        <v>-60</v>
      </c>
      <c r="N3266" t="s">
        <v>131</v>
      </c>
    </row>
    <row r="3267" spans="13:14" x14ac:dyDescent="0.25">
      <c r="M3267" s="20">
        <v>-70</v>
      </c>
      <c r="N3267" t="s">
        <v>131</v>
      </c>
    </row>
    <row r="3268" spans="13:14" x14ac:dyDescent="0.25">
      <c r="M3268" s="19">
        <v>-71</v>
      </c>
      <c r="N3268" t="s">
        <v>131</v>
      </c>
    </row>
    <row r="3269" spans="13:14" x14ac:dyDescent="0.25">
      <c r="M3269" s="20">
        <v>-69</v>
      </c>
      <c r="N3269" t="s">
        <v>131</v>
      </c>
    </row>
    <row r="3270" spans="13:14" x14ac:dyDescent="0.25">
      <c r="M3270" s="19">
        <v>-70</v>
      </c>
      <c r="N3270" t="s">
        <v>131</v>
      </c>
    </row>
    <row r="3271" spans="13:14" x14ac:dyDescent="0.25">
      <c r="M3271" s="20">
        <v>-70</v>
      </c>
      <c r="N3271" t="s">
        <v>131</v>
      </c>
    </row>
    <row r="3272" spans="13:14" x14ac:dyDescent="0.25">
      <c r="M3272" s="19">
        <v>-69</v>
      </c>
      <c r="N3272" t="s">
        <v>131</v>
      </c>
    </row>
    <row r="3273" spans="13:14" x14ac:dyDescent="0.25">
      <c r="M3273" s="20">
        <v>-72</v>
      </c>
      <c r="N3273" t="s">
        <v>131</v>
      </c>
    </row>
    <row r="3274" spans="13:14" x14ac:dyDescent="0.25">
      <c r="M3274" s="19">
        <v>-70</v>
      </c>
      <c r="N3274" t="s">
        <v>131</v>
      </c>
    </row>
    <row r="3275" spans="13:14" x14ac:dyDescent="0.25">
      <c r="M3275" s="20">
        <v>-69</v>
      </c>
      <c r="N3275" t="s">
        <v>131</v>
      </c>
    </row>
    <row r="3276" spans="13:14" x14ac:dyDescent="0.25">
      <c r="M3276" s="19">
        <v>-70</v>
      </c>
      <c r="N3276" t="s">
        <v>131</v>
      </c>
    </row>
    <row r="3277" spans="13:14" x14ac:dyDescent="0.25">
      <c r="M3277" s="20">
        <v>-70</v>
      </c>
      <c r="N3277" t="s">
        <v>131</v>
      </c>
    </row>
    <row r="3278" spans="13:14" x14ac:dyDescent="0.25">
      <c r="M3278" s="19">
        <v>-71</v>
      </c>
      <c r="N3278" t="s">
        <v>131</v>
      </c>
    </row>
    <row r="3279" spans="13:14" x14ac:dyDescent="0.25">
      <c r="M3279" s="20">
        <v>-69</v>
      </c>
      <c r="N3279" t="s">
        <v>131</v>
      </c>
    </row>
    <row r="3280" spans="13:14" x14ac:dyDescent="0.25">
      <c r="M3280" s="19">
        <v>-70</v>
      </c>
      <c r="N3280" t="s">
        <v>131</v>
      </c>
    </row>
    <row r="3281" spans="13:14" x14ac:dyDescent="0.25">
      <c r="M3281" s="20">
        <v>-72</v>
      </c>
      <c r="N3281" t="s">
        <v>131</v>
      </c>
    </row>
    <row r="3282" spans="13:14" x14ac:dyDescent="0.25">
      <c r="M3282" s="19">
        <v>-69</v>
      </c>
      <c r="N3282" t="s">
        <v>131</v>
      </c>
    </row>
    <row r="3283" spans="13:14" x14ac:dyDescent="0.25">
      <c r="M3283" s="20">
        <v>-71</v>
      </c>
      <c r="N3283" t="s">
        <v>131</v>
      </c>
    </row>
    <row r="3284" spans="13:14" x14ac:dyDescent="0.25">
      <c r="M3284" s="19">
        <v>-69</v>
      </c>
      <c r="N3284" t="s">
        <v>131</v>
      </c>
    </row>
    <row r="3285" spans="13:14" x14ac:dyDescent="0.25">
      <c r="M3285" s="20">
        <v>-69</v>
      </c>
      <c r="N3285" t="s">
        <v>131</v>
      </c>
    </row>
    <row r="3286" spans="13:14" x14ac:dyDescent="0.25">
      <c r="M3286" s="19">
        <v>-71</v>
      </c>
      <c r="N3286" t="s">
        <v>131</v>
      </c>
    </row>
    <row r="3287" spans="13:14" x14ac:dyDescent="0.25">
      <c r="M3287" s="20">
        <v>-74</v>
      </c>
      <c r="N3287" t="s">
        <v>131</v>
      </c>
    </row>
    <row r="3288" spans="13:14" x14ac:dyDescent="0.25">
      <c r="M3288" s="19">
        <v>-72</v>
      </c>
      <c r="N3288" t="s">
        <v>131</v>
      </c>
    </row>
    <row r="3289" spans="13:14" x14ac:dyDescent="0.25">
      <c r="M3289" s="20">
        <v>-71</v>
      </c>
      <c r="N3289" t="s">
        <v>131</v>
      </c>
    </row>
    <row r="3290" spans="13:14" x14ac:dyDescent="0.25">
      <c r="M3290" s="19">
        <v>-69</v>
      </c>
      <c r="N3290" t="s">
        <v>131</v>
      </c>
    </row>
    <row r="3291" spans="13:14" x14ac:dyDescent="0.25">
      <c r="M3291" s="20">
        <v>-67</v>
      </c>
      <c r="N3291" t="s">
        <v>131</v>
      </c>
    </row>
    <row r="3292" spans="13:14" x14ac:dyDescent="0.25">
      <c r="M3292" s="19">
        <v>-71</v>
      </c>
      <c r="N3292" t="s">
        <v>131</v>
      </c>
    </row>
    <row r="3293" spans="13:14" x14ac:dyDescent="0.25">
      <c r="M3293" s="20">
        <v>-74</v>
      </c>
      <c r="N3293" t="s">
        <v>131</v>
      </c>
    </row>
    <row r="3294" spans="13:14" x14ac:dyDescent="0.25">
      <c r="M3294" s="19">
        <v>-70</v>
      </c>
      <c r="N3294" t="s">
        <v>131</v>
      </c>
    </row>
    <row r="3295" spans="13:14" x14ac:dyDescent="0.25">
      <c r="M3295" s="20">
        <v>-70</v>
      </c>
      <c r="N3295" t="s">
        <v>131</v>
      </c>
    </row>
    <row r="3296" spans="13:14" x14ac:dyDescent="0.25">
      <c r="M3296" s="19">
        <v>-70</v>
      </c>
      <c r="N3296" t="s">
        <v>131</v>
      </c>
    </row>
    <row r="3297" spans="13:14" x14ac:dyDescent="0.25">
      <c r="M3297" s="20">
        <v>-69</v>
      </c>
      <c r="N3297" t="s">
        <v>131</v>
      </c>
    </row>
    <row r="3298" spans="13:14" x14ac:dyDescent="0.25">
      <c r="M3298" s="19">
        <v>-69</v>
      </c>
      <c r="N3298" t="s">
        <v>131</v>
      </c>
    </row>
    <row r="3299" spans="13:14" x14ac:dyDescent="0.25">
      <c r="M3299" s="20">
        <v>-73</v>
      </c>
      <c r="N3299" t="s">
        <v>131</v>
      </c>
    </row>
    <row r="3300" spans="13:14" x14ac:dyDescent="0.25">
      <c r="M3300" s="19">
        <v>-69</v>
      </c>
      <c r="N3300" t="s">
        <v>131</v>
      </c>
    </row>
    <row r="3301" spans="13:14" x14ac:dyDescent="0.25">
      <c r="M3301" s="20">
        <v>-69</v>
      </c>
      <c r="N3301" t="s">
        <v>131</v>
      </c>
    </row>
    <row r="3302" spans="13:14" x14ac:dyDescent="0.25">
      <c r="M3302" s="19">
        <v>-71</v>
      </c>
      <c r="N3302" t="s">
        <v>131</v>
      </c>
    </row>
    <row r="3303" spans="13:14" x14ac:dyDescent="0.25">
      <c r="M3303" s="20">
        <v>-70</v>
      </c>
      <c r="N3303" t="s">
        <v>131</v>
      </c>
    </row>
    <row r="3304" spans="13:14" x14ac:dyDescent="0.25">
      <c r="M3304" s="19">
        <v>-72</v>
      </c>
      <c r="N3304" t="s">
        <v>131</v>
      </c>
    </row>
    <row r="3305" spans="13:14" x14ac:dyDescent="0.25">
      <c r="M3305" s="20">
        <v>-72</v>
      </c>
      <c r="N3305" t="s">
        <v>131</v>
      </c>
    </row>
    <row r="3306" spans="13:14" x14ac:dyDescent="0.25">
      <c r="M3306" s="21">
        <v>-71</v>
      </c>
      <c r="N3306" t="s">
        <v>131</v>
      </c>
    </row>
    <row r="3307" spans="13:14" x14ac:dyDescent="0.25">
      <c r="M3307" s="22">
        <v>-70</v>
      </c>
      <c r="N3307" t="s">
        <v>131</v>
      </c>
    </row>
    <row r="3308" spans="13:14" x14ac:dyDescent="0.25">
      <c r="M3308" s="23">
        <v>-69</v>
      </c>
      <c r="N3308" t="s">
        <v>131</v>
      </c>
    </row>
    <row r="3309" spans="13:14" x14ac:dyDescent="0.25">
      <c r="M3309" s="14">
        <v>-68</v>
      </c>
      <c r="N3309" t="s">
        <v>131</v>
      </c>
    </row>
    <row r="3310" spans="13:14" x14ac:dyDescent="0.25">
      <c r="M3310" s="23">
        <v>-70</v>
      </c>
      <c r="N3310" t="s">
        <v>131</v>
      </c>
    </row>
    <row r="3311" spans="13:14" x14ac:dyDescent="0.25">
      <c r="M3311" s="14">
        <v>-68</v>
      </c>
      <c r="N3311" t="s">
        <v>131</v>
      </c>
    </row>
    <row r="3312" spans="13:14" x14ac:dyDescent="0.25">
      <c r="M3312" s="23">
        <v>-68</v>
      </c>
      <c r="N3312" t="s">
        <v>131</v>
      </c>
    </row>
    <row r="3313" spans="13:14" x14ac:dyDescent="0.25">
      <c r="M3313" s="14">
        <v>-69</v>
      </c>
      <c r="N3313" t="s">
        <v>131</v>
      </c>
    </row>
    <row r="3314" spans="13:14" x14ac:dyDescent="0.25">
      <c r="M3314" s="23">
        <v>-69</v>
      </c>
      <c r="N3314" t="s">
        <v>131</v>
      </c>
    </row>
    <row r="3315" spans="13:14" x14ac:dyDescent="0.25">
      <c r="M3315" s="14">
        <v>-69</v>
      </c>
      <c r="N3315" t="s">
        <v>131</v>
      </c>
    </row>
    <row r="3316" spans="13:14" x14ac:dyDescent="0.25">
      <c r="M3316" s="23">
        <v>-70</v>
      </c>
      <c r="N3316" t="s">
        <v>131</v>
      </c>
    </row>
    <row r="3317" spans="13:14" x14ac:dyDescent="0.25">
      <c r="M3317" s="14">
        <v>-70</v>
      </c>
      <c r="N3317" t="s">
        <v>131</v>
      </c>
    </row>
    <row r="3318" spans="13:14" x14ac:dyDescent="0.25">
      <c r="M3318" s="23">
        <v>-70</v>
      </c>
      <c r="N3318" t="s">
        <v>131</v>
      </c>
    </row>
    <row r="3319" spans="13:14" x14ac:dyDescent="0.25">
      <c r="M3319" s="14">
        <v>-69</v>
      </c>
      <c r="N3319" t="s">
        <v>131</v>
      </c>
    </row>
    <row r="3320" spans="13:14" x14ac:dyDescent="0.25">
      <c r="M3320" s="23">
        <v>-69</v>
      </c>
      <c r="N3320" t="s">
        <v>131</v>
      </c>
    </row>
    <row r="3321" spans="13:14" x14ac:dyDescent="0.25">
      <c r="M3321" s="14">
        <v>-68</v>
      </c>
      <c r="N3321" t="s">
        <v>131</v>
      </c>
    </row>
    <row r="3322" spans="13:14" x14ac:dyDescent="0.25">
      <c r="M3322" s="23">
        <v>-70</v>
      </c>
      <c r="N3322" t="s">
        <v>131</v>
      </c>
    </row>
    <row r="3323" spans="13:14" x14ac:dyDescent="0.25">
      <c r="M3323" s="14">
        <v>-67</v>
      </c>
      <c r="N3323" t="s">
        <v>131</v>
      </c>
    </row>
    <row r="3324" spans="13:14" x14ac:dyDescent="0.25">
      <c r="M3324" s="23">
        <v>-69</v>
      </c>
      <c r="N3324" t="s">
        <v>131</v>
      </c>
    </row>
    <row r="3325" spans="13:14" x14ac:dyDescent="0.25">
      <c r="M3325" s="14">
        <v>-69</v>
      </c>
      <c r="N3325" t="s">
        <v>131</v>
      </c>
    </row>
    <row r="3326" spans="13:14" x14ac:dyDescent="0.25">
      <c r="M3326" s="23">
        <v>-69</v>
      </c>
      <c r="N3326" t="s">
        <v>131</v>
      </c>
    </row>
    <row r="3327" spans="13:14" x14ac:dyDescent="0.25">
      <c r="M3327" s="14">
        <v>-69</v>
      </c>
      <c r="N3327" t="s">
        <v>131</v>
      </c>
    </row>
    <row r="3328" spans="13:14" x14ac:dyDescent="0.25">
      <c r="M3328" s="23">
        <v>-69</v>
      </c>
      <c r="N3328" t="s">
        <v>131</v>
      </c>
    </row>
    <row r="3329" spans="13:14" x14ac:dyDescent="0.25">
      <c r="M3329" s="14">
        <v>-71</v>
      </c>
      <c r="N3329" t="s">
        <v>131</v>
      </c>
    </row>
    <row r="3330" spans="13:14" x14ac:dyDescent="0.25">
      <c r="M3330" s="19">
        <v>-68</v>
      </c>
      <c r="N3330" t="s">
        <v>131</v>
      </c>
    </row>
    <row r="3331" spans="13:14" x14ac:dyDescent="0.25">
      <c r="M3331" s="20">
        <v>-68</v>
      </c>
      <c r="N3331" t="s">
        <v>131</v>
      </c>
    </row>
    <row r="3332" spans="13:14" x14ac:dyDescent="0.25">
      <c r="M3332" s="19">
        <v>-69</v>
      </c>
      <c r="N3332" t="s">
        <v>131</v>
      </c>
    </row>
    <row r="3333" spans="13:14" x14ac:dyDescent="0.25">
      <c r="M3333" s="20">
        <v>-71</v>
      </c>
      <c r="N3333" t="s">
        <v>131</v>
      </c>
    </row>
    <row r="3334" spans="13:14" x14ac:dyDescent="0.25">
      <c r="M3334" s="19">
        <v>-67</v>
      </c>
      <c r="N3334" t="s">
        <v>131</v>
      </c>
    </row>
    <row r="3335" spans="13:14" x14ac:dyDescent="0.25">
      <c r="M3335" s="20">
        <v>-69</v>
      </c>
      <c r="N3335" t="s">
        <v>131</v>
      </c>
    </row>
    <row r="3336" spans="13:14" x14ac:dyDescent="0.25">
      <c r="M3336" s="19">
        <v>-71</v>
      </c>
      <c r="N3336" t="s">
        <v>131</v>
      </c>
    </row>
    <row r="3337" spans="13:14" x14ac:dyDescent="0.25">
      <c r="M3337" s="20">
        <v>-67</v>
      </c>
      <c r="N3337" t="s">
        <v>131</v>
      </c>
    </row>
    <row r="3338" spans="13:14" x14ac:dyDescent="0.25">
      <c r="M3338" s="19">
        <v>-70</v>
      </c>
      <c r="N3338" t="s">
        <v>131</v>
      </c>
    </row>
    <row r="3339" spans="13:14" x14ac:dyDescent="0.25">
      <c r="M3339" s="20">
        <v>-68</v>
      </c>
      <c r="N3339" t="s">
        <v>131</v>
      </c>
    </row>
    <row r="3340" spans="13:14" x14ac:dyDescent="0.25">
      <c r="M3340" s="19">
        <v>-69</v>
      </c>
      <c r="N3340" t="s">
        <v>131</v>
      </c>
    </row>
    <row r="3341" spans="13:14" x14ac:dyDescent="0.25">
      <c r="M3341" s="20">
        <v>-69</v>
      </c>
      <c r="N3341" t="s">
        <v>131</v>
      </c>
    </row>
    <row r="3342" spans="13:14" x14ac:dyDescent="0.25">
      <c r="M3342" s="19">
        <v>-71</v>
      </c>
      <c r="N3342" t="s">
        <v>131</v>
      </c>
    </row>
    <row r="3343" spans="13:14" x14ac:dyDescent="0.25">
      <c r="M3343" s="20">
        <v>-68</v>
      </c>
      <c r="N3343" t="s">
        <v>131</v>
      </c>
    </row>
    <row r="3344" spans="13:14" x14ac:dyDescent="0.25">
      <c r="M3344" s="19">
        <v>-71</v>
      </c>
      <c r="N3344" t="s">
        <v>131</v>
      </c>
    </row>
    <row r="3345" spans="13:14" x14ac:dyDescent="0.25">
      <c r="M3345" s="20">
        <v>-70</v>
      </c>
      <c r="N3345" t="s">
        <v>131</v>
      </c>
    </row>
    <row r="3346" spans="13:14" x14ac:dyDescent="0.25">
      <c r="M3346" s="19">
        <v>-72</v>
      </c>
      <c r="N3346" t="s">
        <v>131</v>
      </c>
    </row>
    <row r="3347" spans="13:14" x14ac:dyDescent="0.25">
      <c r="M3347" s="20">
        <v>-70</v>
      </c>
      <c r="N3347" t="s">
        <v>131</v>
      </c>
    </row>
    <row r="3348" spans="13:14" x14ac:dyDescent="0.25">
      <c r="M3348" s="19">
        <v>-72</v>
      </c>
      <c r="N3348" t="s">
        <v>131</v>
      </c>
    </row>
    <row r="3349" spans="13:14" x14ac:dyDescent="0.25">
      <c r="M3349" s="20">
        <v>-69</v>
      </c>
      <c r="N3349" t="s">
        <v>131</v>
      </c>
    </row>
    <row r="3350" spans="13:14" x14ac:dyDescent="0.25">
      <c r="M3350" s="19">
        <v>-70</v>
      </c>
      <c r="N3350" t="s">
        <v>131</v>
      </c>
    </row>
    <row r="3351" spans="13:14" x14ac:dyDescent="0.25">
      <c r="M3351" s="20">
        <v>-69</v>
      </c>
      <c r="N3351" t="s">
        <v>131</v>
      </c>
    </row>
    <row r="3352" spans="13:14" x14ac:dyDescent="0.25">
      <c r="M3352" s="19">
        <v>-69</v>
      </c>
      <c r="N3352" t="s">
        <v>131</v>
      </c>
    </row>
    <row r="3353" spans="13:14" x14ac:dyDescent="0.25">
      <c r="M3353" s="20">
        <v>-68</v>
      </c>
      <c r="N3353" t="s">
        <v>131</v>
      </c>
    </row>
    <row r="3354" spans="13:14" x14ac:dyDescent="0.25">
      <c r="M3354" s="19">
        <v>-71</v>
      </c>
      <c r="N3354" t="s">
        <v>131</v>
      </c>
    </row>
    <row r="3355" spans="13:14" x14ac:dyDescent="0.25">
      <c r="M3355" s="20">
        <v>-69</v>
      </c>
      <c r="N3355" t="s">
        <v>131</v>
      </c>
    </row>
    <row r="3356" spans="13:14" x14ac:dyDescent="0.25">
      <c r="M3356" s="19">
        <v>-71</v>
      </c>
      <c r="N3356" t="s">
        <v>131</v>
      </c>
    </row>
    <row r="3357" spans="13:14" x14ac:dyDescent="0.25">
      <c r="M3357" s="20">
        <v>-69</v>
      </c>
      <c r="N3357" t="s">
        <v>131</v>
      </c>
    </row>
    <row r="3358" spans="13:14" x14ac:dyDescent="0.25">
      <c r="M3358" s="19">
        <v>-69</v>
      </c>
      <c r="N3358" t="s">
        <v>131</v>
      </c>
    </row>
    <row r="3359" spans="13:14" x14ac:dyDescent="0.25">
      <c r="M3359" s="20">
        <v>-70</v>
      </c>
      <c r="N3359" t="s">
        <v>131</v>
      </c>
    </row>
    <row r="3360" spans="13:14" x14ac:dyDescent="0.25">
      <c r="M3360" s="19">
        <v>-72</v>
      </c>
      <c r="N3360" t="s">
        <v>131</v>
      </c>
    </row>
    <row r="3361" spans="13:14" x14ac:dyDescent="0.25">
      <c r="M3361" s="20">
        <v>-71</v>
      </c>
      <c r="N3361" t="s">
        <v>131</v>
      </c>
    </row>
    <row r="3362" spans="13:14" x14ac:dyDescent="0.25">
      <c r="M3362" s="19">
        <v>-69</v>
      </c>
      <c r="N3362" t="s">
        <v>131</v>
      </c>
    </row>
    <row r="3363" spans="13:14" x14ac:dyDescent="0.25">
      <c r="M3363" s="20">
        <v>-70</v>
      </c>
      <c r="N3363" t="s">
        <v>131</v>
      </c>
    </row>
    <row r="3364" spans="13:14" x14ac:dyDescent="0.25">
      <c r="M3364" s="19">
        <v>-70</v>
      </c>
      <c r="N3364" t="s">
        <v>131</v>
      </c>
    </row>
    <row r="3365" spans="13:14" x14ac:dyDescent="0.25">
      <c r="M3365" s="20">
        <v>-69</v>
      </c>
      <c r="N3365" t="s">
        <v>131</v>
      </c>
    </row>
    <row r="3366" spans="13:14" x14ac:dyDescent="0.25">
      <c r="M3366" s="19">
        <v>-68</v>
      </c>
      <c r="N3366" t="s">
        <v>131</v>
      </c>
    </row>
    <row r="3367" spans="13:14" x14ac:dyDescent="0.25">
      <c r="M3367" s="20">
        <v>-70</v>
      </c>
      <c r="N3367" t="s">
        <v>131</v>
      </c>
    </row>
    <row r="3368" spans="13:14" x14ac:dyDescent="0.25">
      <c r="M3368" s="19">
        <v>-71</v>
      </c>
      <c r="N3368" t="s">
        <v>131</v>
      </c>
    </row>
    <row r="3369" spans="13:14" x14ac:dyDescent="0.25">
      <c r="M3369" s="20">
        <v>-69</v>
      </c>
      <c r="N3369" t="s">
        <v>131</v>
      </c>
    </row>
    <row r="3370" spans="13:14" x14ac:dyDescent="0.25">
      <c r="M3370" s="19">
        <v>-71</v>
      </c>
      <c r="N3370" t="s">
        <v>131</v>
      </c>
    </row>
    <row r="3371" spans="13:14" x14ac:dyDescent="0.25">
      <c r="M3371" s="20">
        <v>-72</v>
      </c>
      <c r="N3371" t="s">
        <v>131</v>
      </c>
    </row>
    <row r="3372" spans="13:14" x14ac:dyDescent="0.25">
      <c r="M3372" s="19">
        <v>-70</v>
      </c>
      <c r="N3372" t="s">
        <v>131</v>
      </c>
    </row>
    <row r="3373" spans="13:14" x14ac:dyDescent="0.25">
      <c r="M3373" s="20">
        <v>-69</v>
      </c>
      <c r="N3373" t="s">
        <v>131</v>
      </c>
    </row>
    <row r="3374" spans="13:14" x14ac:dyDescent="0.25">
      <c r="M3374" s="19">
        <v>-69</v>
      </c>
      <c r="N3374" t="s">
        <v>131</v>
      </c>
    </row>
    <row r="3375" spans="13:14" x14ac:dyDescent="0.25">
      <c r="M3375" s="20">
        <v>-69</v>
      </c>
      <c r="N3375" t="s">
        <v>131</v>
      </c>
    </row>
    <row r="3376" spans="13:14" x14ac:dyDescent="0.25">
      <c r="M3376" s="19">
        <v>-71</v>
      </c>
      <c r="N3376" t="s">
        <v>131</v>
      </c>
    </row>
    <row r="3377" spans="13:14" x14ac:dyDescent="0.25">
      <c r="M3377" s="20">
        <v>-69</v>
      </c>
      <c r="N3377" t="s">
        <v>131</v>
      </c>
    </row>
    <row r="3378" spans="13:14" x14ac:dyDescent="0.25">
      <c r="M3378" s="19">
        <v>-69</v>
      </c>
      <c r="N3378" t="s">
        <v>131</v>
      </c>
    </row>
    <row r="3379" spans="13:14" x14ac:dyDescent="0.25">
      <c r="M3379" s="20">
        <v>-69</v>
      </c>
      <c r="N3379" t="s">
        <v>131</v>
      </c>
    </row>
    <row r="3380" spans="13:14" x14ac:dyDescent="0.25">
      <c r="M3380" s="19">
        <v>-69</v>
      </c>
      <c r="N3380" t="s">
        <v>131</v>
      </c>
    </row>
    <row r="3381" spans="13:14" x14ac:dyDescent="0.25">
      <c r="M3381" s="20">
        <v>-69</v>
      </c>
      <c r="N3381" t="s">
        <v>131</v>
      </c>
    </row>
    <row r="3382" spans="13:14" x14ac:dyDescent="0.25">
      <c r="M3382" s="19">
        <v>-69</v>
      </c>
      <c r="N3382" t="s">
        <v>131</v>
      </c>
    </row>
    <row r="3383" spans="13:14" x14ac:dyDescent="0.25">
      <c r="M3383" s="20">
        <v>-70</v>
      </c>
      <c r="N3383" t="s">
        <v>131</v>
      </c>
    </row>
    <row r="3384" spans="13:14" x14ac:dyDescent="0.25">
      <c r="M3384" s="19">
        <v>-71</v>
      </c>
      <c r="N3384" t="s">
        <v>131</v>
      </c>
    </row>
    <row r="3385" spans="13:14" x14ac:dyDescent="0.25">
      <c r="M3385" s="20">
        <v>-70</v>
      </c>
      <c r="N3385" t="s">
        <v>131</v>
      </c>
    </row>
    <row r="3386" spans="13:14" x14ac:dyDescent="0.25">
      <c r="M3386" s="19">
        <v>-69</v>
      </c>
      <c r="N3386" t="s">
        <v>131</v>
      </c>
    </row>
    <row r="3387" spans="13:14" x14ac:dyDescent="0.25">
      <c r="M3387" s="20">
        <v>-70</v>
      </c>
      <c r="N3387" t="s">
        <v>131</v>
      </c>
    </row>
    <row r="3388" spans="13:14" x14ac:dyDescent="0.25">
      <c r="M3388" s="19">
        <v>-69</v>
      </c>
      <c r="N3388" t="s">
        <v>131</v>
      </c>
    </row>
    <row r="3389" spans="13:14" x14ac:dyDescent="0.25">
      <c r="M3389" s="20">
        <v>-69</v>
      </c>
      <c r="N3389" t="s">
        <v>131</v>
      </c>
    </row>
    <row r="3390" spans="13:14" x14ac:dyDescent="0.25">
      <c r="M3390" s="19">
        <v>-70</v>
      </c>
      <c r="N3390" t="s">
        <v>131</v>
      </c>
    </row>
    <row r="3391" spans="13:14" x14ac:dyDescent="0.25">
      <c r="M3391" s="20">
        <v>-68</v>
      </c>
      <c r="N3391" t="s">
        <v>131</v>
      </c>
    </row>
    <row r="3392" spans="13:14" x14ac:dyDescent="0.25">
      <c r="M3392" s="19">
        <v>-68</v>
      </c>
      <c r="N3392" t="s">
        <v>131</v>
      </c>
    </row>
    <row r="3393" spans="13:14" x14ac:dyDescent="0.25">
      <c r="M3393" s="20">
        <v>-69</v>
      </c>
      <c r="N3393" t="s">
        <v>131</v>
      </c>
    </row>
    <row r="3394" spans="13:14" x14ac:dyDescent="0.25">
      <c r="M3394" s="19">
        <v>-68</v>
      </c>
      <c r="N3394" t="s">
        <v>131</v>
      </c>
    </row>
    <row r="3395" spans="13:14" x14ac:dyDescent="0.25">
      <c r="M3395" s="20">
        <v>-71</v>
      </c>
      <c r="N3395" t="s">
        <v>131</v>
      </c>
    </row>
    <row r="3396" spans="13:14" x14ac:dyDescent="0.25">
      <c r="M3396" s="19">
        <v>-67</v>
      </c>
      <c r="N3396" t="s">
        <v>131</v>
      </c>
    </row>
    <row r="3397" spans="13:14" x14ac:dyDescent="0.25">
      <c r="M3397" s="20">
        <v>-69</v>
      </c>
      <c r="N3397" t="s">
        <v>131</v>
      </c>
    </row>
    <row r="3398" spans="13:14" x14ac:dyDescent="0.25">
      <c r="M3398" s="19">
        <v>-71</v>
      </c>
      <c r="N3398" t="s">
        <v>131</v>
      </c>
    </row>
    <row r="3399" spans="13:14" x14ac:dyDescent="0.25">
      <c r="M3399" s="20">
        <v>-70</v>
      </c>
      <c r="N3399" t="s">
        <v>131</v>
      </c>
    </row>
    <row r="3400" spans="13:14" x14ac:dyDescent="0.25">
      <c r="M3400" s="19">
        <v>-68</v>
      </c>
      <c r="N3400" t="s">
        <v>131</v>
      </c>
    </row>
    <row r="3401" spans="13:14" x14ac:dyDescent="0.25">
      <c r="M3401" s="20">
        <v>-69</v>
      </c>
      <c r="N3401" t="s">
        <v>131</v>
      </c>
    </row>
    <row r="3402" spans="13:14" x14ac:dyDescent="0.25">
      <c r="M3402" s="19">
        <v>-70</v>
      </c>
      <c r="N3402" t="s">
        <v>131</v>
      </c>
    </row>
    <row r="3403" spans="13:14" x14ac:dyDescent="0.25">
      <c r="M3403" s="20">
        <v>-70</v>
      </c>
      <c r="N3403" t="s">
        <v>131</v>
      </c>
    </row>
    <row r="3404" spans="13:14" x14ac:dyDescent="0.25">
      <c r="M3404" s="19">
        <v>-72</v>
      </c>
      <c r="N3404" t="s">
        <v>131</v>
      </c>
    </row>
    <row r="3405" spans="13:14" x14ac:dyDescent="0.25">
      <c r="M3405" s="20">
        <v>-71</v>
      </c>
      <c r="N3405" t="s">
        <v>131</v>
      </c>
    </row>
    <row r="3406" spans="13:14" x14ac:dyDescent="0.25">
      <c r="M3406" s="19">
        <v>-71</v>
      </c>
      <c r="N3406" t="s">
        <v>131</v>
      </c>
    </row>
    <row r="3407" spans="13:14" x14ac:dyDescent="0.25">
      <c r="M3407" s="20">
        <v>-71</v>
      </c>
      <c r="N3407" t="s">
        <v>131</v>
      </c>
    </row>
    <row r="3408" spans="13:14" x14ac:dyDescent="0.25">
      <c r="M3408" s="19">
        <v>-70</v>
      </c>
      <c r="N3408" t="s">
        <v>131</v>
      </c>
    </row>
    <row r="3409" spans="13:14" x14ac:dyDescent="0.25">
      <c r="M3409" s="20">
        <v>-71</v>
      </c>
      <c r="N3409" t="s">
        <v>131</v>
      </c>
    </row>
    <row r="3410" spans="13:14" x14ac:dyDescent="0.25">
      <c r="M3410" s="19">
        <v>-71</v>
      </c>
      <c r="N3410" t="s">
        <v>131</v>
      </c>
    </row>
    <row r="3411" spans="13:14" x14ac:dyDescent="0.25">
      <c r="M3411" s="20">
        <v>-70</v>
      </c>
      <c r="N3411" t="s">
        <v>131</v>
      </c>
    </row>
    <row r="3412" spans="13:14" x14ac:dyDescent="0.25">
      <c r="M3412" s="19">
        <v>-72</v>
      </c>
      <c r="N3412" t="s">
        <v>131</v>
      </c>
    </row>
    <row r="3413" spans="13:14" x14ac:dyDescent="0.25">
      <c r="M3413" s="20">
        <v>-70</v>
      </c>
      <c r="N3413" t="s">
        <v>131</v>
      </c>
    </row>
    <row r="3414" spans="13:14" x14ac:dyDescent="0.25">
      <c r="M3414" s="19">
        <v>-69</v>
      </c>
      <c r="N3414" t="s">
        <v>131</v>
      </c>
    </row>
    <row r="3415" spans="13:14" x14ac:dyDescent="0.25">
      <c r="M3415" s="20">
        <v>-70</v>
      </c>
      <c r="N3415" t="s">
        <v>131</v>
      </c>
    </row>
    <row r="3416" spans="13:14" x14ac:dyDescent="0.25">
      <c r="M3416" s="19">
        <v>-68</v>
      </c>
      <c r="N3416" t="s">
        <v>131</v>
      </c>
    </row>
    <row r="3417" spans="13:14" x14ac:dyDescent="0.25">
      <c r="M3417" s="20">
        <v>-68</v>
      </c>
      <c r="N3417" t="s">
        <v>131</v>
      </c>
    </row>
    <row r="3418" spans="13:14" x14ac:dyDescent="0.25">
      <c r="M3418" s="19">
        <v>-71</v>
      </c>
      <c r="N3418" t="s">
        <v>131</v>
      </c>
    </row>
    <row r="3419" spans="13:14" x14ac:dyDescent="0.25">
      <c r="M3419" s="20">
        <v>-72</v>
      </c>
      <c r="N3419" t="s">
        <v>131</v>
      </c>
    </row>
    <row r="3420" spans="13:14" x14ac:dyDescent="0.25">
      <c r="M3420" s="19">
        <v>-70</v>
      </c>
      <c r="N3420" t="s">
        <v>131</v>
      </c>
    </row>
    <row r="3421" spans="13:14" x14ac:dyDescent="0.25">
      <c r="M3421" s="20">
        <v>-71</v>
      </c>
      <c r="N3421" t="s">
        <v>131</v>
      </c>
    </row>
    <row r="3422" spans="13:14" x14ac:dyDescent="0.25">
      <c r="M3422" s="19">
        <v>-67</v>
      </c>
      <c r="N3422" t="s">
        <v>131</v>
      </c>
    </row>
    <row r="3423" spans="13:14" x14ac:dyDescent="0.25">
      <c r="M3423" s="20">
        <v>-72</v>
      </c>
      <c r="N3423" t="s">
        <v>131</v>
      </c>
    </row>
    <row r="3424" spans="13:14" x14ac:dyDescent="0.25">
      <c r="M3424" s="21">
        <v>-78</v>
      </c>
      <c r="N3424" t="s">
        <v>131</v>
      </c>
    </row>
    <row r="3425" spans="13:14" x14ac:dyDescent="0.25">
      <c r="M3425" s="22">
        <v>-77</v>
      </c>
      <c r="N3425" t="s">
        <v>131</v>
      </c>
    </row>
    <row r="3426" spans="13:14" x14ac:dyDescent="0.25">
      <c r="M3426" s="23">
        <v>-77</v>
      </c>
      <c r="N3426" t="s">
        <v>131</v>
      </c>
    </row>
    <row r="3427" spans="13:14" x14ac:dyDescent="0.25">
      <c r="M3427" s="14">
        <v>-80</v>
      </c>
      <c r="N3427" t="s">
        <v>131</v>
      </c>
    </row>
    <row r="3428" spans="13:14" x14ac:dyDescent="0.25">
      <c r="M3428" s="23">
        <v>-74</v>
      </c>
      <c r="N3428" t="s">
        <v>131</v>
      </c>
    </row>
    <row r="3429" spans="13:14" x14ac:dyDescent="0.25">
      <c r="M3429" s="14">
        <v>-79</v>
      </c>
      <c r="N3429" t="s">
        <v>131</v>
      </c>
    </row>
    <row r="3430" spans="13:14" x14ac:dyDescent="0.25">
      <c r="M3430" s="23">
        <v>-75</v>
      </c>
      <c r="N3430" t="s">
        <v>131</v>
      </c>
    </row>
    <row r="3431" spans="13:14" x14ac:dyDescent="0.25">
      <c r="M3431" s="14">
        <v>-76</v>
      </c>
      <c r="N3431" t="s">
        <v>131</v>
      </c>
    </row>
    <row r="3432" spans="13:14" x14ac:dyDescent="0.25">
      <c r="M3432" s="23">
        <v>-84</v>
      </c>
      <c r="N3432" t="s">
        <v>131</v>
      </c>
    </row>
    <row r="3433" spans="13:14" x14ac:dyDescent="0.25">
      <c r="M3433" s="14">
        <v>-74</v>
      </c>
      <c r="N3433" t="s">
        <v>131</v>
      </c>
    </row>
    <row r="3434" spans="13:14" x14ac:dyDescent="0.25">
      <c r="M3434" s="23">
        <v>-77</v>
      </c>
      <c r="N3434" t="s">
        <v>131</v>
      </c>
    </row>
    <row r="3435" spans="13:14" x14ac:dyDescent="0.25">
      <c r="M3435" s="14">
        <v>-77</v>
      </c>
      <c r="N3435" t="s">
        <v>131</v>
      </c>
    </row>
    <row r="3436" spans="13:14" x14ac:dyDescent="0.25">
      <c r="M3436" s="23">
        <v>-79</v>
      </c>
      <c r="N3436" t="s">
        <v>131</v>
      </c>
    </row>
    <row r="3437" spans="13:14" x14ac:dyDescent="0.25">
      <c r="M3437" s="14">
        <v>-77</v>
      </c>
      <c r="N3437" t="s">
        <v>131</v>
      </c>
    </row>
    <row r="3438" spans="13:14" x14ac:dyDescent="0.25">
      <c r="M3438" s="23">
        <v>-76</v>
      </c>
      <c r="N3438" t="s">
        <v>131</v>
      </c>
    </row>
    <row r="3439" spans="13:14" x14ac:dyDescent="0.25">
      <c r="M3439" s="14">
        <v>-77</v>
      </c>
      <c r="N3439" t="s">
        <v>131</v>
      </c>
    </row>
    <row r="3440" spans="13:14" x14ac:dyDescent="0.25">
      <c r="M3440" s="23">
        <v>-84</v>
      </c>
      <c r="N3440" t="s">
        <v>131</v>
      </c>
    </row>
    <row r="3441" spans="13:14" x14ac:dyDescent="0.25">
      <c r="M3441" s="14">
        <v>-79</v>
      </c>
      <c r="N3441" t="s">
        <v>131</v>
      </c>
    </row>
    <row r="3442" spans="13:14" x14ac:dyDescent="0.25">
      <c r="M3442" s="23">
        <v>-78</v>
      </c>
      <c r="N3442" t="s">
        <v>131</v>
      </c>
    </row>
    <row r="3443" spans="13:14" x14ac:dyDescent="0.25">
      <c r="M3443" s="14">
        <v>-79</v>
      </c>
      <c r="N3443" t="s">
        <v>131</v>
      </c>
    </row>
    <row r="3444" spans="13:14" x14ac:dyDescent="0.25">
      <c r="M3444" s="23">
        <v>-83</v>
      </c>
      <c r="N3444" t="s">
        <v>131</v>
      </c>
    </row>
    <row r="3445" spans="13:14" x14ac:dyDescent="0.25">
      <c r="M3445" s="14">
        <v>-87</v>
      </c>
      <c r="N3445" t="s">
        <v>131</v>
      </c>
    </row>
    <row r="3446" spans="13:14" x14ac:dyDescent="0.25">
      <c r="M3446" s="23">
        <v>-76</v>
      </c>
      <c r="N3446" t="s">
        <v>131</v>
      </c>
    </row>
    <row r="3447" spans="13:14" x14ac:dyDescent="0.25">
      <c r="M3447" s="14">
        <v>-84</v>
      </c>
      <c r="N3447" t="s">
        <v>131</v>
      </c>
    </row>
    <row r="3448" spans="13:14" x14ac:dyDescent="0.25">
      <c r="M3448" s="19">
        <v>-83</v>
      </c>
      <c r="N3448" t="s">
        <v>131</v>
      </c>
    </row>
    <row r="3449" spans="13:14" x14ac:dyDescent="0.25">
      <c r="M3449" s="20">
        <v>-86</v>
      </c>
      <c r="N3449" t="s">
        <v>131</v>
      </c>
    </row>
    <row r="3450" spans="13:14" x14ac:dyDescent="0.25">
      <c r="M3450" s="19">
        <v>-85</v>
      </c>
      <c r="N3450" t="s">
        <v>131</v>
      </c>
    </row>
    <row r="3451" spans="13:14" x14ac:dyDescent="0.25">
      <c r="M3451" s="20">
        <v>-87</v>
      </c>
      <c r="N3451" t="s">
        <v>131</v>
      </c>
    </row>
    <row r="3452" spans="13:14" x14ac:dyDescent="0.25">
      <c r="M3452" s="19">
        <v>-76</v>
      </c>
      <c r="N3452" t="s">
        <v>131</v>
      </c>
    </row>
    <row r="3453" spans="13:14" x14ac:dyDescent="0.25">
      <c r="M3453" s="20">
        <v>-79</v>
      </c>
      <c r="N3453" t="s">
        <v>131</v>
      </c>
    </row>
    <row r="3454" spans="13:14" x14ac:dyDescent="0.25">
      <c r="M3454" s="19">
        <v>-78</v>
      </c>
      <c r="N3454" t="s">
        <v>131</v>
      </c>
    </row>
    <row r="3455" spans="13:14" x14ac:dyDescent="0.25">
      <c r="M3455" s="20">
        <v>-83</v>
      </c>
      <c r="N3455" t="s">
        <v>131</v>
      </c>
    </row>
    <row r="3456" spans="13:14" x14ac:dyDescent="0.25">
      <c r="M3456" s="19">
        <v>-75</v>
      </c>
      <c r="N3456" t="s">
        <v>131</v>
      </c>
    </row>
    <row r="3457" spans="13:14" x14ac:dyDescent="0.25">
      <c r="M3457" s="20">
        <v>-82</v>
      </c>
      <c r="N3457" t="s">
        <v>131</v>
      </c>
    </row>
    <row r="3458" spans="13:14" x14ac:dyDescent="0.25">
      <c r="M3458" s="19">
        <v>-80</v>
      </c>
      <c r="N3458" t="s">
        <v>131</v>
      </c>
    </row>
    <row r="3459" spans="13:14" x14ac:dyDescent="0.25">
      <c r="M3459" s="20">
        <v>-75</v>
      </c>
      <c r="N3459" t="s">
        <v>131</v>
      </c>
    </row>
    <row r="3460" spans="13:14" x14ac:dyDescent="0.25">
      <c r="M3460" s="19">
        <v>-78</v>
      </c>
      <c r="N3460" t="s">
        <v>131</v>
      </c>
    </row>
    <row r="3461" spans="13:14" x14ac:dyDescent="0.25">
      <c r="M3461" s="20">
        <v>-81</v>
      </c>
      <c r="N3461" t="s">
        <v>131</v>
      </c>
    </row>
    <row r="3462" spans="13:14" x14ac:dyDescent="0.25">
      <c r="M3462" s="19">
        <v>-77</v>
      </c>
      <c r="N3462" t="s">
        <v>131</v>
      </c>
    </row>
    <row r="3463" spans="13:14" x14ac:dyDescent="0.25">
      <c r="M3463" s="20">
        <v>-82</v>
      </c>
      <c r="N3463" t="s">
        <v>131</v>
      </c>
    </row>
    <row r="3464" spans="13:14" x14ac:dyDescent="0.25">
      <c r="M3464" s="19">
        <v>-76</v>
      </c>
      <c r="N3464" t="s">
        <v>131</v>
      </c>
    </row>
    <row r="3465" spans="13:14" x14ac:dyDescent="0.25">
      <c r="M3465" s="20">
        <v>-76</v>
      </c>
      <c r="N3465" t="s">
        <v>131</v>
      </c>
    </row>
    <row r="3466" spans="13:14" x14ac:dyDescent="0.25">
      <c r="M3466" s="19">
        <v>-82</v>
      </c>
      <c r="N3466" t="s">
        <v>131</v>
      </c>
    </row>
    <row r="3467" spans="13:14" x14ac:dyDescent="0.25">
      <c r="M3467" s="20">
        <v>-78</v>
      </c>
      <c r="N3467" t="s">
        <v>131</v>
      </c>
    </row>
    <row r="3468" spans="13:14" x14ac:dyDescent="0.25">
      <c r="M3468" s="19">
        <v>-75</v>
      </c>
      <c r="N3468" t="s">
        <v>131</v>
      </c>
    </row>
    <row r="3469" spans="13:14" x14ac:dyDescent="0.25">
      <c r="M3469" s="20">
        <v>-83</v>
      </c>
      <c r="N3469" t="s">
        <v>131</v>
      </c>
    </row>
    <row r="3470" spans="13:14" x14ac:dyDescent="0.25">
      <c r="M3470" s="19">
        <v>-85</v>
      </c>
      <c r="N3470" t="s">
        <v>131</v>
      </c>
    </row>
    <row r="3471" spans="13:14" x14ac:dyDescent="0.25">
      <c r="M3471" s="20">
        <v>-76</v>
      </c>
      <c r="N3471" t="s">
        <v>131</v>
      </c>
    </row>
    <row r="3472" spans="13:14" x14ac:dyDescent="0.25">
      <c r="M3472" s="19">
        <v>-75</v>
      </c>
      <c r="N3472" t="s">
        <v>131</v>
      </c>
    </row>
    <row r="3473" spans="13:14" x14ac:dyDescent="0.25">
      <c r="M3473" s="20">
        <v>-75</v>
      </c>
      <c r="N3473" t="s">
        <v>131</v>
      </c>
    </row>
    <row r="3474" spans="13:14" x14ac:dyDescent="0.25">
      <c r="M3474" s="19">
        <v>-76</v>
      </c>
      <c r="N3474" t="s">
        <v>131</v>
      </c>
    </row>
    <row r="3475" spans="13:14" x14ac:dyDescent="0.25">
      <c r="M3475" s="20">
        <v>-76</v>
      </c>
      <c r="N3475" t="s">
        <v>131</v>
      </c>
    </row>
    <row r="3476" spans="13:14" x14ac:dyDescent="0.25">
      <c r="M3476" s="19">
        <v>-81</v>
      </c>
      <c r="N3476" t="s">
        <v>131</v>
      </c>
    </row>
    <row r="3477" spans="13:14" x14ac:dyDescent="0.25">
      <c r="M3477" s="20">
        <v>-77</v>
      </c>
      <c r="N3477" t="s">
        <v>131</v>
      </c>
    </row>
    <row r="3478" spans="13:14" x14ac:dyDescent="0.25">
      <c r="M3478" s="19">
        <v>-77</v>
      </c>
      <c r="N3478" t="s">
        <v>131</v>
      </c>
    </row>
    <row r="3479" spans="13:14" x14ac:dyDescent="0.25">
      <c r="M3479" s="20">
        <v>-83</v>
      </c>
      <c r="N3479" t="s">
        <v>131</v>
      </c>
    </row>
    <row r="3480" spans="13:14" x14ac:dyDescent="0.25">
      <c r="M3480" s="19">
        <v>-76</v>
      </c>
      <c r="N3480" t="s">
        <v>131</v>
      </c>
    </row>
    <row r="3481" spans="13:14" x14ac:dyDescent="0.25">
      <c r="M3481" s="20">
        <v>-78</v>
      </c>
      <c r="N3481" t="s">
        <v>131</v>
      </c>
    </row>
    <row r="3482" spans="13:14" x14ac:dyDescent="0.25">
      <c r="M3482" s="19">
        <v>-78</v>
      </c>
      <c r="N3482" t="s">
        <v>131</v>
      </c>
    </row>
    <row r="3483" spans="13:14" x14ac:dyDescent="0.25">
      <c r="M3483" s="20">
        <v>-76</v>
      </c>
      <c r="N3483" t="s">
        <v>131</v>
      </c>
    </row>
    <row r="3484" spans="13:14" x14ac:dyDescent="0.25">
      <c r="M3484" s="19">
        <v>-84</v>
      </c>
      <c r="N3484" t="s">
        <v>131</v>
      </c>
    </row>
    <row r="3485" spans="13:14" x14ac:dyDescent="0.25">
      <c r="M3485" s="20">
        <v>-77</v>
      </c>
      <c r="N3485" t="s">
        <v>131</v>
      </c>
    </row>
    <row r="3486" spans="13:14" x14ac:dyDescent="0.25">
      <c r="M3486" s="19">
        <v>-81</v>
      </c>
      <c r="N3486" t="s">
        <v>131</v>
      </c>
    </row>
    <row r="3487" spans="13:14" x14ac:dyDescent="0.25">
      <c r="M3487" s="20">
        <v>-82</v>
      </c>
      <c r="N3487" t="s">
        <v>131</v>
      </c>
    </row>
    <row r="3488" spans="13:14" x14ac:dyDescent="0.25">
      <c r="M3488" s="19">
        <v>-79</v>
      </c>
      <c r="N3488" t="s">
        <v>131</v>
      </c>
    </row>
    <row r="3489" spans="13:14" x14ac:dyDescent="0.25">
      <c r="M3489" s="20">
        <v>-75</v>
      </c>
      <c r="N3489" t="s">
        <v>131</v>
      </c>
    </row>
    <row r="3490" spans="13:14" x14ac:dyDescent="0.25">
      <c r="M3490" s="19">
        <v>-86</v>
      </c>
      <c r="N3490" t="s">
        <v>131</v>
      </c>
    </row>
    <row r="3491" spans="13:14" x14ac:dyDescent="0.25">
      <c r="M3491" s="20">
        <v>-76</v>
      </c>
      <c r="N3491" t="s">
        <v>131</v>
      </c>
    </row>
    <row r="3492" spans="13:14" x14ac:dyDescent="0.25">
      <c r="M3492" s="19">
        <v>-77</v>
      </c>
      <c r="N3492" t="s">
        <v>131</v>
      </c>
    </row>
    <row r="3493" spans="13:14" x14ac:dyDescent="0.25">
      <c r="M3493" s="20">
        <v>-77</v>
      </c>
      <c r="N3493" t="s">
        <v>131</v>
      </c>
    </row>
    <row r="3494" spans="13:14" x14ac:dyDescent="0.25">
      <c r="M3494" s="19">
        <v>-78</v>
      </c>
      <c r="N3494" t="s">
        <v>131</v>
      </c>
    </row>
    <row r="3495" spans="13:14" x14ac:dyDescent="0.25">
      <c r="M3495" s="20">
        <v>-82</v>
      </c>
      <c r="N3495" t="s">
        <v>131</v>
      </c>
    </row>
    <row r="3496" spans="13:14" x14ac:dyDescent="0.25">
      <c r="M3496" s="19">
        <v>-78</v>
      </c>
      <c r="N3496" t="s">
        <v>131</v>
      </c>
    </row>
    <row r="3497" spans="13:14" x14ac:dyDescent="0.25">
      <c r="M3497" s="20">
        <v>-79</v>
      </c>
      <c r="N3497" t="s">
        <v>131</v>
      </c>
    </row>
    <row r="3498" spans="13:14" x14ac:dyDescent="0.25">
      <c r="M3498" s="19">
        <v>-80</v>
      </c>
      <c r="N3498" t="s">
        <v>131</v>
      </c>
    </row>
    <row r="3499" spans="13:14" x14ac:dyDescent="0.25">
      <c r="M3499" s="20">
        <v>-73</v>
      </c>
      <c r="N3499" t="s">
        <v>131</v>
      </c>
    </row>
    <row r="3500" spans="13:14" x14ac:dyDescent="0.25">
      <c r="M3500" s="19">
        <v>-73</v>
      </c>
      <c r="N3500" t="s">
        <v>131</v>
      </c>
    </row>
    <row r="3501" spans="13:14" x14ac:dyDescent="0.25">
      <c r="M3501" s="20">
        <v>-73</v>
      </c>
      <c r="N3501" t="s">
        <v>131</v>
      </c>
    </row>
    <row r="3502" spans="13:14" x14ac:dyDescent="0.25">
      <c r="M3502" s="19">
        <v>-79</v>
      </c>
      <c r="N3502" t="s">
        <v>131</v>
      </c>
    </row>
    <row r="3503" spans="13:14" x14ac:dyDescent="0.25">
      <c r="M3503" s="20">
        <v>-80</v>
      </c>
      <c r="N3503" t="s">
        <v>131</v>
      </c>
    </row>
    <row r="3504" spans="13:14" x14ac:dyDescent="0.25">
      <c r="M3504" s="19">
        <v>-72</v>
      </c>
      <c r="N3504" t="s">
        <v>131</v>
      </c>
    </row>
    <row r="3505" spans="13:14" x14ac:dyDescent="0.25">
      <c r="M3505" s="20">
        <v>-80</v>
      </c>
      <c r="N3505" t="s">
        <v>131</v>
      </c>
    </row>
    <row r="3506" spans="13:14" x14ac:dyDescent="0.25">
      <c r="M3506" s="19">
        <v>-79</v>
      </c>
      <c r="N3506" t="s">
        <v>131</v>
      </c>
    </row>
    <row r="3507" spans="13:14" x14ac:dyDescent="0.25">
      <c r="M3507" s="20">
        <v>-79</v>
      </c>
      <c r="N3507" t="s">
        <v>131</v>
      </c>
    </row>
    <row r="3508" spans="13:14" x14ac:dyDescent="0.25">
      <c r="M3508" s="19">
        <v>-73</v>
      </c>
      <c r="N3508" t="s">
        <v>131</v>
      </c>
    </row>
    <row r="3509" spans="13:14" x14ac:dyDescent="0.25">
      <c r="M3509" s="20">
        <v>-78</v>
      </c>
      <c r="N3509" t="s">
        <v>131</v>
      </c>
    </row>
    <row r="3510" spans="13:14" x14ac:dyDescent="0.25">
      <c r="M3510" s="19">
        <v>-77</v>
      </c>
      <c r="N3510" t="s">
        <v>131</v>
      </c>
    </row>
    <row r="3511" spans="13:14" x14ac:dyDescent="0.25">
      <c r="M3511" s="20">
        <v>-80</v>
      </c>
      <c r="N3511" t="s">
        <v>131</v>
      </c>
    </row>
    <row r="3512" spans="13:14" x14ac:dyDescent="0.25">
      <c r="M3512" s="19">
        <v>-78</v>
      </c>
      <c r="N3512" t="s">
        <v>131</v>
      </c>
    </row>
    <row r="3513" spans="13:14" x14ac:dyDescent="0.25">
      <c r="M3513" s="20">
        <v>-75</v>
      </c>
      <c r="N3513" t="s">
        <v>131</v>
      </c>
    </row>
    <row r="3514" spans="13:14" x14ac:dyDescent="0.25">
      <c r="M3514" s="19">
        <v>-74</v>
      </c>
      <c r="N3514" t="s">
        <v>131</v>
      </c>
    </row>
    <row r="3515" spans="13:14" x14ac:dyDescent="0.25">
      <c r="M3515" s="20">
        <v>-75</v>
      </c>
      <c r="N3515" t="s">
        <v>131</v>
      </c>
    </row>
    <row r="3516" spans="13:14" x14ac:dyDescent="0.25">
      <c r="M3516" s="19">
        <v>-75</v>
      </c>
      <c r="N3516" t="s">
        <v>131</v>
      </c>
    </row>
    <row r="3517" spans="13:14" x14ac:dyDescent="0.25">
      <c r="M3517" s="20">
        <v>-79</v>
      </c>
      <c r="N3517" t="s">
        <v>131</v>
      </c>
    </row>
    <row r="3518" spans="13:14" x14ac:dyDescent="0.25">
      <c r="M3518" s="19">
        <v>-78</v>
      </c>
      <c r="N3518" t="s">
        <v>131</v>
      </c>
    </row>
    <row r="3519" spans="13:14" x14ac:dyDescent="0.25">
      <c r="M3519" s="20">
        <v>-76</v>
      </c>
      <c r="N3519" t="s">
        <v>131</v>
      </c>
    </row>
    <row r="3520" spans="13:14" x14ac:dyDescent="0.25">
      <c r="M3520" s="19">
        <v>-78</v>
      </c>
      <c r="N3520" t="s">
        <v>131</v>
      </c>
    </row>
    <row r="3521" spans="13:14" x14ac:dyDescent="0.25">
      <c r="M3521" s="20">
        <v>-81</v>
      </c>
      <c r="N3521" t="s">
        <v>131</v>
      </c>
    </row>
    <row r="3522" spans="13:14" x14ac:dyDescent="0.25">
      <c r="M3522" s="19">
        <v>-77</v>
      </c>
      <c r="N3522" t="s">
        <v>131</v>
      </c>
    </row>
    <row r="3523" spans="13:14" x14ac:dyDescent="0.25">
      <c r="M3523" s="20">
        <v>-77</v>
      </c>
      <c r="N3523" t="s">
        <v>131</v>
      </c>
    </row>
    <row r="3524" spans="13:14" x14ac:dyDescent="0.25">
      <c r="M3524" s="19">
        <v>-81</v>
      </c>
      <c r="N3524" t="s">
        <v>131</v>
      </c>
    </row>
    <row r="3525" spans="13:14" x14ac:dyDescent="0.25">
      <c r="M3525" s="20">
        <v>-75</v>
      </c>
      <c r="N3525" t="s">
        <v>131</v>
      </c>
    </row>
    <row r="3526" spans="13:14" x14ac:dyDescent="0.25">
      <c r="M3526" s="19">
        <v>-80</v>
      </c>
      <c r="N3526" t="s">
        <v>131</v>
      </c>
    </row>
    <row r="3527" spans="13:14" x14ac:dyDescent="0.25">
      <c r="M3527" s="20">
        <v>-78</v>
      </c>
      <c r="N3527" t="s">
        <v>131</v>
      </c>
    </row>
    <row r="3528" spans="13:14" x14ac:dyDescent="0.25">
      <c r="M3528" s="19">
        <v>-76</v>
      </c>
      <c r="N3528" t="s">
        <v>131</v>
      </c>
    </row>
    <row r="3529" spans="13:14" x14ac:dyDescent="0.25">
      <c r="M3529" s="20">
        <v>-79</v>
      </c>
      <c r="N3529" t="s">
        <v>131</v>
      </c>
    </row>
    <row r="3530" spans="13:14" x14ac:dyDescent="0.25">
      <c r="M3530" s="19">
        <v>-82</v>
      </c>
      <c r="N3530" t="s">
        <v>131</v>
      </c>
    </row>
    <row r="3531" spans="13:14" x14ac:dyDescent="0.25">
      <c r="M3531" s="20">
        <v>-78</v>
      </c>
      <c r="N3531" t="s">
        <v>131</v>
      </c>
    </row>
    <row r="3532" spans="13:14" x14ac:dyDescent="0.25">
      <c r="M3532" s="19">
        <v>-72</v>
      </c>
      <c r="N3532" t="s">
        <v>131</v>
      </c>
    </row>
    <row r="3533" spans="13:14" x14ac:dyDescent="0.25">
      <c r="M3533" s="20">
        <v>-77</v>
      </c>
      <c r="N3533" t="s">
        <v>131</v>
      </c>
    </row>
    <row r="3534" spans="13:14" x14ac:dyDescent="0.25">
      <c r="M3534" s="19">
        <v>-80</v>
      </c>
      <c r="N3534" t="s">
        <v>131</v>
      </c>
    </row>
    <row r="3535" spans="13:14" x14ac:dyDescent="0.25">
      <c r="M3535" s="20">
        <v>-84</v>
      </c>
      <c r="N3535" t="s">
        <v>131</v>
      </c>
    </row>
    <row r="3536" spans="13:14" x14ac:dyDescent="0.25">
      <c r="M3536" s="19">
        <v>-77</v>
      </c>
      <c r="N3536" t="s">
        <v>131</v>
      </c>
    </row>
    <row r="3537" spans="13:14" x14ac:dyDescent="0.25">
      <c r="M3537" s="20">
        <v>-75</v>
      </c>
      <c r="N3537" t="s">
        <v>131</v>
      </c>
    </row>
    <row r="3538" spans="13:14" x14ac:dyDescent="0.25">
      <c r="M3538" s="19">
        <v>-75</v>
      </c>
      <c r="N3538" t="s">
        <v>131</v>
      </c>
    </row>
    <row r="3539" spans="13:14" x14ac:dyDescent="0.25">
      <c r="M3539" s="20">
        <v>-87</v>
      </c>
      <c r="N3539" t="s">
        <v>131</v>
      </c>
    </row>
    <row r="3540" spans="13:14" x14ac:dyDescent="0.25">
      <c r="M3540" s="19">
        <v>-75</v>
      </c>
      <c r="N3540" t="s">
        <v>131</v>
      </c>
    </row>
    <row r="3541" spans="13:14" x14ac:dyDescent="0.25">
      <c r="M3541" s="20">
        <v>-79</v>
      </c>
      <c r="N3541" t="s">
        <v>131</v>
      </c>
    </row>
    <row r="3542" spans="13:14" x14ac:dyDescent="0.25">
      <c r="M3542" s="21">
        <v>-59</v>
      </c>
      <c r="N3542" t="s">
        <v>131</v>
      </c>
    </row>
    <row r="3543" spans="13:14" x14ac:dyDescent="0.25">
      <c r="M3543" s="22">
        <v>-60</v>
      </c>
      <c r="N3543" t="s">
        <v>131</v>
      </c>
    </row>
    <row r="3544" spans="13:14" x14ac:dyDescent="0.25">
      <c r="M3544" s="23">
        <v>-60</v>
      </c>
      <c r="N3544" t="s">
        <v>131</v>
      </c>
    </row>
    <row r="3545" spans="13:14" x14ac:dyDescent="0.25">
      <c r="M3545" s="14">
        <v>-57</v>
      </c>
      <c r="N3545" t="s">
        <v>131</v>
      </c>
    </row>
    <row r="3546" spans="13:14" x14ac:dyDescent="0.25">
      <c r="M3546" s="23">
        <v>-57</v>
      </c>
      <c r="N3546" t="s">
        <v>131</v>
      </c>
    </row>
    <row r="3547" spans="13:14" x14ac:dyDescent="0.25">
      <c r="M3547" s="14">
        <v>-57</v>
      </c>
      <c r="N3547" t="s">
        <v>131</v>
      </c>
    </row>
    <row r="3548" spans="13:14" x14ac:dyDescent="0.25">
      <c r="M3548" s="23">
        <v>-53</v>
      </c>
      <c r="N3548" t="s">
        <v>131</v>
      </c>
    </row>
    <row r="3549" spans="13:14" x14ac:dyDescent="0.25">
      <c r="M3549" s="14">
        <v>-54</v>
      </c>
      <c r="N3549" t="s">
        <v>131</v>
      </c>
    </row>
    <row r="3550" spans="13:14" x14ac:dyDescent="0.25">
      <c r="M3550" s="23">
        <v>-52</v>
      </c>
      <c r="N3550" t="s">
        <v>131</v>
      </c>
    </row>
    <row r="3551" spans="13:14" x14ac:dyDescent="0.25">
      <c r="M3551" s="14">
        <v>-67</v>
      </c>
      <c r="N3551" t="s">
        <v>131</v>
      </c>
    </row>
    <row r="3552" spans="13:14" x14ac:dyDescent="0.25">
      <c r="M3552" s="23">
        <v>-51</v>
      </c>
      <c r="N3552" t="s">
        <v>131</v>
      </c>
    </row>
    <row r="3553" spans="13:14" x14ac:dyDescent="0.25">
      <c r="M3553" s="14">
        <v>-67</v>
      </c>
      <c r="N3553" t="s">
        <v>131</v>
      </c>
    </row>
    <row r="3554" spans="13:14" x14ac:dyDescent="0.25">
      <c r="M3554" s="23">
        <v>-57</v>
      </c>
      <c r="N3554" t="s">
        <v>131</v>
      </c>
    </row>
    <row r="3555" spans="13:14" x14ac:dyDescent="0.25">
      <c r="M3555" s="14">
        <v>-52</v>
      </c>
      <c r="N3555" t="s">
        <v>131</v>
      </c>
    </row>
    <row r="3556" spans="13:14" x14ac:dyDescent="0.25">
      <c r="M3556" s="23">
        <v>-54</v>
      </c>
      <c r="N3556" t="s">
        <v>131</v>
      </c>
    </row>
    <row r="3557" spans="13:14" x14ac:dyDescent="0.25">
      <c r="M3557" s="14">
        <v>-59</v>
      </c>
      <c r="N3557" t="s">
        <v>131</v>
      </c>
    </row>
    <row r="3558" spans="13:14" x14ac:dyDescent="0.25">
      <c r="M3558" s="23">
        <v>-58</v>
      </c>
      <c r="N3558" t="s">
        <v>131</v>
      </c>
    </row>
    <row r="3559" spans="13:14" x14ac:dyDescent="0.25">
      <c r="M3559" s="14">
        <v>-64</v>
      </c>
      <c r="N3559" t="s">
        <v>131</v>
      </c>
    </row>
    <row r="3560" spans="13:14" x14ac:dyDescent="0.25">
      <c r="M3560" s="23">
        <v>-56</v>
      </c>
      <c r="N3560" t="s">
        <v>131</v>
      </c>
    </row>
    <row r="3561" spans="13:14" x14ac:dyDescent="0.25">
      <c r="M3561" s="14">
        <v>-59</v>
      </c>
      <c r="N3561" t="s">
        <v>131</v>
      </c>
    </row>
    <row r="3562" spans="13:14" x14ac:dyDescent="0.25">
      <c r="M3562" s="23">
        <v>-51</v>
      </c>
      <c r="N3562" t="s">
        <v>131</v>
      </c>
    </row>
    <row r="3563" spans="13:14" x14ac:dyDescent="0.25">
      <c r="M3563" s="14">
        <v>-54</v>
      </c>
      <c r="N3563" t="s">
        <v>131</v>
      </c>
    </row>
    <row r="3564" spans="13:14" x14ac:dyDescent="0.25">
      <c r="M3564" s="23">
        <v>-53</v>
      </c>
      <c r="N3564" t="s">
        <v>131</v>
      </c>
    </row>
    <row r="3565" spans="13:14" x14ac:dyDescent="0.25">
      <c r="M3565" s="14">
        <v>-67</v>
      </c>
      <c r="N3565" t="s">
        <v>131</v>
      </c>
    </row>
    <row r="3566" spans="13:14" x14ac:dyDescent="0.25">
      <c r="M3566" s="23">
        <v>-67</v>
      </c>
      <c r="N3566" t="s">
        <v>131</v>
      </c>
    </row>
    <row r="3567" spans="13:14" x14ac:dyDescent="0.25">
      <c r="M3567" s="14">
        <v>-67</v>
      </c>
      <c r="N3567" t="s">
        <v>131</v>
      </c>
    </row>
    <row r="3568" spans="13:14" x14ac:dyDescent="0.25">
      <c r="M3568" s="23">
        <v>-67</v>
      </c>
      <c r="N3568" t="s">
        <v>131</v>
      </c>
    </row>
    <row r="3569" spans="13:14" x14ac:dyDescent="0.25">
      <c r="M3569" s="14">
        <v>-67</v>
      </c>
      <c r="N3569" t="s">
        <v>131</v>
      </c>
    </row>
    <row r="3570" spans="13:14" x14ac:dyDescent="0.25">
      <c r="M3570" s="19">
        <v>-52</v>
      </c>
      <c r="N3570" t="s">
        <v>131</v>
      </c>
    </row>
    <row r="3571" spans="13:14" x14ac:dyDescent="0.25">
      <c r="M3571" s="20">
        <v>-53</v>
      </c>
      <c r="N3571" t="s">
        <v>131</v>
      </c>
    </row>
    <row r="3572" spans="13:14" x14ac:dyDescent="0.25">
      <c r="M3572" s="19">
        <v>-48</v>
      </c>
      <c r="N3572" t="s">
        <v>131</v>
      </c>
    </row>
    <row r="3573" spans="13:14" x14ac:dyDescent="0.25">
      <c r="M3573" s="20">
        <v>-52</v>
      </c>
      <c r="N3573" t="s">
        <v>131</v>
      </c>
    </row>
    <row r="3574" spans="13:14" x14ac:dyDescent="0.25">
      <c r="M3574" s="19">
        <v>-61</v>
      </c>
      <c r="N3574" t="s">
        <v>131</v>
      </c>
    </row>
    <row r="3575" spans="13:14" x14ac:dyDescent="0.25">
      <c r="M3575" s="20">
        <v>-52</v>
      </c>
      <c r="N3575" t="s">
        <v>131</v>
      </c>
    </row>
    <row r="3576" spans="13:14" x14ac:dyDescent="0.25">
      <c r="M3576" s="19">
        <v>-52</v>
      </c>
      <c r="N3576" t="s">
        <v>131</v>
      </c>
    </row>
    <row r="3577" spans="13:14" x14ac:dyDescent="0.25">
      <c r="M3577" s="20">
        <v>-54</v>
      </c>
      <c r="N3577" t="s">
        <v>131</v>
      </c>
    </row>
    <row r="3578" spans="13:14" x14ac:dyDescent="0.25">
      <c r="M3578" s="19">
        <v>-49</v>
      </c>
      <c r="N3578" t="s">
        <v>131</v>
      </c>
    </row>
    <row r="3579" spans="13:14" x14ac:dyDescent="0.25">
      <c r="M3579" s="20">
        <v>-61</v>
      </c>
      <c r="N3579" t="s">
        <v>131</v>
      </c>
    </row>
    <row r="3580" spans="13:14" x14ac:dyDescent="0.25">
      <c r="M3580" s="19">
        <v>-59</v>
      </c>
      <c r="N3580" t="s">
        <v>131</v>
      </c>
    </row>
    <row r="3581" spans="13:14" x14ac:dyDescent="0.25">
      <c r="M3581" s="20">
        <v>-63</v>
      </c>
      <c r="N3581" t="s">
        <v>131</v>
      </c>
    </row>
    <row r="3582" spans="13:14" x14ac:dyDescent="0.25">
      <c r="M3582" s="19">
        <v>-63</v>
      </c>
      <c r="N3582" t="s">
        <v>131</v>
      </c>
    </row>
    <row r="3583" spans="13:14" x14ac:dyDescent="0.25">
      <c r="M3583" s="20">
        <v>-63</v>
      </c>
      <c r="N3583" t="s">
        <v>131</v>
      </c>
    </row>
    <row r="3584" spans="13:14" x14ac:dyDescent="0.25">
      <c r="M3584" s="19">
        <v>-63</v>
      </c>
      <c r="N3584" t="s">
        <v>131</v>
      </c>
    </row>
    <row r="3585" spans="13:14" x14ac:dyDescent="0.25">
      <c r="M3585" s="20">
        <v>-63</v>
      </c>
      <c r="N3585" t="s">
        <v>131</v>
      </c>
    </row>
    <row r="3586" spans="13:14" x14ac:dyDescent="0.25">
      <c r="M3586" s="19">
        <v>-63</v>
      </c>
      <c r="N3586" t="s">
        <v>131</v>
      </c>
    </row>
    <row r="3587" spans="13:14" x14ac:dyDescent="0.25">
      <c r="M3587" s="20">
        <v>-63</v>
      </c>
      <c r="N3587" t="s">
        <v>131</v>
      </c>
    </row>
    <row r="3588" spans="13:14" x14ac:dyDescent="0.25">
      <c r="M3588" s="19">
        <v>-63</v>
      </c>
      <c r="N3588" t="s">
        <v>131</v>
      </c>
    </row>
    <row r="3589" spans="13:14" x14ac:dyDescent="0.25">
      <c r="M3589" s="20">
        <v>-63</v>
      </c>
      <c r="N3589" t="s">
        <v>131</v>
      </c>
    </row>
    <row r="3590" spans="13:14" x14ac:dyDescent="0.25">
      <c r="M3590" s="19">
        <v>-68</v>
      </c>
      <c r="N3590" t="s">
        <v>131</v>
      </c>
    </row>
    <row r="3591" spans="13:14" x14ac:dyDescent="0.25">
      <c r="M3591" s="20">
        <v>-57</v>
      </c>
      <c r="N3591" t="s">
        <v>131</v>
      </c>
    </row>
    <row r="3592" spans="13:14" x14ac:dyDescent="0.25">
      <c r="M3592" s="19">
        <v>-59</v>
      </c>
      <c r="N3592" t="s">
        <v>131</v>
      </c>
    </row>
    <row r="3593" spans="13:14" x14ac:dyDescent="0.25">
      <c r="M3593" s="14">
        <v>-57</v>
      </c>
      <c r="N3593" t="s">
        <v>131</v>
      </c>
    </row>
    <row r="3594" spans="13:14" x14ac:dyDescent="0.25">
      <c r="M3594" s="23">
        <v>-57</v>
      </c>
      <c r="N3594" t="s">
        <v>131</v>
      </c>
    </row>
    <row r="3595" spans="13:14" x14ac:dyDescent="0.25">
      <c r="M3595" s="14">
        <v>-57</v>
      </c>
      <c r="N3595" t="s">
        <v>131</v>
      </c>
    </row>
    <row r="3596" spans="13:14" x14ac:dyDescent="0.25">
      <c r="M3596" s="23">
        <v>-53</v>
      </c>
      <c r="N3596" t="s">
        <v>131</v>
      </c>
    </row>
    <row r="3597" spans="13:14" x14ac:dyDescent="0.25">
      <c r="M3597" s="14">
        <v>-54</v>
      </c>
      <c r="N3597" t="s">
        <v>131</v>
      </c>
    </row>
    <row r="3598" spans="13:14" x14ac:dyDescent="0.25">
      <c r="M3598" s="19">
        <v>-57</v>
      </c>
      <c r="N3598" t="s">
        <v>131</v>
      </c>
    </row>
    <row r="3599" spans="13:14" x14ac:dyDescent="0.25">
      <c r="M3599" s="20">
        <v>-68</v>
      </c>
      <c r="N3599" t="s">
        <v>131</v>
      </c>
    </row>
    <row r="3600" spans="13:14" x14ac:dyDescent="0.25">
      <c r="M3600" s="19">
        <v>-54</v>
      </c>
      <c r="N3600" t="s">
        <v>131</v>
      </c>
    </row>
    <row r="3601" spans="13:14" x14ac:dyDescent="0.25">
      <c r="M3601" s="20">
        <v>-68</v>
      </c>
      <c r="N3601" t="s">
        <v>131</v>
      </c>
    </row>
    <row r="3602" spans="13:14" x14ac:dyDescent="0.25">
      <c r="M3602" s="19">
        <v>-68</v>
      </c>
      <c r="N3602" t="s">
        <v>131</v>
      </c>
    </row>
    <row r="3603" spans="13:14" x14ac:dyDescent="0.25">
      <c r="M3603" s="20">
        <v>-68</v>
      </c>
      <c r="N3603" t="s">
        <v>131</v>
      </c>
    </row>
    <row r="3604" spans="13:14" x14ac:dyDescent="0.25">
      <c r="M3604" s="19">
        <v>-68</v>
      </c>
      <c r="N3604" t="s">
        <v>131</v>
      </c>
    </row>
    <row r="3605" spans="13:14" x14ac:dyDescent="0.25">
      <c r="M3605" s="20">
        <v>-68</v>
      </c>
      <c r="N3605" t="s">
        <v>131</v>
      </c>
    </row>
    <row r="3606" spans="13:14" x14ac:dyDescent="0.25">
      <c r="M3606" s="19">
        <v>-65</v>
      </c>
      <c r="N3606" t="s">
        <v>131</v>
      </c>
    </row>
    <row r="3607" spans="13:14" x14ac:dyDescent="0.25">
      <c r="M3607" s="20">
        <v>-68</v>
      </c>
      <c r="N3607" t="s">
        <v>131</v>
      </c>
    </row>
    <row r="3608" spans="13:14" x14ac:dyDescent="0.25">
      <c r="M3608" s="23">
        <v>-56</v>
      </c>
      <c r="N3608" t="s">
        <v>131</v>
      </c>
    </row>
    <row r="3609" spans="13:14" x14ac:dyDescent="0.25">
      <c r="M3609" s="14">
        <v>-59</v>
      </c>
      <c r="N3609" t="s">
        <v>131</v>
      </c>
    </row>
    <row r="3610" spans="13:14" x14ac:dyDescent="0.25">
      <c r="M3610" s="23">
        <v>-51</v>
      </c>
      <c r="N3610" t="s">
        <v>131</v>
      </c>
    </row>
    <row r="3611" spans="13:14" x14ac:dyDescent="0.25">
      <c r="M3611" s="14">
        <v>-54</v>
      </c>
      <c r="N3611" t="s">
        <v>131</v>
      </c>
    </row>
    <row r="3612" spans="13:14" x14ac:dyDescent="0.25">
      <c r="M3612" s="23">
        <v>-53</v>
      </c>
      <c r="N3612" t="s">
        <v>131</v>
      </c>
    </row>
    <row r="3613" spans="13:14" x14ac:dyDescent="0.25">
      <c r="M3613" s="14">
        <v>-67</v>
      </c>
      <c r="N3613" t="s">
        <v>131</v>
      </c>
    </row>
    <row r="3614" spans="13:14" x14ac:dyDescent="0.25">
      <c r="M3614" s="23">
        <v>-67</v>
      </c>
      <c r="N3614" t="s">
        <v>131</v>
      </c>
    </row>
    <row r="3615" spans="13:14" x14ac:dyDescent="0.25">
      <c r="M3615" s="14">
        <v>-67</v>
      </c>
      <c r="N3615" t="s">
        <v>131</v>
      </c>
    </row>
    <row r="3616" spans="13:14" x14ac:dyDescent="0.25">
      <c r="M3616" s="23">
        <v>-67</v>
      </c>
      <c r="N3616" t="s">
        <v>131</v>
      </c>
    </row>
    <row r="3617" spans="13:14" x14ac:dyDescent="0.25">
      <c r="M3617" s="14">
        <v>-67</v>
      </c>
      <c r="N3617" t="s">
        <v>131</v>
      </c>
    </row>
    <row r="3618" spans="13:14" x14ac:dyDescent="0.25">
      <c r="M3618" s="19">
        <v>-52</v>
      </c>
      <c r="N3618" t="s">
        <v>131</v>
      </c>
    </row>
    <row r="3619" spans="13:14" x14ac:dyDescent="0.25">
      <c r="M3619" s="20">
        <v>-53</v>
      </c>
      <c r="N3619" t="s">
        <v>131</v>
      </c>
    </row>
    <row r="3620" spans="13:14" x14ac:dyDescent="0.25">
      <c r="M3620" s="19">
        <v>-48</v>
      </c>
      <c r="N3620" t="s">
        <v>131</v>
      </c>
    </row>
    <row r="3621" spans="13:14" x14ac:dyDescent="0.25">
      <c r="M3621" s="20">
        <v>-52</v>
      </c>
      <c r="N3621" t="s">
        <v>131</v>
      </c>
    </row>
    <row r="3622" spans="13:14" x14ac:dyDescent="0.25">
      <c r="M3622" s="19">
        <v>-61</v>
      </c>
      <c r="N3622" t="s">
        <v>131</v>
      </c>
    </row>
    <row r="3623" spans="13:14" x14ac:dyDescent="0.25">
      <c r="M3623" s="20">
        <v>-52</v>
      </c>
      <c r="N3623" t="s">
        <v>131</v>
      </c>
    </row>
    <row r="3624" spans="13:14" x14ac:dyDescent="0.25">
      <c r="M3624" s="19">
        <v>-52</v>
      </c>
      <c r="N3624" t="s">
        <v>131</v>
      </c>
    </row>
    <row r="3625" spans="13:14" x14ac:dyDescent="0.25">
      <c r="M3625" s="20">
        <v>-54</v>
      </c>
      <c r="N3625" t="s">
        <v>131</v>
      </c>
    </row>
    <row r="3626" spans="13:14" x14ac:dyDescent="0.25">
      <c r="M3626" s="19">
        <v>-49</v>
      </c>
      <c r="N3626" t="s">
        <v>131</v>
      </c>
    </row>
    <row r="3627" spans="13:14" x14ac:dyDescent="0.25">
      <c r="M3627" s="20">
        <v>-61</v>
      </c>
      <c r="N3627" t="s">
        <v>131</v>
      </c>
    </row>
    <row r="3628" spans="13:14" x14ac:dyDescent="0.25">
      <c r="M3628" s="19">
        <v>-59</v>
      </c>
      <c r="N3628" t="s">
        <v>131</v>
      </c>
    </row>
    <row r="3629" spans="13:14" x14ac:dyDescent="0.25">
      <c r="M3629" s="20">
        <v>-63</v>
      </c>
      <c r="N3629" t="s">
        <v>131</v>
      </c>
    </row>
    <row r="3630" spans="13:14" x14ac:dyDescent="0.25">
      <c r="M3630" s="19">
        <v>-63</v>
      </c>
      <c r="N3630" t="s">
        <v>131</v>
      </c>
    </row>
    <row r="3631" spans="13:14" x14ac:dyDescent="0.25">
      <c r="M3631" s="20">
        <v>-63</v>
      </c>
      <c r="N3631" t="s">
        <v>131</v>
      </c>
    </row>
    <row r="3632" spans="13:14" x14ac:dyDescent="0.25">
      <c r="M3632" s="19">
        <v>-63</v>
      </c>
      <c r="N3632" t="s">
        <v>131</v>
      </c>
    </row>
    <row r="3633" spans="13:14" x14ac:dyDescent="0.25">
      <c r="M3633" s="20">
        <v>-63</v>
      </c>
      <c r="N3633" t="s">
        <v>131</v>
      </c>
    </row>
    <row r="3634" spans="13:14" x14ac:dyDescent="0.25">
      <c r="M3634" s="19">
        <v>-63</v>
      </c>
      <c r="N3634" t="s">
        <v>131</v>
      </c>
    </row>
    <row r="3635" spans="13:14" x14ac:dyDescent="0.25">
      <c r="M3635" s="20">
        <v>-63</v>
      </c>
      <c r="N3635" t="s">
        <v>131</v>
      </c>
    </row>
    <row r="3636" spans="13:14" x14ac:dyDescent="0.25">
      <c r="M3636" s="19">
        <v>-63</v>
      </c>
      <c r="N3636" t="s">
        <v>131</v>
      </c>
    </row>
    <row r="3637" spans="13:14" x14ac:dyDescent="0.25">
      <c r="M3637" s="20">
        <v>-63</v>
      </c>
      <c r="N3637" t="s">
        <v>131</v>
      </c>
    </row>
    <row r="3638" spans="13:14" x14ac:dyDescent="0.25">
      <c r="M3638" s="19">
        <v>-68</v>
      </c>
      <c r="N3638" t="s">
        <v>131</v>
      </c>
    </row>
    <row r="3639" spans="13:14" x14ac:dyDescent="0.25">
      <c r="M3639" s="20">
        <v>-68</v>
      </c>
      <c r="N3639" t="s">
        <v>131</v>
      </c>
    </row>
    <row r="3640" spans="13:14" x14ac:dyDescent="0.25">
      <c r="M3640" s="19">
        <v>-52</v>
      </c>
      <c r="N3640" t="s">
        <v>131</v>
      </c>
    </row>
    <row r="3641" spans="13:14" x14ac:dyDescent="0.25">
      <c r="M3641" s="20">
        <v>-54</v>
      </c>
      <c r="N3641" t="s">
        <v>131</v>
      </c>
    </row>
    <row r="3642" spans="13:14" x14ac:dyDescent="0.25">
      <c r="M3642" s="19">
        <v>-68</v>
      </c>
      <c r="N3642" t="s">
        <v>131</v>
      </c>
    </row>
    <row r="3643" spans="13:14" x14ac:dyDescent="0.25">
      <c r="M3643" s="20">
        <v>-68</v>
      </c>
      <c r="N3643" t="s">
        <v>131</v>
      </c>
    </row>
    <row r="3644" spans="13:14" x14ac:dyDescent="0.25">
      <c r="M3644" s="19">
        <v>-68</v>
      </c>
      <c r="N3644" t="s">
        <v>131</v>
      </c>
    </row>
    <row r="3645" spans="13:14" x14ac:dyDescent="0.25">
      <c r="M3645" s="20">
        <v>-52</v>
      </c>
      <c r="N3645" t="s">
        <v>131</v>
      </c>
    </row>
    <row r="3646" spans="13:14" x14ac:dyDescent="0.25">
      <c r="M3646" s="19">
        <v>-54</v>
      </c>
      <c r="N3646" t="s">
        <v>131</v>
      </c>
    </row>
    <row r="3647" spans="13:14" x14ac:dyDescent="0.25">
      <c r="M3647" s="20">
        <v>-68</v>
      </c>
      <c r="N3647" t="s">
        <v>131</v>
      </c>
    </row>
    <row r="3648" spans="13:14" x14ac:dyDescent="0.25">
      <c r="M3648" s="21">
        <v>-73</v>
      </c>
      <c r="N3648" t="s">
        <v>131</v>
      </c>
    </row>
    <row r="3649" spans="13:14" x14ac:dyDescent="0.25">
      <c r="M3649" s="22">
        <v>-62</v>
      </c>
      <c r="N3649" t="s">
        <v>131</v>
      </c>
    </row>
    <row r="3650" spans="13:14" x14ac:dyDescent="0.25">
      <c r="M3650" s="23">
        <v>-71</v>
      </c>
      <c r="N3650" t="s">
        <v>131</v>
      </c>
    </row>
    <row r="3651" spans="13:14" x14ac:dyDescent="0.25">
      <c r="M3651" s="14">
        <v>-76</v>
      </c>
      <c r="N3651" t="s">
        <v>131</v>
      </c>
    </row>
    <row r="3652" spans="13:14" x14ac:dyDescent="0.25">
      <c r="M3652" s="23">
        <v>-76</v>
      </c>
      <c r="N3652" t="s">
        <v>131</v>
      </c>
    </row>
    <row r="3653" spans="13:14" x14ac:dyDescent="0.25">
      <c r="M3653" s="14">
        <v>-71</v>
      </c>
      <c r="N3653" t="s">
        <v>131</v>
      </c>
    </row>
    <row r="3654" spans="13:14" x14ac:dyDescent="0.25">
      <c r="M3654" s="23">
        <v>-73</v>
      </c>
      <c r="N3654" t="s">
        <v>131</v>
      </c>
    </row>
    <row r="3655" spans="13:14" x14ac:dyDescent="0.25">
      <c r="M3655" s="14">
        <v>-61</v>
      </c>
      <c r="N3655" t="s">
        <v>131</v>
      </c>
    </row>
    <row r="3656" spans="13:14" x14ac:dyDescent="0.25">
      <c r="M3656" s="23">
        <v>-72</v>
      </c>
      <c r="N3656" t="s">
        <v>131</v>
      </c>
    </row>
    <row r="3657" spans="13:14" x14ac:dyDescent="0.25">
      <c r="M3657" s="14">
        <v>-75</v>
      </c>
      <c r="N3657" t="s">
        <v>131</v>
      </c>
    </row>
    <row r="3658" spans="13:14" x14ac:dyDescent="0.25">
      <c r="M3658" s="23">
        <v>-74</v>
      </c>
      <c r="N3658" t="s">
        <v>131</v>
      </c>
    </row>
    <row r="3659" spans="13:14" x14ac:dyDescent="0.25">
      <c r="M3659" s="14">
        <v>-62</v>
      </c>
      <c r="N3659" t="s">
        <v>131</v>
      </c>
    </row>
    <row r="3660" spans="13:14" x14ac:dyDescent="0.25">
      <c r="M3660" s="23">
        <v>-63</v>
      </c>
      <c r="N3660" t="s">
        <v>131</v>
      </c>
    </row>
    <row r="3661" spans="13:14" x14ac:dyDescent="0.25">
      <c r="M3661" s="14">
        <v>-72</v>
      </c>
      <c r="N3661" t="s">
        <v>131</v>
      </c>
    </row>
    <row r="3662" spans="13:14" x14ac:dyDescent="0.25">
      <c r="M3662" s="23">
        <v>-71</v>
      </c>
      <c r="N3662" t="s">
        <v>131</v>
      </c>
    </row>
    <row r="3663" spans="13:14" x14ac:dyDescent="0.25">
      <c r="M3663" s="14">
        <v>-71</v>
      </c>
      <c r="N3663" t="s">
        <v>131</v>
      </c>
    </row>
    <row r="3664" spans="13:14" x14ac:dyDescent="0.25">
      <c r="M3664" s="23">
        <v>-71</v>
      </c>
      <c r="N3664" t="s">
        <v>131</v>
      </c>
    </row>
    <row r="3665" spans="13:14" x14ac:dyDescent="0.25">
      <c r="M3665" s="14">
        <v>-62</v>
      </c>
      <c r="N3665" t="s">
        <v>131</v>
      </c>
    </row>
    <row r="3666" spans="13:14" x14ac:dyDescent="0.25">
      <c r="M3666" s="23">
        <v>-74</v>
      </c>
      <c r="N3666" t="s">
        <v>131</v>
      </c>
    </row>
    <row r="3667" spans="13:14" x14ac:dyDescent="0.25">
      <c r="M3667" s="14">
        <v>-63</v>
      </c>
      <c r="N3667" t="s">
        <v>131</v>
      </c>
    </row>
    <row r="3668" spans="13:14" x14ac:dyDescent="0.25">
      <c r="M3668" s="23">
        <v>-74</v>
      </c>
      <c r="N3668" t="s">
        <v>131</v>
      </c>
    </row>
    <row r="3669" spans="13:14" x14ac:dyDescent="0.25">
      <c r="M3669" s="14">
        <v>-73</v>
      </c>
      <c r="N3669" t="s">
        <v>131</v>
      </c>
    </row>
    <row r="3670" spans="13:14" x14ac:dyDescent="0.25">
      <c r="M3670" s="23">
        <v>-62</v>
      </c>
      <c r="N3670" t="s">
        <v>131</v>
      </c>
    </row>
    <row r="3671" spans="13:14" x14ac:dyDescent="0.25">
      <c r="M3671" s="14">
        <v>-71</v>
      </c>
      <c r="N3671" t="s">
        <v>131</v>
      </c>
    </row>
    <row r="3672" spans="13:14" x14ac:dyDescent="0.25">
      <c r="M3672" s="19">
        <v>-63</v>
      </c>
      <c r="N3672" t="s">
        <v>131</v>
      </c>
    </row>
    <row r="3673" spans="13:14" x14ac:dyDescent="0.25">
      <c r="M3673" s="20">
        <v>-70</v>
      </c>
      <c r="N3673" t="s">
        <v>131</v>
      </c>
    </row>
    <row r="3674" spans="13:14" x14ac:dyDescent="0.25">
      <c r="M3674" s="19">
        <v>-60</v>
      </c>
      <c r="N3674" t="s">
        <v>131</v>
      </c>
    </row>
    <row r="3675" spans="13:14" x14ac:dyDescent="0.25">
      <c r="M3675" s="20">
        <v>-72</v>
      </c>
      <c r="N3675" t="s">
        <v>131</v>
      </c>
    </row>
    <row r="3676" spans="13:14" x14ac:dyDescent="0.25">
      <c r="M3676" s="19">
        <v>-71</v>
      </c>
      <c r="N3676" t="s">
        <v>131</v>
      </c>
    </row>
    <row r="3677" spans="13:14" x14ac:dyDescent="0.25">
      <c r="M3677" s="20">
        <v>-75</v>
      </c>
      <c r="N3677" t="s">
        <v>131</v>
      </c>
    </row>
    <row r="3678" spans="13:14" x14ac:dyDescent="0.25">
      <c r="M3678" s="19">
        <v>-74</v>
      </c>
      <c r="N3678" t="s">
        <v>131</v>
      </c>
    </row>
    <row r="3679" spans="13:14" x14ac:dyDescent="0.25">
      <c r="M3679" s="20">
        <v>-72</v>
      </c>
      <c r="N3679" t="s">
        <v>131</v>
      </c>
    </row>
    <row r="3680" spans="13:14" x14ac:dyDescent="0.25">
      <c r="M3680" s="19">
        <v>-61</v>
      </c>
      <c r="N3680" t="s">
        <v>131</v>
      </c>
    </row>
    <row r="3681" spans="13:14" x14ac:dyDescent="0.25">
      <c r="M3681" s="20">
        <v>-61</v>
      </c>
      <c r="N3681" t="s">
        <v>131</v>
      </c>
    </row>
    <row r="3682" spans="13:14" x14ac:dyDescent="0.25">
      <c r="M3682" s="19">
        <v>-73</v>
      </c>
      <c r="N3682" t="s">
        <v>131</v>
      </c>
    </row>
    <row r="3683" spans="13:14" x14ac:dyDescent="0.25">
      <c r="M3683" s="20">
        <v>-71</v>
      </c>
      <c r="N3683" t="s">
        <v>131</v>
      </c>
    </row>
    <row r="3684" spans="13:14" x14ac:dyDescent="0.25">
      <c r="M3684" s="19">
        <v>-70</v>
      </c>
      <c r="N3684" t="s">
        <v>131</v>
      </c>
    </row>
    <row r="3685" spans="13:14" x14ac:dyDescent="0.25">
      <c r="M3685" s="20">
        <v>-62</v>
      </c>
      <c r="N3685" t="s">
        <v>131</v>
      </c>
    </row>
    <row r="3686" spans="13:14" x14ac:dyDescent="0.25">
      <c r="M3686" s="19">
        <v>-63</v>
      </c>
      <c r="N3686" t="s">
        <v>131</v>
      </c>
    </row>
    <row r="3687" spans="13:14" x14ac:dyDescent="0.25">
      <c r="M3687" s="20">
        <v>-71</v>
      </c>
      <c r="N3687" t="s">
        <v>131</v>
      </c>
    </row>
    <row r="3688" spans="13:14" x14ac:dyDescent="0.25">
      <c r="M3688" s="19">
        <v>-61</v>
      </c>
      <c r="N3688" t="s">
        <v>131</v>
      </c>
    </row>
    <row r="3689" spans="13:14" x14ac:dyDescent="0.25">
      <c r="M3689" s="20">
        <v>-72</v>
      </c>
      <c r="N3689" t="s">
        <v>131</v>
      </c>
    </row>
    <row r="3690" spans="13:14" x14ac:dyDescent="0.25">
      <c r="M3690" s="19">
        <v>-70</v>
      </c>
      <c r="N3690" t="s">
        <v>131</v>
      </c>
    </row>
    <row r="3691" spans="13:14" x14ac:dyDescent="0.25">
      <c r="M3691" s="20">
        <v>-72</v>
      </c>
      <c r="N3691" t="s">
        <v>131</v>
      </c>
    </row>
    <row r="3692" spans="13:14" x14ac:dyDescent="0.25">
      <c r="M3692" s="21">
        <v>-62</v>
      </c>
      <c r="N3692" t="s">
        <v>131</v>
      </c>
    </row>
    <row r="3693" spans="13:14" x14ac:dyDescent="0.25">
      <c r="M3693" s="22">
        <v>-73</v>
      </c>
      <c r="N3693" t="s">
        <v>131</v>
      </c>
    </row>
    <row r="3694" spans="13:14" x14ac:dyDescent="0.25">
      <c r="M3694" s="23">
        <v>-72</v>
      </c>
      <c r="N3694" t="s">
        <v>131</v>
      </c>
    </row>
    <row r="3695" spans="13:14" x14ac:dyDescent="0.25">
      <c r="M3695" s="14">
        <v>-75</v>
      </c>
      <c r="N3695" t="s">
        <v>131</v>
      </c>
    </row>
    <row r="3696" spans="13:14" x14ac:dyDescent="0.25">
      <c r="M3696" s="23">
        <v>-61</v>
      </c>
      <c r="N3696" t="s">
        <v>131</v>
      </c>
    </row>
    <row r="3697" spans="13:14" x14ac:dyDescent="0.25">
      <c r="M3697" s="14">
        <v>-71</v>
      </c>
      <c r="N3697" t="s">
        <v>131</v>
      </c>
    </row>
    <row r="3698" spans="13:14" x14ac:dyDescent="0.25">
      <c r="M3698" s="23">
        <v>-61</v>
      </c>
      <c r="N3698" t="s">
        <v>131</v>
      </c>
    </row>
    <row r="3699" spans="13:14" x14ac:dyDescent="0.25">
      <c r="M3699" s="14">
        <v>-61</v>
      </c>
      <c r="N3699" t="s">
        <v>131</v>
      </c>
    </row>
    <row r="3700" spans="13:14" x14ac:dyDescent="0.25">
      <c r="M3700" s="23">
        <v>-61</v>
      </c>
      <c r="N3700" t="s">
        <v>131</v>
      </c>
    </row>
    <row r="3701" spans="13:14" x14ac:dyDescent="0.25">
      <c r="M3701" s="14">
        <v>-62</v>
      </c>
      <c r="N3701" t="s">
        <v>131</v>
      </c>
    </row>
    <row r="3702" spans="13:14" x14ac:dyDescent="0.25">
      <c r="M3702" s="23">
        <v>-63</v>
      </c>
      <c r="N3702" t="s">
        <v>131</v>
      </c>
    </row>
    <row r="3703" spans="13:14" x14ac:dyDescent="0.25">
      <c r="M3703" s="14">
        <v>-80</v>
      </c>
      <c r="N3703" t="s">
        <v>131</v>
      </c>
    </row>
    <row r="3704" spans="13:14" x14ac:dyDescent="0.25">
      <c r="M3704" s="23">
        <v>-62</v>
      </c>
      <c r="N3704" t="s">
        <v>131</v>
      </c>
    </row>
    <row r="3705" spans="13:14" x14ac:dyDescent="0.25">
      <c r="M3705" s="14">
        <v>-73</v>
      </c>
      <c r="N3705" t="s">
        <v>131</v>
      </c>
    </row>
    <row r="3706" spans="13:14" x14ac:dyDescent="0.25">
      <c r="M3706" s="23">
        <v>-62</v>
      </c>
      <c r="N3706" t="s">
        <v>131</v>
      </c>
    </row>
    <row r="3707" spans="13:14" x14ac:dyDescent="0.25">
      <c r="M3707" s="14">
        <v>-63</v>
      </c>
      <c r="N3707" t="s">
        <v>131</v>
      </c>
    </row>
    <row r="3708" spans="13:14" x14ac:dyDescent="0.25">
      <c r="M3708" s="23">
        <v>-61</v>
      </c>
      <c r="N3708" t="s">
        <v>131</v>
      </c>
    </row>
    <row r="3709" spans="13:14" x14ac:dyDescent="0.25">
      <c r="M3709" s="14">
        <v>-78</v>
      </c>
      <c r="N3709" t="s">
        <v>131</v>
      </c>
    </row>
    <row r="3710" spans="13:14" x14ac:dyDescent="0.25">
      <c r="M3710" s="23">
        <v>-79</v>
      </c>
      <c r="N3710" t="s">
        <v>131</v>
      </c>
    </row>
    <row r="3711" spans="13:14" x14ac:dyDescent="0.25">
      <c r="M3711" s="14">
        <v>-71</v>
      </c>
      <c r="N3711" t="s">
        <v>131</v>
      </c>
    </row>
    <row r="3712" spans="13:14" x14ac:dyDescent="0.25">
      <c r="M3712" s="23">
        <v>-72</v>
      </c>
      <c r="N3712" t="s">
        <v>131</v>
      </c>
    </row>
    <row r="3713" spans="13:14" x14ac:dyDescent="0.25">
      <c r="M3713" s="14">
        <v>-72</v>
      </c>
      <c r="N3713" t="s">
        <v>131</v>
      </c>
    </row>
    <row r="3714" spans="13:14" x14ac:dyDescent="0.25">
      <c r="M3714" s="23">
        <v>-60</v>
      </c>
      <c r="N3714" t="s">
        <v>131</v>
      </c>
    </row>
    <row r="3715" spans="13:14" x14ac:dyDescent="0.25">
      <c r="M3715" s="14">
        <v>-72</v>
      </c>
      <c r="N3715" t="s">
        <v>131</v>
      </c>
    </row>
    <row r="3716" spans="13:14" x14ac:dyDescent="0.25">
      <c r="M3716" s="19">
        <v>-74</v>
      </c>
      <c r="N3716" t="s">
        <v>131</v>
      </c>
    </row>
    <row r="3717" spans="13:14" x14ac:dyDescent="0.25">
      <c r="M3717" s="20">
        <v>-77</v>
      </c>
      <c r="N3717" t="s">
        <v>131</v>
      </c>
    </row>
    <row r="3718" spans="13:14" x14ac:dyDescent="0.25">
      <c r="M3718" s="19">
        <v>-75</v>
      </c>
      <c r="N3718" t="s">
        <v>131</v>
      </c>
    </row>
    <row r="3719" spans="13:14" x14ac:dyDescent="0.25">
      <c r="M3719" s="20">
        <v>-71</v>
      </c>
      <c r="N3719" t="s">
        <v>131</v>
      </c>
    </row>
    <row r="3720" spans="13:14" x14ac:dyDescent="0.25">
      <c r="M3720" s="19">
        <v>-77</v>
      </c>
      <c r="N3720" t="s">
        <v>131</v>
      </c>
    </row>
    <row r="3721" spans="13:14" x14ac:dyDescent="0.25">
      <c r="M3721" s="20">
        <v>-63</v>
      </c>
      <c r="N3721" t="s">
        <v>131</v>
      </c>
    </row>
    <row r="3722" spans="13:14" x14ac:dyDescent="0.25">
      <c r="M3722" s="19">
        <v>-62</v>
      </c>
      <c r="N3722" t="s">
        <v>131</v>
      </c>
    </row>
    <row r="3723" spans="13:14" x14ac:dyDescent="0.25">
      <c r="M3723" s="20">
        <v>-76</v>
      </c>
      <c r="N3723" t="s">
        <v>131</v>
      </c>
    </row>
    <row r="3724" spans="13:14" x14ac:dyDescent="0.25">
      <c r="M3724" s="19">
        <v>-75</v>
      </c>
      <c r="N3724" t="s">
        <v>131</v>
      </c>
    </row>
    <row r="3725" spans="13:14" x14ac:dyDescent="0.25">
      <c r="M3725" s="20">
        <v>-62</v>
      </c>
      <c r="N3725" t="s">
        <v>131</v>
      </c>
    </row>
    <row r="3726" spans="13:14" x14ac:dyDescent="0.25">
      <c r="M3726" s="19">
        <v>-76</v>
      </c>
      <c r="N3726" t="s">
        <v>131</v>
      </c>
    </row>
    <row r="3727" spans="13:14" x14ac:dyDescent="0.25">
      <c r="M3727" s="20">
        <v>-76</v>
      </c>
      <c r="N3727" t="s">
        <v>131</v>
      </c>
    </row>
    <row r="3728" spans="13:14" x14ac:dyDescent="0.25">
      <c r="M3728" s="19">
        <v>-77</v>
      </c>
      <c r="N3728" t="s">
        <v>131</v>
      </c>
    </row>
    <row r="3729" spans="13:14" x14ac:dyDescent="0.25">
      <c r="M3729" s="20">
        <v>-62</v>
      </c>
      <c r="N3729" t="s">
        <v>131</v>
      </c>
    </row>
    <row r="3730" spans="13:14" x14ac:dyDescent="0.25">
      <c r="M3730" s="19">
        <v>-77</v>
      </c>
      <c r="N3730" t="s">
        <v>131</v>
      </c>
    </row>
    <row r="3731" spans="13:14" x14ac:dyDescent="0.25">
      <c r="M3731" s="20">
        <v>-77</v>
      </c>
      <c r="N3731" t="s">
        <v>131</v>
      </c>
    </row>
    <row r="3732" spans="13:14" x14ac:dyDescent="0.25">
      <c r="M3732" s="21">
        <v>-61</v>
      </c>
      <c r="N3732" t="s">
        <v>131</v>
      </c>
    </row>
    <row r="3733" spans="13:14" x14ac:dyDescent="0.25">
      <c r="M3733" s="22">
        <v>-72</v>
      </c>
      <c r="N3733" t="s">
        <v>131</v>
      </c>
    </row>
    <row r="3734" spans="13:14" x14ac:dyDescent="0.25">
      <c r="M3734" s="23">
        <v>-62</v>
      </c>
      <c r="N3734" t="s">
        <v>131</v>
      </c>
    </row>
    <row r="3735" spans="13:14" x14ac:dyDescent="0.25">
      <c r="M3735" s="14">
        <v>-61</v>
      </c>
      <c r="N3735" t="s">
        <v>131</v>
      </c>
    </row>
    <row r="3736" spans="13:14" x14ac:dyDescent="0.25">
      <c r="M3736" s="23">
        <v>-74</v>
      </c>
      <c r="N3736" t="s">
        <v>131</v>
      </c>
    </row>
    <row r="3737" spans="13:14" x14ac:dyDescent="0.25">
      <c r="M3737" s="14">
        <v>-62</v>
      </c>
      <c r="N3737" t="s">
        <v>131</v>
      </c>
    </row>
    <row r="3738" spans="13:14" x14ac:dyDescent="0.25">
      <c r="M3738" s="23">
        <v>-63</v>
      </c>
      <c r="N3738" t="s">
        <v>131</v>
      </c>
    </row>
    <row r="3739" spans="13:14" x14ac:dyDescent="0.25">
      <c r="M3739" s="14">
        <v>-61</v>
      </c>
      <c r="N3739" t="s">
        <v>131</v>
      </c>
    </row>
    <row r="3740" spans="13:14" x14ac:dyDescent="0.25">
      <c r="M3740" s="23">
        <v>-62</v>
      </c>
      <c r="N3740" t="s">
        <v>131</v>
      </c>
    </row>
    <row r="3741" spans="13:14" x14ac:dyDescent="0.25">
      <c r="M3741" s="14">
        <v>-62</v>
      </c>
      <c r="N3741" t="s">
        <v>131</v>
      </c>
    </row>
    <row r="3742" spans="13:14" x14ac:dyDescent="0.25">
      <c r="M3742" s="23">
        <v>-61</v>
      </c>
      <c r="N3742" t="s">
        <v>131</v>
      </c>
    </row>
    <row r="3743" spans="13:14" x14ac:dyDescent="0.25">
      <c r="M3743" s="14">
        <v>-74</v>
      </c>
      <c r="N3743" t="s">
        <v>131</v>
      </c>
    </row>
    <row r="3744" spans="13:14" x14ac:dyDescent="0.25">
      <c r="M3744" s="23">
        <v>-73</v>
      </c>
      <c r="N3744" t="s">
        <v>131</v>
      </c>
    </row>
    <row r="3745" spans="13:14" x14ac:dyDescent="0.25">
      <c r="M3745" s="14">
        <v>-61</v>
      </c>
      <c r="N3745" t="s">
        <v>131</v>
      </c>
    </row>
    <row r="3746" spans="13:14" x14ac:dyDescent="0.25">
      <c r="M3746" s="23">
        <v>-61</v>
      </c>
      <c r="N3746" t="s">
        <v>131</v>
      </c>
    </row>
    <row r="3747" spans="13:14" x14ac:dyDescent="0.25">
      <c r="M3747" s="14">
        <v>-62</v>
      </c>
      <c r="N3747" t="s">
        <v>131</v>
      </c>
    </row>
    <row r="3748" spans="13:14" x14ac:dyDescent="0.25">
      <c r="M3748" s="23">
        <v>-63</v>
      </c>
      <c r="N3748" t="s">
        <v>131</v>
      </c>
    </row>
    <row r="3749" spans="13:14" x14ac:dyDescent="0.25">
      <c r="M3749" s="14">
        <v>-76</v>
      </c>
      <c r="N3749" t="s">
        <v>131</v>
      </c>
    </row>
    <row r="3750" spans="13:14" x14ac:dyDescent="0.25">
      <c r="M3750" s="23">
        <v>-76</v>
      </c>
      <c r="N3750" t="s">
        <v>131</v>
      </c>
    </row>
    <row r="3751" spans="13:14" x14ac:dyDescent="0.25">
      <c r="M3751" s="14">
        <v>-75</v>
      </c>
      <c r="N3751" t="s">
        <v>131</v>
      </c>
    </row>
    <row r="3752" spans="13:14" x14ac:dyDescent="0.25">
      <c r="M3752" s="23">
        <v>-77</v>
      </c>
      <c r="N3752" t="s">
        <v>131</v>
      </c>
    </row>
    <row r="3753" spans="13:14" x14ac:dyDescent="0.25">
      <c r="M3753" s="14">
        <v>-78</v>
      </c>
      <c r="N3753" t="s">
        <v>131</v>
      </c>
    </row>
    <row r="3754" spans="13:14" x14ac:dyDescent="0.25">
      <c r="M3754" s="23">
        <v>-76</v>
      </c>
      <c r="N3754" t="s">
        <v>131</v>
      </c>
    </row>
    <row r="3755" spans="13:14" x14ac:dyDescent="0.25">
      <c r="M3755" s="14">
        <v>-73</v>
      </c>
      <c r="N3755" t="s">
        <v>131</v>
      </c>
    </row>
    <row r="3756" spans="13:14" x14ac:dyDescent="0.25">
      <c r="M3756" s="19">
        <v>-73</v>
      </c>
      <c r="N3756" t="s">
        <v>131</v>
      </c>
    </row>
    <row r="3757" spans="13:14" x14ac:dyDescent="0.25">
      <c r="M3757" s="20">
        <v>-61</v>
      </c>
      <c r="N3757" t="s">
        <v>131</v>
      </c>
    </row>
    <row r="3758" spans="13:14" x14ac:dyDescent="0.25">
      <c r="M3758" s="19">
        <v>-73</v>
      </c>
      <c r="N3758" t="s">
        <v>131</v>
      </c>
    </row>
    <row r="3759" spans="13:14" x14ac:dyDescent="0.25">
      <c r="M3759" s="20">
        <v>-62</v>
      </c>
      <c r="N3759" t="s">
        <v>131</v>
      </c>
    </row>
    <row r="3760" spans="13:14" x14ac:dyDescent="0.25">
      <c r="M3760" s="19">
        <v>-76</v>
      </c>
      <c r="N3760" t="s">
        <v>131</v>
      </c>
    </row>
    <row r="3761" spans="13:14" x14ac:dyDescent="0.25">
      <c r="M3761" s="20">
        <v>-76</v>
      </c>
      <c r="N3761" t="s">
        <v>131</v>
      </c>
    </row>
    <row r="3762" spans="13:14" x14ac:dyDescent="0.25">
      <c r="M3762" s="19">
        <v>-61</v>
      </c>
      <c r="N3762" t="s">
        <v>131</v>
      </c>
    </row>
    <row r="3763" spans="13:14" x14ac:dyDescent="0.25">
      <c r="M3763" s="20">
        <v>-72</v>
      </c>
      <c r="N3763" t="s">
        <v>131</v>
      </c>
    </row>
    <row r="3764" spans="13:14" x14ac:dyDescent="0.25">
      <c r="M3764" s="19">
        <v>-62</v>
      </c>
      <c r="N3764" t="s">
        <v>131</v>
      </c>
    </row>
    <row r="3765" spans="13:14" x14ac:dyDescent="0.25">
      <c r="M3765" s="20">
        <v>-75</v>
      </c>
      <c r="N3765" t="s">
        <v>131</v>
      </c>
    </row>
    <row r="3766" spans="13:14" x14ac:dyDescent="0.25">
      <c r="M3766" s="19">
        <v>-75</v>
      </c>
      <c r="N3766" t="s">
        <v>131</v>
      </c>
    </row>
    <row r="3767" spans="13:14" x14ac:dyDescent="0.25">
      <c r="M3767" s="20">
        <v>-72</v>
      </c>
      <c r="N3767" t="s">
        <v>131</v>
      </c>
    </row>
    <row r="3768" spans="13:14" x14ac:dyDescent="0.25">
      <c r="M3768" s="19">
        <v>-62</v>
      </c>
      <c r="N3768" t="s">
        <v>131</v>
      </c>
    </row>
    <row r="3769" spans="13:14" x14ac:dyDescent="0.25">
      <c r="M3769" s="20">
        <v>-62</v>
      </c>
      <c r="N3769" t="s">
        <v>131</v>
      </c>
    </row>
    <row r="3770" spans="13:14" x14ac:dyDescent="0.25">
      <c r="M3770" s="19">
        <v>-74</v>
      </c>
      <c r="N3770" t="s">
        <v>131</v>
      </c>
    </row>
    <row r="3771" spans="13:14" x14ac:dyDescent="0.25">
      <c r="M3771" s="20">
        <v>-74</v>
      </c>
      <c r="N3771" t="s">
        <v>131</v>
      </c>
    </row>
    <row r="3772" spans="13:14" x14ac:dyDescent="0.25">
      <c r="M3772" s="19">
        <v>-62</v>
      </c>
      <c r="N3772" t="s">
        <v>131</v>
      </c>
    </row>
    <row r="3773" spans="13:14" x14ac:dyDescent="0.25">
      <c r="M3773" s="20">
        <v>-71</v>
      </c>
      <c r="N3773" t="s">
        <v>131</v>
      </c>
    </row>
    <row r="3774" spans="13:14" x14ac:dyDescent="0.25">
      <c r="M3774" s="19">
        <v>-62</v>
      </c>
      <c r="N3774" t="s">
        <v>131</v>
      </c>
    </row>
    <row r="3775" spans="13:14" x14ac:dyDescent="0.25">
      <c r="M3775" s="20">
        <v>-61</v>
      </c>
      <c r="N3775" t="s">
        <v>131</v>
      </c>
    </row>
    <row r="3776" spans="13:14" x14ac:dyDescent="0.25">
      <c r="M3776" s="21">
        <v>-74</v>
      </c>
      <c r="N3776" t="s">
        <v>131</v>
      </c>
    </row>
    <row r="3777" spans="13:14" x14ac:dyDescent="0.25">
      <c r="M3777" s="22">
        <v>-61</v>
      </c>
      <c r="N3777" t="s">
        <v>131</v>
      </c>
    </row>
    <row r="3778" spans="13:14" x14ac:dyDescent="0.25">
      <c r="M3778" s="23">
        <v>-78</v>
      </c>
      <c r="N3778" t="s">
        <v>131</v>
      </c>
    </row>
    <row r="3779" spans="13:14" x14ac:dyDescent="0.25">
      <c r="M3779" s="14">
        <v>-76</v>
      </c>
      <c r="N3779" t="s">
        <v>131</v>
      </c>
    </row>
    <row r="3780" spans="13:14" x14ac:dyDescent="0.25">
      <c r="M3780" s="23">
        <v>-72</v>
      </c>
      <c r="N3780" t="s">
        <v>131</v>
      </c>
    </row>
    <row r="3781" spans="13:14" x14ac:dyDescent="0.25">
      <c r="M3781" s="14">
        <v>-62</v>
      </c>
      <c r="N3781" t="s">
        <v>131</v>
      </c>
    </row>
    <row r="3782" spans="13:14" x14ac:dyDescent="0.25">
      <c r="M3782" s="23">
        <v>-61</v>
      </c>
      <c r="N3782" t="s">
        <v>131</v>
      </c>
    </row>
    <row r="3783" spans="13:14" x14ac:dyDescent="0.25">
      <c r="M3783" s="14">
        <v>-73</v>
      </c>
      <c r="N3783" t="s">
        <v>131</v>
      </c>
    </row>
    <row r="3784" spans="13:14" x14ac:dyDescent="0.25">
      <c r="M3784" s="23">
        <v>-62</v>
      </c>
      <c r="N3784" t="s">
        <v>131</v>
      </c>
    </row>
    <row r="3785" spans="13:14" x14ac:dyDescent="0.25">
      <c r="M3785" s="14">
        <v>-71</v>
      </c>
      <c r="N3785" t="s">
        <v>131</v>
      </c>
    </row>
    <row r="3786" spans="13:14" x14ac:dyDescent="0.25">
      <c r="M3786" s="23">
        <v>-72</v>
      </c>
      <c r="N3786" t="s">
        <v>131</v>
      </c>
    </row>
    <row r="3787" spans="13:14" x14ac:dyDescent="0.25">
      <c r="M3787" s="14">
        <v>-61</v>
      </c>
      <c r="N3787" t="s">
        <v>131</v>
      </c>
    </row>
    <row r="3788" spans="13:14" x14ac:dyDescent="0.25">
      <c r="M3788" s="23">
        <v>-61</v>
      </c>
      <c r="N3788" t="s">
        <v>131</v>
      </c>
    </row>
    <row r="3789" spans="13:14" x14ac:dyDescent="0.25">
      <c r="M3789" s="14">
        <v>-61</v>
      </c>
      <c r="N3789" t="s">
        <v>131</v>
      </c>
    </row>
    <row r="3790" spans="13:14" x14ac:dyDescent="0.25">
      <c r="M3790" s="23">
        <v>-71</v>
      </c>
      <c r="N3790" t="s">
        <v>131</v>
      </c>
    </row>
    <row r="3791" spans="13:14" x14ac:dyDescent="0.25">
      <c r="M3791" s="14">
        <v>-72</v>
      </c>
      <c r="N3791" t="s">
        <v>131</v>
      </c>
    </row>
    <row r="3792" spans="13:14" x14ac:dyDescent="0.25">
      <c r="M3792" s="23">
        <v>-72</v>
      </c>
      <c r="N3792" t="s">
        <v>131</v>
      </c>
    </row>
    <row r="3793" spans="13:14" x14ac:dyDescent="0.25">
      <c r="M3793" s="14">
        <v>-73</v>
      </c>
      <c r="N3793" t="s">
        <v>131</v>
      </c>
    </row>
    <row r="3794" spans="13:14" x14ac:dyDescent="0.25">
      <c r="M3794" s="23">
        <v>-73</v>
      </c>
      <c r="N3794" t="s">
        <v>131</v>
      </c>
    </row>
    <row r="3795" spans="13:14" x14ac:dyDescent="0.25">
      <c r="M3795" s="14">
        <v>-73</v>
      </c>
      <c r="N3795" t="s">
        <v>131</v>
      </c>
    </row>
    <row r="3796" spans="13:14" x14ac:dyDescent="0.25">
      <c r="M3796" s="23">
        <v>-72</v>
      </c>
      <c r="N3796" t="s">
        <v>131</v>
      </c>
    </row>
    <row r="3797" spans="13:14" x14ac:dyDescent="0.25">
      <c r="M3797" s="14">
        <v>-73</v>
      </c>
      <c r="N3797" t="s">
        <v>131</v>
      </c>
    </row>
    <row r="3798" spans="13:14" x14ac:dyDescent="0.25">
      <c r="M3798" s="23">
        <v>-75</v>
      </c>
      <c r="N3798" t="s">
        <v>131</v>
      </c>
    </row>
    <row r="3799" spans="13:14" x14ac:dyDescent="0.25">
      <c r="M3799" s="14">
        <v>-62</v>
      </c>
      <c r="N3799" t="s">
        <v>131</v>
      </c>
    </row>
    <row r="3800" spans="13:14" x14ac:dyDescent="0.25">
      <c r="M3800" s="19">
        <v>-62</v>
      </c>
      <c r="N3800" t="s">
        <v>131</v>
      </c>
    </row>
    <row r="3801" spans="13:14" x14ac:dyDescent="0.25">
      <c r="M3801" s="20">
        <v>-62</v>
      </c>
      <c r="N3801" t="s">
        <v>131</v>
      </c>
    </row>
    <row r="3802" spans="13:14" x14ac:dyDescent="0.25">
      <c r="M3802" s="19">
        <v>-75</v>
      </c>
      <c r="N3802" t="s">
        <v>131</v>
      </c>
    </row>
    <row r="3803" spans="13:14" x14ac:dyDescent="0.25">
      <c r="M3803" s="20">
        <v>-61</v>
      </c>
      <c r="N3803" t="s">
        <v>131</v>
      </c>
    </row>
    <row r="3804" spans="13:14" x14ac:dyDescent="0.25">
      <c r="M3804" s="19">
        <v>-73</v>
      </c>
      <c r="N3804" t="s">
        <v>131</v>
      </c>
    </row>
    <row r="3805" spans="13:14" x14ac:dyDescent="0.25">
      <c r="M3805" s="20">
        <v>-74</v>
      </c>
      <c r="N3805" t="s">
        <v>131</v>
      </c>
    </row>
    <row r="3806" spans="13:14" x14ac:dyDescent="0.25">
      <c r="M3806" s="19">
        <v>-62</v>
      </c>
      <c r="N3806" t="s">
        <v>131</v>
      </c>
    </row>
    <row r="3807" spans="13:14" x14ac:dyDescent="0.25">
      <c r="M3807" s="20">
        <v>-62</v>
      </c>
      <c r="N3807" t="s">
        <v>131</v>
      </c>
    </row>
    <row r="3808" spans="13:14" x14ac:dyDescent="0.25">
      <c r="M3808" s="19">
        <v>-62</v>
      </c>
      <c r="N3808" t="s">
        <v>131</v>
      </c>
    </row>
    <row r="3809" spans="13:14" x14ac:dyDescent="0.25">
      <c r="M3809" s="20">
        <v>-62</v>
      </c>
      <c r="N3809" t="s">
        <v>131</v>
      </c>
    </row>
    <row r="3810" spans="13:14" x14ac:dyDescent="0.25">
      <c r="M3810" s="19">
        <v>-76</v>
      </c>
      <c r="N3810" t="s">
        <v>131</v>
      </c>
    </row>
    <row r="3811" spans="13:14" x14ac:dyDescent="0.25">
      <c r="M3811" s="20">
        <v>-60</v>
      </c>
      <c r="N3811" t="s">
        <v>131</v>
      </c>
    </row>
    <row r="3812" spans="13:14" x14ac:dyDescent="0.25">
      <c r="M3812" s="19">
        <v>-74</v>
      </c>
      <c r="N3812" t="s">
        <v>131</v>
      </c>
    </row>
    <row r="3813" spans="13:14" x14ac:dyDescent="0.25">
      <c r="M3813" s="20">
        <v>-62</v>
      </c>
      <c r="N3813" t="s">
        <v>131</v>
      </c>
    </row>
    <row r="3814" spans="13:14" x14ac:dyDescent="0.25">
      <c r="M3814" s="19">
        <v>-74</v>
      </c>
      <c r="N3814" t="s">
        <v>131</v>
      </c>
    </row>
    <row r="3815" spans="13:14" x14ac:dyDescent="0.25">
      <c r="M3815" s="20">
        <v>-73</v>
      </c>
      <c r="N3815" t="s">
        <v>131</v>
      </c>
    </row>
    <row r="3816" spans="13:14" x14ac:dyDescent="0.25">
      <c r="M3816" s="19">
        <v>-61</v>
      </c>
      <c r="N3816" t="s">
        <v>131</v>
      </c>
    </row>
    <row r="3817" spans="13:14" x14ac:dyDescent="0.25">
      <c r="M3817" s="20">
        <v>-71</v>
      </c>
      <c r="N3817" t="s">
        <v>131</v>
      </c>
    </row>
    <row r="3818" spans="13:14" x14ac:dyDescent="0.25">
      <c r="M3818" s="19">
        <v>-72</v>
      </c>
      <c r="N3818" t="s">
        <v>131</v>
      </c>
    </row>
    <row r="3819" spans="13:14" x14ac:dyDescent="0.25">
      <c r="M3819" s="20">
        <v>-73</v>
      </c>
      <c r="N3819" t="s">
        <v>131</v>
      </c>
    </row>
    <row r="3820" spans="13:14" x14ac:dyDescent="0.25">
      <c r="M3820" s="19">
        <v>-61</v>
      </c>
      <c r="N3820" t="s">
        <v>131</v>
      </c>
    </row>
    <row r="3821" spans="13:14" x14ac:dyDescent="0.25">
      <c r="M3821" s="20">
        <v>-72</v>
      </c>
      <c r="N3821" t="s">
        <v>131</v>
      </c>
    </row>
    <row r="3822" spans="13:14" x14ac:dyDescent="0.25">
      <c r="M3822" s="19">
        <v>-62</v>
      </c>
      <c r="N3822" t="s">
        <v>131</v>
      </c>
    </row>
    <row r="3823" spans="13:14" x14ac:dyDescent="0.25">
      <c r="M3823" s="21">
        <v>-75</v>
      </c>
      <c r="N3823" t="s">
        <v>131</v>
      </c>
    </row>
    <row r="3824" spans="13:14" x14ac:dyDescent="0.25">
      <c r="M3824" s="22">
        <v>-76</v>
      </c>
      <c r="N3824" t="s">
        <v>131</v>
      </c>
    </row>
    <row r="3825" spans="13:14" x14ac:dyDescent="0.25">
      <c r="M3825" s="23">
        <v>-72</v>
      </c>
      <c r="N3825" t="s">
        <v>131</v>
      </c>
    </row>
    <row r="3826" spans="13:14" x14ac:dyDescent="0.25">
      <c r="M3826" s="14">
        <v>-61</v>
      </c>
      <c r="N3826" t="s">
        <v>131</v>
      </c>
    </row>
    <row r="3827" spans="13:14" x14ac:dyDescent="0.25">
      <c r="M3827" s="23">
        <v>-73</v>
      </c>
      <c r="N3827" t="s">
        <v>131</v>
      </c>
    </row>
    <row r="3828" spans="13:14" x14ac:dyDescent="0.25">
      <c r="M3828" s="14">
        <v>-73</v>
      </c>
      <c r="N3828" t="s">
        <v>131</v>
      </c>
    </row>
    <row r="3829" spans="13:14" x14ac:dyDescent="0.25">
      <c r="M3829" s="23">
        <v>-73</v>
      </c>
      <c r="N3829" t="s">
        <v>131</v>
      </c>
    </row>
    <row r="3830" spans="13:14" x14ac:dyDescent="0.25">
      <c r="M3830" s="14">
        <v>-73</v>
      </c>
      <c r="N3830" t="s">
        <v>131</v>
      </c>
    </row>
    <row r="3831" spans="13:14" x14ac:dyDescent="0.25">
      <c r="M3831" s="23">
        <v>-61</v>
      </c>
      <c r="N3831" t="s">
        <v>131</v>
      </c>
    </row>
    <row r="3832" spans="13:14" x14ac:dyDescent="0.25">
      <c r="M3832" s="14">
        <v>-62</v>
      </c>
      <c r="N3832" t="s">
        <v>131</v>
      </c>
    </row>
    <row r="3833" spans="13:14" x14ac:dyDescent="0.25">
      <c r="M3833" s="23">
        <v>-76</v>
      </c>
      <c r="N3833" t="s">
        <v>131</v>
      </c>
    </row>
    <row r="3834" spans="13:14" x14ac:dyDescent="0.25">
      <c r="M3834" s="14">
        <v>-61</v>
      </c>
      <c r="N3834" t="s">
        <v>131</v>
      </c>
    </row>
    <row r="3835" spans="13:14" x14ac:dyDescent="0.25">
      <c r="M3835" s="23">
        <v>-71</v>
      </c>
      <c r="N3835" t="s">
        <v>131</v>
      </c>
    </row>
    <row r="3836" spans="13:14" x14ac:dyDescent="0.25">
      <c r="M3836" s="14">
        <v>-73</v>
      </c>
      <c r="N3836" t="s">
        <v>131</v>
      </c>
    </row>
    <row r="3837" spans="13:14" x14ac:dyDescent="0.25">
      <c r="M3837" s="23">
        <v>-61</v>
      </c>
      <c r="N3837" t="s">
        <v>131</v>
      </c>
    </row>
    <row r="3838" spans="13:14" x14ac:dyDescent="0.25">
      <c r="M3838" s="14">
        <v>-72</v>
      </c>
      <c r="N3838" t="s">
        <v>131</v>
      </c>
    </row>
    <row r="3839" spans="13:14" x14ac:dyDescent="0.25">
      <c r="M3839" s="23">
        <v>-61</v>
      </c>
      <c r="N3839" t="s">
        <v>131</v>
      </c>
    </row>
    <row r="3840" spans="13:14" x14ac:dyDescent="0.25">
      <c r="M3840" s="14">
        <v>-61</v>
      </c>
      <c r="N3840" t="s">
        <v>131</v>
      </c>
    </row>
    <row r="3841" spans="13:14" x14ac:dyDescent="0.25">
      <c r="M3841" s="23">
        <v>-60</v>
      </c>
      <c r="N3841" t="s">
        <v>131</v>
      </c>
    </row>
    <row r="3842" spans="13:14" x14ac:dyDescent="0.25">
      <c r="M3842" s="14">
        <v>-61</v>
      </c>
      <c r="N3842" t="s">
        <v>131</v>
      </c>
    </row>
    <row r="3843" spans="13:14" x14ac:dyDescent="0.25">
      <c r="M3843" s="23">
        <v>-76</v>
      </c>
      <c r="N3843" t="s">
        <v>131</v>
      </c>
    </row>
    <row r="3844" spans="13:14" x14ac:dyDescent="0.25">
      <c r="M3844" s="14">
        <v>-61</v>
      </c>
      <c r="N3844" t="s">
        <v>131</v>
      </c>
    </row>
    <row r="3845" spans="13:14" x14ac:dyDescent="0.25">
      <c r="M3845" s="23">
        <v>-61</v>
      </c>
      <c r="N3845" t="s">
        <v>131</v>
      </c>
    </row>
    <row r="3846" spans="13:14" x14ac:dyDescent="0.25">
      <c r="M3846" s="14">
        <v>-73</v>
      </c>
      <c r="N3846" t="s">
        <v>131</v>
      </c>
    </row>
    <row r="3847" spans="13:14" x14ac:dyDescent="0.25">
      <c r="M3847" s="19">
        <v>-62</v>
      </c>
      <c r="N3847" t="s">
        <v>131</v>
      </c>
    </row>
    <row r="3848" spans="13:14" x14ac:dyDescent="0.25">
      <c r="M3848" s="20">
        <v>-61</v>
      </c>
      <c r="N3848" t="s">
        <v>131</v>
      </c>
    </row>
    <row r="3849" spans="13:14" x14ac:dyDescent="0.25">
      <c r="M3849" s="19">
        <v>-61</v>
      </c>
      <c r="N3849" t="s">
        <v>131</v>
      </c>
    </row>
    <row r="3850" spans="13:14" x14ac:dyDescent="0.25">
      <c r="M3850" s="20">
        <v>-74</v>
      </c>
      <c r="N3850" t="s">
        <v>131</v>
      </c>
    </row>
    <row r="3851" spans="13:14" x14ac:dyDescent="0.25">
      <c r="M3851" s="19">
        <v>-61</v>
      </c>
      <c r="N3851" t="s">
        <v>131</v>
      </c>
    </row>
    <row r="3852" spans="13:14" x14ac:dyDescent="0.25">
      <c r="M3852" s="20">
        <v>-61</v>
      </c>
      <c r="N3852" t="s">
        <v>131</v>
      </c>
    </row>
    <row r="3853" spans="13:14" x14ac:dyDescent="0.25">
      <c r="M3853" s="19">
        <v>-73</v>
      </c>
      <c r="N3853" t="s">
        <v>131</v>
      </c>
    </row>
    <row r="3854" spans="13:14" x14ac:dyDescent="0.25">
      <c r="M3854" s="20">
        <v>-73</v>
      </c>
      <c r="N3854" t="s">
        <v>131</v>
      </c>
    </row>
    <row r="3855" spans="13:14" x14ac:dyDescent="0.25">
      <c r="M3855" s="19">
        <v>-75</v>
      </c>
      <c r="N3855" t="s">
        <v>131</v>
      </c>
    </row>
    <row r="3856" spans="13:14" x14ac:dyDescent="0.25">
      <c r="M3856" s="20">
        <v>-75</v>
      </c>
      <c r="N3856" t="s">
        <v>131</v>
      </c>
    </row>
    <row r="3857" spans="13:14" x14ac:dyDescent="0.25">
      <c r="M3857" s="19">
        <v>-61</v>
      </c>
      <c r="N3857" t="s">
        <v>131</v>
      </c>
    </row>
    <row r="3858" spans="13:14" x14ac:dyDescent="0.25">
      <c r="M3858" s="20">
        <v>-61</v>
      </c>
      <c r="N3858" t="s">
        <v>131</v>
      </c>
    </row>
    <row r="3859" spans="13:14" x14ac:dyDescent="0.25">
      <c r="M3859" s="19">
        <v>-71</v>
      </c>
      <c r="N3859" t="s">
        <v>131</v>
      </c>
    </row>
    <row r="3860" spans="13:14" x14ac:dyDescent="0.25">
      <c r="M3860" s="20">
        <v>-73</v>
      </c>
      <c r="N3860" t="s">
        <v>131</v>
      </c>
    </row>
    <row r="3861" spans="13:14" x14ac:dyDescent="0.25">
      <c r="M3861" s="23">
        <v>-62</v>
      </c>
      <c r="N3861" t="s">
        <v>131</v>
      </c>
    </row>
    <row r="3862" spans="13:14" x14ac:dyDescent="0.25">
      <c r="M3862" s="14">
        <v>-73</v>
      </c>
      <c r="N3862" t="s">
        <v>131</v>
      </c>
    </row>
    <row r="3863" spans="13:14" x14ac:dyDescent="0.25">
      <c r="M3863" s="23">
        <v>-61</v>
      </c>
      <c r="N3863" t="s">
        <v>131</v>
      </c>
    </row>
    <row r="3864" spans="13:14" x14ac:dyDescent="0.25">
      <c r="M3864" s="14">
        <v>-61</v>
      </c>
      <c r="N3864" t="s">
        <v>131</v>
      </c>
    </row>
    <row r="3865" spans="13:14" x14ac:dyDescent="0.25">
      <c r="M3865" s="23">
        <v>-61</v>
      </c>
      <c r="N3865" t="s">
        <v>131</v>
      </c>
    </row>
    <row r="3866" spans="13:14" x14ac:dyDescent="0.25">
      <c r="M3866" s="14">
        <v>-62</v>
      </c>
      <c r="N3866" t="s">
        <v>131</v>
      </c>
    </row>
    <row r="3867" spans="13:14" x14ac:dyDescent="0.25">
      <c r="M3867" s="23">
        <v>-60</v>
      </c>
      <c r="N3867" t="s">
        <v>131</v>
      </c>
    </row>
    <row r="3868" spans="13:14" x14ac:dyDescent="0.25">
      <c r="M3868" s="14">
        <v>-74</v>
      </c>
      <c r="N3868" t="s">
        <v>131</v>
      </c>
    </row>
    <row r="3869" spans="13:14" x14ac:dyDescent="0.25">
      <c r="M3869" s="23">
        <v>-74</v>
      </c>
      <c r="N3869" t="s">
        <v>131</v>
      </c>
    </row>
    <row r="3870" spans="13:14" x14ac:dyDescent="0.25">
      <c r="M3870" s="14">
        <v>-74</v>
      </c>
      <c r="N3870" t="s">
        <v>131</v>
      </c>
    </row>
    <row r="3871" spans="13:14" x14ac:dyDescent="0.25">
      <c r="M3871" s="23">
        <v>-76</v>
      </c>
      <c r="N3871" t="s">
        <v>131</v>
      </c>
    </row>
    <row r="3872" spans="13:14" x14ac:dyDescent="0.25">
      <c r="M3872" s="14">
        <v>-73</v>
      </c>
      <c r="N3872" t="s">
        <v>131</v>
      </c>
    </row>
    <row r="3873" spans="13:14" x14ac:dyDescent="0.25">
      <c r="M3873" s="23">
        <v>-76</v>
      </c>
      <c r="N3873" t="s">
        <v>131</v>
      </c>
    </row>
    <row r="3874" spans="13:14" x14ac:dyDescent="0.25">
      <c r="M3874" s="14">
        <v>-61</v>
      </c>
      <c r="N3874" t="s">
        <v>131</v>
      </c>
    </row>
    <row r="3875" spans="13:14" x14ac:dyDescent="0.25">
      <c r="M3875" s="23">
        <v>-73</v>
      </c>
      <c r="N3875" t="s">
        <v>131</v>
      </c>
    </row>
    <row r="3876" spans="13:14" x14ac:dyDescent="0.25">
      <c r="M3876" s="14">
        <v>-73</v>
      </c>
      <c r="N3876" t="s">
        <v>131</v>
      </c>
    </row>
    <row r="3877" spans="13:14" x14ac:dyDescent="0.25">
      <c r="M3877" s="23">
        <v>-61</v>
      </c>
      <c r="N3877" t="s">
        <v>131</v>
      </c>
    </row>
    <row r="3878" spans="13:14" x14ac:dyDescent="0.25">
      <c r="M3878" s="14">
        <v>-71</v>
      </c>
      <c r="N3878" t="s">
        <v>131</v>
      </c>
    </row>
    <row r="3879" spans="13:14" x14ac:dyDescent="0.25">
      <c r="M3879" s="23">
        <v>-61</v>
      </c>
      <c r="N3879" t="s">
        <v>131</v>
      </c>
    </row>
    <row r="3880" spans="13:14" x14ac:dyDescent="0.25">
      <c r="M3880" s="14">
        <v>-61</v>
      </c>
      <c r="N3880" t="s">
        <v>131</v>
      </c>
    </row>
    <row r="3881" spans="13:14" x14ac:dyDescent="0.25">
      <c r="M3881" s="23">
        <v>-73</v>
      </c>
      <c r="N3881" t="s">
        <v>131</v>
      </c>
    </row>
    <row r="3882" spans="13:14" x14ac:dyDescent="0.25">
      <c r="M3882" s="14">
        <v>-73</v>
      </c>
      <c r="N3882" t="s">
        <v>131</v>
      </c>
    </row>
    <row r="3883" spans="13:14" x14ac:dyDescent="0.25">
      <c r="M3883" s="23">
        <v>-61</v>
      </c>
      <c r="N3883" t="s">
        <v>131</v>
      </c>
    </row>
    <row r="3884" spans="13:14" x14ac:dyDescent="0.25">
      <c r="M3884" s="14">
        <v>-61</v>
      </c>
      <c r="N3884" t="s">
        <v>131</v>
      </c>
    </row>
    <row r="3885" spans="13:14" x14ac:dyDescent="0.25">
      <c r="M3885" s="19">
        <v>-61</v>
      </c>
      <c r="N3885" t="s">
        <v>131</v>
      </c>
    </row>
    <row r="3886" spans="13:14" x14ac:dyDescent="0.25">
      <c r="M3886" s="20">
        <v>-73</v>
      </c>
      <c r="N3886" t="s">
        <v>131</v>
      </c>
    </row>
    <row r="3887" spans="13:14" x14ac:dyDescent="0.25">
      <c r="M3887" s="19">
        <v>-73</v>
      </c>
      <c r="N3887" t="s">
        <v>131</v>
      </c>
    </row>
    <row r="3888" spans="13:14" x14ac:dyDescent="0.25">
      <c r="M3888" s="20">
        <v>-73</v>
      </c>
      <c r="N3888" t="s">
        <v>131</v>
      </c>
    </row>
    <row r="3889" spans="13:14" x14ac:dyDescent="0.25">
      <c r="M3889" s="19">
        <v>-73</v>
      </c>
      <c r="N3889" t="s">
        <v>131</v>
      </c>
    </row>
    <row r="3890" spans="13:14" x14ac:dyDescent="0.25">
      <c r="M3890" s="20">
        <v>-73</v>
      </c>
      <c r="N3890" t="s">
        <v>131</v>
      </c>
    </row>
    <row r="3891" spans="13:14" x14ac:dyDescent="0.25">
      <c r="M3891" s="19">
        <v>-71</v>
      </c>
      <c r="N3891" t="s">
        <v>131</v>
      </c>
    </row>
    <row r="3892" spans="13:14" x14ac:dyDescent="0.25">
      <c r="M3892" s="20">
        <v>-74</v>
      </c>
      <c r="N3892" t="s">
        <v>131</v>
      </c>
    </row>
    <row r="3893" spans="13:14" x14ac:dyDescent="0.25">
      <c r="M3893" s="19">
        <v>-61</v>
      </c>
      <c r="N3893" t="s">
        <v>131</v>
      </c>
    </row>
    <row r="3894" spans="13:14" x14ac:dyDescent="0.25">
      <c r="M3894" s="20">
        <v>-61</v>
      </c>
      <c r="N3894" t="s">
        <v>131</v>
      </c>
    </row>
    <row r="3895" spans="13:14" x14ac:dyDescent="0.25">
      <c r="M3895" s="19">
        <v>-61</v>
      </c>
      <c r="N3895" t="s">
        <v>131</v>
      </c>
    </row>
    <row r="3896" spans="13:14" x14ac:dyDescent="0.25">
      <c r="M3896" s="20">
        <v>-74</v>
      </c>
      <c r="N3896" t="s">
        <v>131</v>
      </c>
    </row>
    <row r="3897" spans="13:14" x14ac:dyDescent="0.25">
      <c r="M3897" s="19">
        <v>-61</v>
      </c>
      <c r="N3897" t="s">
        <v>131</v>
      </c>
    </row>
    <row r="3898" spans="13:14" x14ac:dyDescent="0.25">
      <c r="M3898" s="20">
        <v>-73</v>
      </c>
      <c r="N3898" t="s">
        <v>131</v>
      </c>
    </row>
    <row r="3899" spans="13:14" x14ac:dyDescent="0.25">
      <c r="M3899" s="19">
        <v>-74</v>
      </c>
      <c r="N3899" t="s">
        <v>131</v>
      </c>
    </row>
    <row r="3900" spans="13:14" x14ac:dyDescent="0.25">
      <c r="M3900" s="20">
        <v>-74</v>
      </c>
      <c r="N3900" t="s">
        <v>131</v>
      </c>
    </row>
    <row r="3901" spans="13:14" x14ac:dyDescent="0.25">
      <c r="M3901" s="19">
        <v>-74</v>
      </c>
      <c r="N3901" t="s">
        <v>131</v>
      </c>
    </row>
    <row r="3902" spans="13:14" x14ac:dyDescent="0.25">
      <c r="M3902" s="20">
        <v>-61</v>
      </c>
      <c r="N3902" t="s">
        <v>131</v>
      </c>
    </row>
    <row r="3903" spans="13:14" x14ac:dyDescent="0.25">
      <c r="M3903" s="19">
        <v>-65</v>
      </c>
      <c r="N3903" t="s">
        <v>131</v>
      </c>
    </row>
    <row r="3904" spans="13:14" x14ac:dyDescent="0.25">
      <c r="M3904" s="20">
        <v>-73</v>
      </c>
      <c r="N3904" t="s">
        <v>131</v>
      </c>
    </row>
    <row r="3905" spans="13:14" x14ac:dyDescent="0.25">
      <c r="M3905" s="21">
        <v>-72</v>
      </c>
      <c r="N3905" t="s">
        <v>131</v>
      </c>
    </row>
    <row r="3906" spans="13:14" x14ac:dyDescent="0.25">
      <c r="M3906" s="22">
        <v>-73</v>
      </c>
      <c r="N3906" t="s">
        <v>131</v>
      </c>
    </row>
    <row r="3907" spans="13:14" x14ac:dyDescent="0.25">
      <c r="M3907" s="23">
        <v>-77</v>
      </c>
      <c r="N3907" t="s">
        <v>131</v>
      </c>
    </row>
    <row r="3908" spans="13:14" x14ac:dyDescent="0.25">
      <c r="M3908" s="14">
        <v>-70</v>
      </c>
      <c r="N3908" t="s">
        <v>131</v>
      </c>
    </row>
    <row r="3909" spans="13:14" x14ac:dyDescent="0.25">
      <c r="M3909" s="23">
        <v>-61</v>
      </c>
      <c r="N3909" t="s">
        <v>131</v>
      </c>
    </row>
    <row r="3910" spans="13:14" x14ac:dyDescent="0.25">
      <c r="M3910" s="14">
        <v>-72</v>
      </c>
      <c r="N3910" t="s">
        <v>131</v>
      </c>
    </row>
    <row r="3911" spans="13:14" x14ac:dyDescent="0.25">
      <c r="M3911" s="23">
        <v>-73</v>
      </c>
      <c r="N3911" t="s">
        <v>131</v>
      </c>
    </row>
    <row r="3912" spans="13:14" x14ac:dyDescent="0.25">
      <c r="M3912" s="14">
        <v>-72</v>
      </c>
      <c r="N3912" t="s">
        <v>131</v>
      </c>
    </row>
    <row r="3913" spans="13:14" x14ac:dyDescent="0.25">
      <c r="M3913" s="23">
        <v>-75</v>
      </c>
      <c r="N3913" t="s">
        <v>131</v>
      </c>
    </row>
    <row r="3914" spans="13:14" x14ac:dyDescent="0.25">
      <c r="M3914" s="14">
        <v>-61</v>
      </c>
      <c r="N3914" t="s">
        <v>131</v>
      </c>
    </row>
    <row r="3915" spans="13:14" x14ac:dyDescent="0.25">
      <c r="M3915" s="23">
        <v>-74</v>
      </c>
      <c r="N3915" t="s">
        <v>131</v>
      </c>
    </row>
    <row r="3916" spans="13:14" x14ac:dyDescent="0.25">
      <c r="M3916" s="14">
        <v>-72</v>
      </c>
      <c r="N3916" t="s">
        <v>131</v>
      </c>
    </row>
    <row r="3917" spans="13:14" x14ac:dyDescent="0.25">
      <c r="M3917" s="23">
        <v>-75</v>
      </c>
      <c r="N3917" t="s">
        <v>131</v>
      </c>
    </row>
    <row r="3918" spans="13:14" x14ac:dyDescent="0.25">
      <c r="M3918" s="14">
        <v>-62</v>
      </c>
      <c r="N3918" t="s">
        <v>131</v>
      </c>
    </row>
    <row r="3919" spans="13:14" x14ac:dyDescent="0.25">
      <c r="M3919" s="23">
        <v>-77</v>
      </c>
      <c r="N3919" t="s">
        <v>131</v>
      </c>
    </row>
    <row r="3920" spans="13:14" x14ac:dyDescent="0.25">
      <c r="M3920" s="14">
        <v>-72</v>
      </c>
      <c r="N3920" t="s">
        <v>131</v>
      </c>
    </row>
    <row r="3921" spans="13:14" x14ac:dyDescent="0.25">
      <c r="M3921" s="23">
        <v>-76</v>
      </c>
      <c r="N3921" t="s">
        <v>131</v>
      </c>
    </row>
    <row r="3922" spans="13:14" x14ac:dyDescent="0.25">
      <c r="M3922" s="14">
        <v>-62</v>
      </c>
      <c r="N3922" t="s">
        <v>131</v>
      </c>
    </row>
    <row r="3923" spans="13:14" x14ac:dyDescent="0.25">
      <c r="M3923" s="23">
        <v>-76</v>
      </c>
      <c r="N3923" t="s">
        <v>131</v>
      </c>
    </row>
    <row r="3924" spans="13:14" x14ac:dyDescent="0.25">
      <c r="M3924" s="14">
        <v>-75</v>
      </c>
      <c r="N3924" t="s">
        <v>131</v>
      </c>
    </row>
    <row r="3925" spans="13:14" x14ac:dyDescent="0.25">
      <c r="M3925" s="23">
        <v>-72</v>
      </c>
      <c r="N3925" t="s">
        <v>131</v>
      </c>
    </row>
    <row r="3926" spans="13:14" x14ac:dyDescent="0.25">
      <c r="M3926" s="14">
        <v>-62</v>
      </c>
      <c r="N3926" t="s">
        <v>131</v>
      </c>
    </row>
    <row r="3927" spans="13:14" x14ac:dyDescent="0.25">
      <c r="M3927" s="23">
        <v>-62</v>
      </c>
      <c r="N3927" t="s">
        <v>131</v>
      </c>
    </row>
    <row r="3928" spans="13:14" x14ac:dyDescent="0.25">
      <c r="M3928" s="14">
        <v>-61</v>
      </c>
      <c r="N3928" t="s">
        <v>131</v>
      </c>
    </row>
    <row r="3929" spans="13:14" x14ac:dyDescent="0.25">
      <c r="M3929" s="19">
        <v>-74</v>
      </c>
      <c r="N3929" t="s">
        <v>131</v>
      </c>
    </row>
    <row r="3930" spans="13:14" x14ac:dyDescent="0.25">
      <c r="M3930" s="20">
        <v>-62</v>
      </c>
      <c r="N3930" t="s">
        <v>131</v>
      </c>
    </row>
    <row r="3931" spans="13:14" x14ac:dyDescent="0.25">
      <c r="M3931" s="19">
        <v>-74</v>
      </c>
      <c r="N3931" t="s">
        <v>131</v>
      </c>
    </row>
    <row r="3932" spans="13:14" x14ac:dyDescent="0.25">
      <c r="M3932" s="20">
        <v>-62</v>
      </c>
      <c r="N3932" t="s">
        <v>131</v>
      </c>
    </row>
    <row r="3933" spans="13:14" x14ac:dyDescent="0.25">
      <c r="M3933" s="19">
        <v>-62</v>
      </c>
      <c r="N3933" t="s">
        <v>131</v>
      </c>
    </row>
    <row r="3934" spans="13:14" x14ac:dyDescent="0.25">
      <c r="M3934" s="20">
        <v>-75</v>
      </c>
      <c r="N3934" t="s">
        <v>131</v>
      </c>
    </row>
    <row r="3935" spans="13:14" x14ac:dyDescent="0.25">
      <c r="M3935" s="19">
        <v>-62</v>
      </c>
      <c r="N3935" t="s">
        <v>131</v>
      </c>
    </row>
    <row r="3936" spans="13:14" x14ac:dyDescent="0.25">
      <c r="M3936" s="20">
        <v>-72</v>
      </c>
      <c r="N3936" t="s">
        <v>131</v>
      </c>
    </row>
    <row r="3937" spans="13:14" x14ac:dyDescent="0.25">
      <c r="M3937" s="19">
        <v>-72</v>
      </c>
      <c r="N3937" t="s">
        <v>131</v>
      </c>
    </row>
    <row r="3938" spans="13:14" x14ac:dyDescent="0.25">
      <c r="M3938" s="20">
        <v>-76</v>
      </c>
      <c r="N3938" t="s">
        <v>131</v>
      </c>
    </row>
    <row r="3939" spans="13:14" x14ac:dyDescent="0.25">
      <c r="M3939" s="19">
        <v>-73</v>
      </c>
      <c r="N3939" t="s">
        <v>131</v>
      </c>
    </row>
    <row r="3940" spans="13:14" x14ac:dyDescent="0.25">
      <c r="M3940" s="20">
        <v>-71</v>
      </c>
      <c r="N3940" t="s">
        <v>131</v>
      </c>
    </row>
    <row r="3941" spans="13:14" x14ac:dyDescent="0.25">
      <c r="M3941" s="19">
        <v>-61</v>
      </c>
      <c r="N3941" t="s">
        <v>131</v>
      </c>
    </row>
    <row r="3942" spans="13:14" x14ac:dyDescent="0.25">
      <c r="M3942" s="20">
        <v>-75</v>
      </c>
      <c r="N3942" t="s">
        <v>131</v>
      </c>
    </row>
    <row r="3943" spans="13:14" x14ac:dyDescent="0.25">
      <c r="M3943" s="19">
        <v>-74</v>
      </c>
      <c r="N3943" t="s">
        <v>131</v>
      </c>
    </row>
    <row r="3944" spans="13:14" x14ac:dyDescent="0.25">
      <c r="M3944" s="20">
        <v>-61</v>
      </c>
      <c r="N3944" t="s">
        <v>131</v>
      </c>
    </row>
    <row r="3945" spans="13:14" x14ac:dyDescent="0.25">
      <c r="M3945" s="21">
        <v>-58</v>
      </c>
      <c r="N3945" t="s">
        <v>131</v>
      </c>
    </row>
    <row r="3946" spans="13:14" x14ac:dyDescent="0.25">
      <c r="M3946" s="22">
        <v>-59</v>
      </c>
      <c r="N3946" t="s">
        <v>131</v>
      </c>
    </row>
    <row r="3947" spans="13:14" x14ac:dyDescent="0.25">
      <c r="M3947" s="23">
        <v>-65</v>
      </c>
      <c r="N3947" t="s">
        <v>131</v>
      </c>
    </row>
    <row r="3948" spans="13:14" x14ac:dyDescent="0.25">
      <c r="M3948" s="14">
        <v>-52</v>
      </c>
      <c r="N3948" t="s">
        <v>131</v>
      </c>
    </row>
    <row r="3949" spans="13:14" x14ac:dyDescent="0.25">
      <c r="M3949" s="23">
        <v>-47</v>
      </c>
      <c r="N3949" t="s">
        <v>131</v>
      </c>
    </row>
    <row r="3950" spans="13:14" x14ac:dyDescent="0.25">
      <c r="M3950" s="14">
        <v>-43</v>
      </c>
      <c r="N3950" t="s">
        <v>131</v>
      </c>
    </row>
    <row r="3951" spans="13:14" x14ac:dyDescent="0.25">
      <c r="M3951" s="23">
        <v>-39</v>
      </c>
      <c r="N3951" t="s">
        <v>131</v>
      </c>
    </row>
    <row r="3952" spans="13:14" x14ac:dyDescent="0.25">
      <c r="M3952" s="14">
        <v>-44</v>
      </c>
      <c r="N3952" t="s">
        <v>131</v>
      </c>
    </row>
    <row r="3953" spans="13:14" x14ac:dyDescent="0.25">
      <c r="M3953" s="23">
        <v>-41</v>
      </c>
      <c r="N3953" t="s">
        <v>131</v>
      </c>
    </row>
    <row r="3954" spans="13:14" x14ac:dyDescent="0.25">
      <c r="M3954" s="14">
        <v>-32</v>
      </c>
      <c r="N3954" t="s">
        <v>131</v>
      </c>
    </row>
    <row r="3955" spans="13:14" x14ac:dyDescent="0.25">
      <c r="M3955" s="23">
        <v>-32</v>
      </c>
      <c r="N3955" t="s">
        <v>131</v>
      </c>
    </row>
    <row r="3956" spans="13:14" x14ac:dyDescent="0.25">
      <c r="M3956" s="14">
        <v>-37</v>
      </c>
      <c r="N3956" t="s">
        <v>131</v>
      </c>
    </row>
    <row r="3957" spans="13:14" x14ac:dyDescent="0.25">
      <c r="M3957" s="23">
        <v>-40</v>
      </c>
      <c r="N3957" t="s">
        <v>131</v>
      </c>
    </row>
    <row r="3958" spans="13:14" x14ac:dyDescent="0.25">
      <c r="M3958" s="14">
        <v>-39</v>
      </c>
      <c r="N3958" t="s">
        <v>131</v>
      </c>
    </row>
    <row r="3959" spans="13:14" x14ac:dyDescent="0.25">
      <c r="M3959" s="23">
        <v>-41</v>
      </c>
      <c r="N3959" t="s">
        <v>131</v>
      </c>
    </row>
    <row r="3960" spans="13:14" x14ac:dyDescent="0.25">
      <c r="M3960" s="14">
        <v>-40</v>
      </c>
      <c r="N3960" t="s">
        <v>131</v>
      </c>
    </row>
    <row r="3961" spans="13:14" x14ac:dyDescent="0.25">
      <c r="M3961" s="23">
        <v>-34</v>
      </c>
      <c r="N3961" t="s">
        <v>131</v>
      </c>
    </row>
    <row r="3962" spans="13:14" x14ac:dyDescent="0.25">
      <c r="M3962" s="14">
        <v>-35</v>
      </c>
      <c r="N3962" t="s">
        <v>131</v>
      </c>
    </row>
    <row r="3963" spans="13:14" x14ac:dyDescent="0.25">
      <c r="M3963" s="23">
        <v>-41</v>
      </c>
      <c r="N3963" t="s">
        <v>131</v>
      </c>
    </row>
    <row r="3964" spans="13:14" x14ac:dyDescent="0.25">
      <c r="M3964" s="14">
        <v>-41</v>
      </c>
      <c r="N3964" t="s">
        <v>131</v>
      </c>
    </row>
    <row r="3965" spans="13:14" x14ac:dyDescent="0.25">
      <c r="M3965" s="23">
        <v>-41</v>
      </c>
      <c r="N3965" t="s">
        <v>131</v>
      </c>
    </row>
    <row r="3966" spans="13:14" x14ac:dyDescent="0.25">
      <c r="M3966" s="14">
        <v>-34</v>
      </c>
      <c r="N3966" t="s">
        <v>131</v>
      </c>
    </row>
    <row r="3967" spans="13:14" x14ac:dyDescent="0.25">
      <c r="M3967" s="23">
        <v>-38</v>
      </c>
      <c r="N3967" t="s">
        <v>131</v>
      </c>
    </row>
    <row r="3968" spans="13:14" x14ac:dyDescent="0.25">
      <c r="M3968" s="14">
        <v>-40</v>
      </c>
      <c r="N3968" t="s">
        <v>131</v>
      </c>
    </row>
    <row r="3969" spans="13:14" x14ac:dyDescent="0.25">
      <c r="M3969" s="19">
        <v>-39</v>
      </c>
      <c r="N3969" t="s">
        <v>131</v>
      </c>
    </row>
    <row r="3970" spans="13:14" x14ac:dyDescent="0.25">
      <c r="M3970" s="20">
        <v>-41</v>
      </c>
      <c r="N3970" t="s">
        <v>131</v>
      </c>
    </row>
    <row r="3971" spans="13:14" x14ac:dyDescent="0.25">
      <c r="M3971" s="19">
        <v>-41</v>
      </c>
      <c r="N3971" t="s">
        <v>131</v>
      </c>
    </row>
    <row r="3972" spans="13:14" x14ac:dyDescent="0.25">
      <c r="M3972" s="20">
        <v>-40</v>
      </c>
      <c r="N3972" t="s">
        <v>131</v>
      </c>
    </row>
    <row r="3973" spans="13:14" x14ac:dyDescent="0.25">
      <c r="M3973" s="19">
        <v>-35</v>
      </c>
      <c r="N3973" t="s">
        <v>131</v>
      </c>
    </row>
    <row r="3974" spans="13:14" x14ac:dyDescent="0.25">
      <c r="M3974" s="20">
        <v>-46</v>
      </c>
      <c r="N3974" t="s">
        <v>131</v>
      </c>
    </row>
    <row r="3975" spans="13:14" x14ac:dyDescent="0.25">
      <c r="M3975" s="19">
        <v>-41</v>
      </c>
      <c r="N3975" t="s">
        <v>131</v>
      </c>
    </row>
    <row r="3976" spans="13:14" x14ac:dyDescent="0.25">
      <c r="M3976" s="20">
        <v>-33</v>
      </c>
      <c r="N3976" t="s">
        <v>131</v>
      </c>
    </row>
    <row r="3977" spans="13:14" x14ac:dyDescent="0.25">
      <c r="M3977" s="19">
        <v>-35</v>
      </c>
      <c r="N3977" t="s">
        <v>131</v>
      </c>
    </row>
    <row r="3978" spans="13:14" x14ac:dyDescent="0.25">
      <c r="M3978" s="20">
        <v>-37</v>
      </c>
      <c r="N3978" t="s">
        <v>131</v>
      </c>
    </row>
    <row r="3979" spans="13:14" x14ac:dyDescent="0.25">
      <c r="M3979" s="19">
        <v>-39</v>
      </c>
      <c r="N3979" t="s">
        <v>131</v>
      </c>
    </row>
    <row r="3980" spans="13:14" x14ac:dyDescent="0.25">
      <c r="M3980" s="20">
        <v>-32</v>
      </c>
      <c r="N3980" t="s">
        <v>131</v>
      </c>
    </row>
    <row r="3981" spans="13:14" x14ac:dyDescent="0.25">
      <c r="M3981" s="19">
        <v>-34</v>
      </c>
      <c r="N3981" t="s">
        <v>131</v>
      </c>
    </row>
    <row r="3982" spans="13:14" x14ac:dyDescent="0.25">
      <c r="M3982" s="21">
        <v>-59</v>
      </c>
      <c r="N3982" t="s">
        <v>131</v>
      </c>
    </row>
    <row r="3983" spans="13:14" x14ac:dyDescent="0.25">
      <c r="M3983" s="22">
        <v>-64</v>
      </c>
      <c r="N3983" t="s">
        <v>131</v>
      </c>
    </row>
    <row r="3984" spans="13:14" x14ac:dyDescent="0.25">
      <c r="M3984" s="23">
        <v>-62</v>
      </c>
      <c r="N3984" t="s">
        <v>131</v>
      </c>
    </row>
    <row r="3985" spans="13:14" x14ac:dyDescent="0.25">
      <c r="M3985" s="14">
        <v>-70</v>
      </c>
      <c r="N3985" t="s">
        <v>131</v>
      </c>
    </row>
    <row r="3986" spans="13:14" x14ac:dyDescent="0.25">
      <c r="M3986" s="23">
        <v>-48</v>
      </c>
      <c r="N3986" t="s">
        <v>131</v>
      </c>
    </row>
    <row r="3987" spans="13:14" x14ac:dyDescent="0.25">
      <c r="M3987" s="14">
        <v>-53</v>
      </c>
      <c r="N3987" t="s">
        <v>131</v>
      </c>
    </row>
    <row r="3988" spans="13:14" x14ac:dyDescent="0.25">
      <c r="M3988" s="23">
        <v>-50</v>
      </c>
      <c r="N3988" t="s">
        <v>131</v>
      </c>
    </row>
    <row r="3989" spans="13:14" x14ac:dyDescent="0.25">
      <c r="M3989" s="14">
        <v>-53</v>
      </c>
      <c r="N3989" t="s">
        <v>131</v>
      </c>
    </row>
    <row r="3990" spans="13:14" x14ac:dyDescent="0.25">
      <c r="M3990" s="23">
        <v>-55</v>
      </c>
      <c r="N3990" t="s">
        <v>131</v>
      </c>
    </row>
    <row r="3991" spans="13:14" x14ac:dyDescent="0.25">
      <c r="M3991" s="14">
        <v>-54</v>
      </c>
      <c r="N3991" t="s">
        <v>131</v>
      </c>
    </row>
    <row r="3992" spans="13:14" x14ac:dyDescent="0.25">
      <c r="M3992" s="23">
        <v>-45</v>
      </c>
      <c r="N3992" t="s">
        <v>131</v>
      </c>
    </row>
    <row r="3993" spans="13:14" x14ac:dyDescent="0.25">
      <c r="M3993" s="14">
        <v>-56</v>
      </c>
      <c r="N3993" t="s">
        <v>131</v>
      </c>
    </row>
    <row r="3994" spans="13:14" x14ac:dyDescent="0.25">
      <c r="M3994" s="23">
        <v>-67</v>
      </c>
      <c r="N3994" t="s">
        <v>131</v>
      </c>
    </row>
    <row r="3995" spans="13:14" x14ac:dyDescent="0.25">
      <c r="M3995" s="14">
        <v>-53</v>
      </c>
      <c r="N3995" t="s">
        <v>131</v>
      </c>
    </row>
    <row r="3996" spans="13:14" x14ac:dyDescent="0.25">
      <c r="M3996" s="23">
        <v>-52</v>
      </c>
      <c r="N3996" t="s">
        <v>131</v>
      </c>
    </row>
    <row r="3997" spans="13:14" x14ac:dyDescent="0.25">
      <c r="M3997" s="14">
        <v>-50</v>
      </c>
      <c r="N3997" t="s">
        <v>131</v>
      </c>
    </row>
    <row r="3998" spans="13:14" x14ac:dyDescent="0.25">
      <c r="M3998" s="23">
        <v>-53</v>
      </c>
      <c r="N3998" t="s">
        <v>131</v>
      </c>
    </row>
    <row r="3999" spans="13:14" x14ac:dyDescent="0.25">
      <c r="M3999" s="14">
        <v>-50</v>
      </c>
      <c r="N3999" t="s">
        <v>131</v>
      </c>
    </row>
    <row r="4000" spans="13:14" x14ac:dyDescent="0.25">
      <c r="M4000" s="23">
        <v>-54</v>
      </c>
      <c r="N4000" t="s">
        <v>131</v>
      </c>
    </row>
    <row r="4001" spans="13:14" x14ac:dyDescent="0.25">
      <c r="M4001" s="14">
        <v>-53</v>
      </c>
      <c r="N4001" t="s">
        <v>131</v>
      </c>
    </row>
    <row r="4002" spans="13:14" x14ac:dyDescent="0.25">
      <c r="M4002" s="23">
        <v>-51</v>
      </c>
      <c r="N4002" t="s">
        <v>131</v>
      </c>
    </row>
    <row r="4003" spans="13:14" x14ac:dyDescent="0.25">
      <c r="M4003" s="14">
        <v>-54</v>
      </c>
      <c r="N4003" t="s">
        <v>131</v>
      </c>
    </row>
    <row r="4004" spans="13:14" x14ac:dyDescent="0.25">
      <c r="M4004" s="23">
        <v>-52</v>
      </c>
      <c r="N4004" t="s">
        <v>131</v>
      </c>
    </row>
    <row r="4005" spans="13:14" x14ac:dyDescent="0.25">
      <c r="M4005" s="14">
        <v>-58</v>
      </c>
      <c r="N4005" t="s">
        <v>131</v>
      </c>
    </row>
    <row r="4006" spans="13:14" x14ac:dyDescent="0.25">
      <c r="M4006" s="19">
        <v>-50</v>
      </c>
      <c r="N4006" t="s">
        <v>131</v>
      </c>
    </row>
    <row r="4007" spans="13:14" x14ac:dyDescent="0.25">
      <c r="M4007" s="20">
        <v>-60</v>
      </c>
      <c r="N4007" t="s">
        <v>131</v>
      </c>
    </row>
    <row r="4008" spans="13:14" x14ac:dyDescent="0.25">
      <c r="M4008" s="19">
        <v>-51</v>
      </c>
      <c r="N4008" t="s">
        <v>131</v>
      </c>
    </row>
    <row r="4009" spans="13:14" x14ac:dyDescent="0.25">
      <c r="M4009" s="20">
        <v>-58</v>
      </c>
      <c r="N4009" t="s">
        <v>131</v>
      </c>
    </row>
    <row r="4010" spans="13:14" x14ac:dyDescent="0.25">
      <c r="M4010" s="19">
        <v>-57</v>
      </c>
      <c r="N4010" t="s">
        <v>131</v>
      </c>
    </row>
    <row r="4011" spans="13:14" x14ac:dyDescent="0.25">
      <c r="M4011" s="20">
        <v>-58</v>
      </c>
      <c r="N4011" t="s">
        <v>131</v>
      </c>
    </row>
    <row r="4012" spans="13:14" x14ac:dyDescent="0.25">
      <c r="M4012" s="19">
        <v>-46</v>
      </c>
      <c r="N4012" t="s">
        <v>131</v>
      </c>
    </row>
    <row r="4013" spans="13:14" x14ac:dyDescent="0.25">
      <c r="M4013" s="20">
        <v>-54</v>
      </c>
      <c r="N4013" t="s">
        <v>131</v>
      </c>
    </row>
    <row r="4014" spans="13:14" x14ac:dyDescent="0.25">
      <c r="M4014" s="19">
        <v>-62</v>
      </c>
      <c r="N4014" t="s">
        <v>131</v>
      </c>
    </row>
    <row r="4015" spans="13:14" x14ac:dyDescent="0.25">
      <c r="M4015" s="20">
        <v>-62</v>
      </c>
      <c r="N4015" t="s">
        <v>131</v>
      </c>
    </row>
    <row r="4016" spans="13:14" x14ac:dyDescent="0.25">
      <c r="M4016" s="19">
        <v>-62</v>
      </c>
      <c r="N4016" t="s">
        <v>131</v>
      </c>
    </row>
    <row r="4017" spans="13:14" x14ac:dyDescent="0.25">
      <c r="M4017" s="20">
        <v>-52</v>
      </c>
      <c r="N4017" t="s">
        <v>131</v>
      </c>
    </row>
    <row r="4018" spans="13:14" x14ac:dyDescent="0.25">
      <c r="M4018" s="19">
        <v>-52</v>
      </c>
      <c r="N4018" t="s">
        <v>131</v>
      </c>
    </row>
    <row r="4019" spans="13:14" x14ac:dyDescent="0.25">
      <c r="M4019" s="20">
        <v>-63</v>
      </c>
      <c r="N4019" t="s">
        <v>131</v>
      </c>
    </row>
  </sheetData>
  <pageMargins left="0.7" right="0.7" top="0.75" bottom="0.75" header="0.3" footer="0.3"/>
  <pageSetup orientation="portrait" horizontalDpi="4294967293" verticalDpi="4294967293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0B59-AFBF-46D9-B75E-E1321A4C4F94}">
  <dimension ref="A1:AF76"/>
  <sheetViews>
    <sheetView workbookViewId="0">
      <selection activeCell="I22" sqref="I22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3" width="5.140625" bestFit="1" customWidth="1"/>
    <col min="4" max="4" width="11.28515625" bestFit="1" customWidth="1"/>
    <col min="5" max="5" width="24.140625" bestFit="1" customWidth="1"/>
    <col min="6" max="6" width="13.28515625" bestFit="1" customWidth="1"/>
    <col min="16" max="16" width="17.7109375" customWidth="1"/>
    <col min="17" max="17" width="22.85546875" bestFit="1" customWidth="1"/>
    <col min="18" max="18" width="16.28515625" bestFit="1" customWidth="1"/>
    <col min="19" max="19" width="5.140625" bestFit="1" customWidth="1"/>
    <col min="20" max="20" width="11.28515625" bestFit="1" customWidth="1"/>
    <col min="21" max="21" width="24.140625" bestFit="1" customWidth="1"/>
    <col min="22" max="22" width="13.28515625" bestFit="1" customWidth="1"/>
  </cols>
  <sheetData>
    <row r="1" spans="1:32" ht="23.25" x14ac:dyDescent="0.35">
      <c r="A1" s="41" t="s">
        <v>187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Q1" s="41" t="s">
        <v>188</v>
      </c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x14ac:dyDescent="0.25">
      <c r="A2" s="12" t="s">
        <v>150</v>
      </c>
      <c r="B2" s="12" t="s">
        <v>138</v>
      </c>
      <c r="E2" s="42" t="s">
        <v>151</v>
      </c>
      <c r="F2" s="42" t="s">
        <v>152</v>
      </c>
      <c r="Q2" s="12" t="s">
        <v>155</v>
      </c>
      <c r="R2" s="12" t="s">
        <v>138</v>
      </c>
      <c r="U2" s="42" t="s">
        <v>151</v>
      </c>
      <c r="V2" s="42" t="s">
        <v>152</v>
      </c>
    </row>
    <row r="3" spans="1:32" x14ac:dyDescent="0.25">
      <c r="A3" s="12" t="s">
        <v>135</v>
      </c>
      <c r="B3" t="s">
        <v>131</v>
      </c>
      <c r="C3" t="s">
        <v>132</v>
      </c>
      <c r="D3" t="s">
        <v>136</v>
      </c>
      <c r="E3" s="42" t="s">
        <v>153</v>
      </c>
      <c r="F3" s="42" t="s">
        <v>154</v>
      </c>
      <c r="Q3" s="12" t="s">
        <v>135</v>
      </c>
      <c r="R3" t="s">
        <v>131</v>
      </c>
      <c r="S3" t="s">
        <v>132</v>
      </c>
      <c r="T3" t="s">
        <v>136</v>
      </c>
      <c r="U3" s="42" t="s">
        <v>153</v>
      </c>
      <c r="V3" s="42" t="s">
        <v>154</v>
      </c>
    </row>
    <row r="4" spans="1:32" x14ac:dyDescent="0.25">
      <c r="A4" s="13">
        <v>-80</v>
      </c>
      <c r="B4" s="5"/>
      <c r="C4" s="5">
        <v>1</v>
      </c>
      <c r="D4" s="5">
        <v>1</v>
      </c>
      <c r="E4" s="43">
        <f>SUM(B4:$B$36)/($B$37)</f>
        <v>1</v>
      </c>
      <c r="F4" s="43">
        <f>SUM(C4:$C$36)/$C$37</f>
        <v>1</v>
      </c>
      <c r="Q4" s="13">
        <v>-92</v>
      </c>
      <c r="R4" s="5"/>
      <c r="S4" s="5">
        <v>2</v>
      </c>
      <c r="T4" s="5">
        <v>2</v>
      </c>
      <c r="U4" s="34">
        <f>SUM(R4:$R$75)/($R$76)</f>
        <v>1</v>
      </c>
      <c r="V4" s="34">
        <f>SUM(S4:$S$75)/($S$76)</f>
        <v>1</v>
      </c>
    </row>
    <row r="5" spans="1:32" x14ac:dyDescent="0.25">
      <c r="A5" s="13">
        <v>-78</v>
      </c>
      <c r="B5" s="5"/>
      <c r="C5" s="5">
        <v>1</v>
      </c>
      <c r="D5" s="5">
        <v>1</v>
      </c>
      <c r="E5" s="43">
        <f>SUM(B5:$B$36)/($B$37)</f>
        <v>1</v>
      </c>
      <c r="F5" s="44">
        <f>SUM(C5:$C$36)/$C$37</f>
        <v>0.99698795180722888</v>
      </c>
      <c r="Q5" s="13">
        <v>-91</v>
      </c>
      <c r="R5" s="5"/>
      <c r="S5" s="5">
        <v>3</v>
      </c>
      <c r="T5" s="5">
        <v>3</v>
      </c>
      <c r="U5" s="34">
        <f>SUM(R5:$R$75)/($R$76)</f>
        <v>1</v>
      </c>
      <c r="V5" s="34">
        <f>SUM(S5:$S$75)/($S$76)</f>
        <v>0.99806389157792841</v>
      </c>
    </row>
    <row r="6" spans="1:32" x14ac:dyDescent="0.25">
      <c r="A6" s="13">
        <v>-77</v>
      </c>
      <c r="B6" s="5"/>
      <c r="C6" s="5">
        <v>14</v>
      </c>
      <c r="D6" s="5">
        <v>14</v>
      </c>
      <c r="E6" s="43">
        <f>SUM(B6:$B$36)/($B$37)</f>
        <v>1</v>
      </c>
      <c r="F6" s="44">
        <f>SUM(C6:$C$36)/$C$37</f>
        <v>0.99397590361445787</v>
      </c>
      <c r="Q6" s="13">
        <v>-90</v>
      </c>
      <c r="R6" s="5"/>
      <c r="S6" s="5">
        <v>3</v>
      </c>
      <c r="T6" s="5">
        <v>3</v>
      </c>
      <c r="U6" s="34">
        <f>SUM(R6:$R$75)/($R$76)</f>
        <v>1</v>
      </c>
      <c r="V6" s="34">
        <f>SUM(S6:$S$75)/($S$76)</f>
        <v>0.99515972894482096</v>
      </c>
    </row>
    <row r="7" spans="1:32" x14ac:dyDescent="0.25">
      <c r="A7" s="13">
        <v>-76</v>
      </c>
      <c r="B7" s="5"/>
      <c r="C7" s="5">
        <v>20</v>
      </c>
      <c r="D7" s="5">
        <v>20</v>
      </c>
      <c r="E7" s="43">
        <f>SUM(B7:$B$36)/($B$37)</f>
        <v>1</v>
      </c>
      <c r="F7" s="44">
        <f>SUM(C7:$C$36)/$C$37</f>
        <v>0.95180722891566261</v>
      </c>
      <c r="Q7" s="13">
        <v>-89</v>
      </c>
      <c r="R7" s="5"/>
      <c r="S7" s="5">
        <v>2</v>
      </c>
      <c r="T7" s="5">
        <v>2</v>
      </c>
      <c r="U7" s="34">
        <f>SUM(R7:$R$75)/($R$76)</f>
        <v>1</v>
      </c>
      <c r="V7" s="34">
        <f>SUM(S7:$S$75)/($S$76)</f>
        <v>0.99225556631171341</v>
      </c>
    </row>
    <row r="8" spans="1:32" x14ac:dyDescent="0.25">
      <c r="A8" s="13">
        <v>-75</v>
      </c>
      <c r="B8" s="5"/>
      <c r="C8" s="5">
        <v>14</v>
      </c>
      <c r="D8" s="5">
        <v>14</v>
      </c>
      <c r="E8" s="43">
        <f>SUM(B8:$B$36)/($B$37)</f>
        <v>1</v>
      </c>
      <c r="F8" s="44">
        <f>SUM(C8:$C$36)/$C$37</f>
        <v>0.89156626506024095</v>
      </c>
      <c r="Q8" s="13">
        <v>-86</v>
      </c>
      <c r="R8" s="5"/>
      <c r="S8" s="5">
        <v>11</v>
      </c>
      <c r="T8" s="5">
        <v>11</v>
      </c>
      <c r="U8" s="34">
        <f>SUM(R8:$R$75)/($R$76)</f>
        <v>1</v>
      </c>
      <c r="V8" s="34">
        <f>SUM(S8:$S$75)/($S$76)</f>
        <v>0.99031945788964182</v>
      </c>
    </row>
    <row r="9" spans="1:32" x14ac:dyDescent="0.25">
      <c r="A9" s="13">
        <v>-74</v>
      </c>
      <c r="B9" s="5"/>
      <c r="C9" s="5">
        <v>20</v>
      </c>
      <c r="D9" s="5">
        <v>20</v>
      </c>
      <c r="E9" s="43">
        <f>SUM(B9:$B$36)/($B$37)</f>
        <v>1</v>
      </c>
      <c r="F9" s="44">
        <f>SUM(C9:$C$36)/$C$37</f>
        <v>0.8493975903614458</v>
      </c>
      <c r="Q9" s="13">
        <v>-85</v>
      </c>
      <c r="R9" s="5"/>
      <c r="S9" s="5">
        <v>6</v>
      </c>
      <c r="T9" s="5">
        <v>6</v>
      </c>
      <c r="U9" s="34">
        <f>SUM(R9:$R$75)/($R$76)</f>
        <v>1</v>
      </c>
      <c r="V9" s="34">
        <f>SUM(S9:$S$75)/($S$76)</f>
        <v>0.97967086156824779</v>
      </c>
    </row>
    <row r="10" spans="1:32" x14ac:dyDescent="0.25">
      <c r="A10" s="13">
        <v>-73</v>
      </c>
      <c r="B10" s="5"/>
      <c r="C10" s="5">
        <v>5</v>
      </c>
      <c r="D10" s="5">
        <v>5</v>
      </c>
      <c r="E10" s="43">
        <f>SUM(B10:$B$36)/($B$37)</f>
        <v>1</v>
      </c>
      <c r="F10" s="44">
        <f>SUM(C10:$C$36)/$C$37</f>
        <v>0.78915662650602414</v>
      </c>
      <c r="Q10" s="13">
        <v>-84</v>
      </c>
      <c r="R10" s="5"/>
      <c r="S10" s="5">
        <v>9</v>
      </c>
      <c r="T10" s="5">
        <v>9</v>
      </c>
      <c r="U10" s="34">
        <f>SUM(R10:$R$75)/($R$76)</f>
        <v>1</v>
      </c>
      <c r="V10" s="34">
        <f>SUM(S10:$S$75)/($S$76)</f>
        <v>0.9738625363020329</v>
      </c>
    </row>
    <row r="11" spans="1:32" x14ac:dyDescent="0.25">
      <c r="A11" s="13">
        <v>-70</v>
      </c>
      <c r="B11" s="5"/>
      <c r="C11" s="5">
        <v>13</v>
      </c>
      <c r="D11" s="5">
        <v>13</v>
      </c>
      <c r="E11" s="43">
        <f>SUM(B11:$B$36)/($B$37)</f>
        <v>1</v>
      </c>
      <c r="F11" s="44">
        <f>SUM(C11:$C$36)/$C$37</f>
        <v>0.77409638554216864</v>
      </c>
      <c r="Q11" s="13">
        <v>-83</v>
      </c>
      <c r="R11" s="5"/>
      <c r="S11" s="5">
        <v>8</v>
      </c>
      <c r="T11" s="5">
        <v>8</v>
      </c>
      <c r="U11" s="34">
        <f>SUM(R11:$R$75)/($R$76)</f>
        <v>1</v>
      </c>
      <c r="V11" s="34">
        <f>SUM(S11:$S$75)/($S$76)</f>
        <v>0.96515004840271057</v>
      </c>
    </row>
    <row r="12" spans="1:32" x14ac:dyDescent="0.25">
      <c r="A12" s="13">
        <v>-69</v>
      </c>
      <c r="B12" s="5"/>
      <c r="C12" s="5">
        <v>51</v>
      </c>
      <c r="D12" s="5">
        <v>51</v>
      </c>
      <c r="E12" s="43">
        <f>SUM(B12:$B$36)/($B$37)</f>
        <v>1</v>
      </c>
      <c r="F12" s="44">
        <f>SUM(C12:$C$36)/$C$37</f>
        <v>0.73493975903614461</v>
      </c>
      <c r="Q12" s="13">
        <v>-82</v>
      </c>
      <c r="R12" s="5"/>
      <c r="S12" s="5">
        <v>10</v>
      </c>
      <c r="T12" s="5">
        <v>10</v>
      </c>
      <c r="U12" s="34">
        <f>SUM(R12:$R$75)/($R$76)</f>
        <v>1</v>
      </c>
      <c r="V12" s="34">
        <f>SUM(S12:$S$75)/($S$76)</f>
        <v>0.95740561471442398</v>
      </c>
    </row>
    <row r="13" spans="1:32" x14ac:dyDescent="0.25">
      <c r="A13" s="13">
        <v>-68</v>
      </c>
      <c r="B13" s="5"/>
      <c r="C13" s="5">
        <v>34</v>
      </c>
      <c r="D13" s="5">
        <v>34</v>
      </c>
      <c r="E13" s="43">
        <f>SUM(B13:$B$36)/($B$37)</f>
        <v>1</v>
      </c>
      <c r="F13" s="44">
        <f>SUM(C13:$C$36)/$C$37</f>
        <v>0.58132530120481929</v>
      </c>
      <c r="Q13" s="13">
        <v>-80</v>
      </c>
      <c r="R13" s="5"/>
      <c r="S13" s="5">
        <v>7</v>
      </c>
      <c r="T13" s="5">
        <v>7</v>
      </c>
      <c r="U13" s="34">
        <f>SUM(R13:$R$75)/($R$76)</f>
        <v>1</v>
      </c>
      <c r="V13" s="34">
        <f>SUM(S13:$S$75)/($S$76)</f>
        <v>0.9477250726040658</v>
      </c>
    </row>
    <row r="14" spans="1:32" x14ac:dyDescent="0.25">
      <c r="A14" s="13">
        <v>-67</v>
      </c>
      <c r="B14" s="5"/>
      <c r="C14" s="5">
        <v>27</v>
      </c>
      <c r="D14" s="5">
        <v>27</v>
      </c>
      <c r="E14" s="43">
        <f>SUM(B14:$B$36)/($B$37)</f>
        <v>1</v>
      </c>
      <c r="F14" s="44">
        <f>SUM(C14:$C$36)/$C$37</f>
        <v>0.47891566265060243</v>
      </c>
      <c r="Q14" s="13">
        <v>-79</v>
      </c>
      <c r="R14" s="5"/>
      <c r="S14" s="5">
        <v>7</v>
      </c>
      <c r="T14" s="5">
        <v>7</v>
      </c>
      <c r="U14" s="34">
        <f>SUM(R14:$R$75)/($R$76)</f>
        <v>1</v>
      </c>
      <c r="V14" s="34">
        <f>SUM(S14:$S$75)/($S$76)</f>
        <v>0.94094869312681506</v>
      </c>
    </row>
    <row r="15" spans="1:32" x14ac:dyDescent="0.25">
      <c r="A15" s="13">
        <v>-66</v>
      </c>
      <c r="B15" s="5"/>
      <c r="C15" s="5">
        <v>17</v>
      </c>
      <c r="D15" s="5">
        <v>17</v>
      </c>
      <c r="E15" s="43">
        <f>SUM(B15:$B$36)/($B$37)</f>
        <v>1</v>
      </c>
      <c r="F15" s="44">
        <f>SUM(C15:$C$36)/$C$37</f>
        <v>0.39759036144578314</v>
      </c>
      <c r="Q15" s="13">
        <v>-78</v>
      </c>
      <c r="R15" s="5"/>
      <c r="S15" s="5">
        <v>17</v>
      </c>
      <c r="T15" s="5">
        <v>17</v>
      </c>
      <c r="U15" s="34">
        <f>SUM(R15:$R$75)/($R$76)</f>
        <v>1</v>
      </c>
      <c r="V15" s="34">
        <f>SUM(S15:$S$75)/($S$76)</f>
        <v>0.93417231364956432</v>
      </c>
    </row>
    <row r="16" spans="1:32" x14ac:dyDescent="0.25">
      <c r="A16" s="13">
        <v>-65</v>
      </c>
      <c r="B16" s="5"/>
      <c r="C16" s="5">
        <v>23</v>
      </c>
      <c r="D16" s="5">
        <v>23</v>
      </c>
      <c r="E16" s="43">
        <f>SUM(B16:$B$36)/($B$37)</f>
        <v>1</v>
      </c>
      <c r="F16" s="44">
        <f>SUM(C16:$C$36)/$C$37</f>
        <v>0.34638554216867468</v>
      </c>
      <c r="Q16" s="13">
        <v>-77</v>
      </c>
      <c r="R16" s="5"/>
      <c r="S16" s="5">
        <v>4</v>
      </c>
      <c r="T16" s="5">
        <v>4</v>
      </c>
      <c r="U16" s="34">
        <f>SUM(R16:$R$75)/($R$76)</f>
        <v>1</v>
      </c>
      <c r="V16" s="34">
        <f>SUM(S16:$S$75)/($S$76)</f>
        <v>0.91771539206195551</v>
      </c>
    </row>
    <row r="17" spans="1:22" x14ac:dyDescent="0.25">
      <c r="A17" s="13">
        <v>-64</v>
      </c>
      <c r="B17" s="5"/>
      <c r="C17" s="5">
        <v>51</v>
      </c>
      <c r="D17" s="5">
        <v>51</v>
      </c>
      <c r="E17" s="43">
        <f>SUM(B17:$B$36)/($B$37)</f>
        <v>1</v>
      </c>
      <c r="F17" s="44">
        <f>SUM(C17:$C$36)/$C$37</f>
        <v>0.27710843373493976</v>
      </c>
      <c r="Q17" s="13">
        <v>-76</v>
      </c>
      <c r="R17" s="5"/>
      <c r="S17" s="5">
        <v>11</v>
      </c>
      <c r="T17" s="5">
        <v>11</v>
      </c>
      <c r="U17" s="34">
        <f>SUM(R17:$R$75)/($R$76)</f>
        <v>1</v>
      </c>
      <c r="V17" s="34">
        <f>SUM(S17:$S$75)/($S$76)</f>
        <v>0.91384317521781222</v>
      </c>
    </row>
    <row r="18" spans="1:22" x14ac:dyDescent="0.25">
      <c r="A18" s="13">
        <v>-63</v>
      </c>
      <c r="B18" s="5"/>
      <c r="C18" s="5">
        <v>39</v>
      </c>
      <c r="D18" s="5">
        <v>39</v>
      </c>
      <c r="E18" s="43">
        <f>SUM(B18:$B$36)/($B$37)</f>
        <v>1</v>
      </c>
      <c r="F18" s="44">
        <f>SUM(C18:$C$36)/$C$37</f>
        <v>0.12349397590361445</v>
      </c>
      <c r="Q18" s="13">
        <v>-75</v>
      </c>
      <c r="R18" s="5"/>
      <c r="S18" s="5">
        <v>11</v>
      </c>
      <c r="T18" s="5">
        <v>11</v>
      </c>
      <c r="U18" s="34">
        <f>SUM(R18:$R$75)/($R$76)</f>
        <v>1</v>
      </c>
      <c r="V18" s="34">
        <f>SUM(S18:$S$75)/($S$76)</f>
        <v>0.90319457889641819</v>
      </c>
    </row>
    <row r="19" spans="1:22" x14ac:dyDescent="0.25">
      <c r="A19" s="13">
        <v>-61</v>
      </c>
      <c r="B19" s="5"/>
      <c r="C19" s="5">
        <v>2</v>
      </c>
      <c r="D19" s="5">
        <v>2</v>
      </c>
      <c r="E19" s="43">
        <f>SUM(B19:$B$36)/($B$37)</f>
        <v>1</v>
      </c>
      <c r="F19" s="44">
        <f>SUM(C19:$C$36)/$C$37</f>
        <v>6.024096385542169E-3</v>
      </c>
      <c r="Q19" s="13">
        <v>-74</v>
      </c>
      <c r="R19" s="5"/>
      <c r="S19" s="5">
        <v>15</v>
      </c>
      <c r="T19" s="5">
        <v>15</v>
      </c>
      <c r="U19" s="34">
        <f>SUM(R19:$R$75)/($R$76)</f>
        <v>1</v>
      </c>
      <c r="V19" s="34">
        <f>SUM(S19:$S$75)/($S$76)</f>
        <v>0.89254598257502415</v>
      </c>
    </row>
    <row r="20" spans="1:22" x14ac:dyDescent="0.25">
      <c r="A20" s="15">
        <v>-54</v>
      </c>
      <c r="B20" s="16">
        <v>2</v>
      </c>
      <c r="C20" s="16"/>
      <c r="D20" s="16">
        <v>2</v>
      </c>
      <c r="E20" s="43">
        <f>SUM(B20:$B$36)/($B$37)</f>
        <v>1</v>
      </c>
      <c r="F20" s="43">
        <f>SUM(C20:$C$36)/$C$37</f>
        <v>0</v>
      </c>
      <c r="Q20" s="13">
        <v>-73</v>
      </c>
      <c r="R20" s="5"/>
      <c r="S20" s="5">
        <v>95</v>
      </c>
      <c r="T20" s="5">
        <v>95</v>
      </c>
      <c r="U20" s="34">
        <f>SUM(R20:$R$75)/($R$76)</f>
        <v>1</v>
      </c>
      <c r="V20" s="34">
        <f>SUM(S20:$S$75)/($S$76)</f>
        <v>0.87802516940948694</v>
      </c>
    </row>
    <row r="21" spans="1:22" x14ac:dyDescent="0.25">
      <c r="A21" s="13">
        <v>-53</v>
      </c>
      <c r="B21" s="5">
        <v>22</v>
      </c>
      <c r="C21" s="5"/>
      <c r="D21" s="5">
        <v>22</v>
      </c>
      <c r="E21" s="44">
        <f>SUM(B21:$B$36)/($B$37)</f>
        <v>0.98757763975155277</v>
      </c>
      <c r="F21" s="43">
        <f>SUM(C21:$C$36)/$C$37</f>
        <v>0</v>
      </c>
      <c r="Q21" s="13">
        <v>-72</v>
      </c>
      <c r="R21" s="5"/>
      <c r="S21" s="5">
        <v>47</v>
      </c>
      <c r="T21" s="5">
        <v>47</v>
      </c>
      <c r="U21" s="34">
        <f>SUM(R21:$R$75)/($R$76)</f>
        <v>1</v>
      </c>
      <c r="V21" s="34">
        <f>SUM(S21:$S$75)/($S$76)</f>
        <v>0.78606001936108427</v>
      </c>
    </row>
    <row r="22" spans="1:22" x14ac:dyDescent="0.25">
      <c r="A22" s="13">
        <v>-52</v>
      </c>
      <c r="B22" s="5">
        <v>15</v>
      </c>
      <c r="C22" s="5"/>
      <c r="D22" s="5">
        <v>15</v>
      </c>
      <c r="E22" s="44">
        <f>SUM(B22:$B$36)/($B$37)</f>
        <v>0.85093167701863359</v>
      </c>
      <c r="F22" s="43">
        <f>SUM(C22:$C$36)/$C$37</f>
        <v>0</v>
      </c>
      <c r="Q22" s="13">
        <v>-71</v>
      </c>
      <c r="R22" s="5"/>
      <c r="S22" s="5">
        <v>124</v>
      </c>
      <c r="T22" s="5">
        <v>124</v>
      </c>
      <c r="U22" s="34">
        <f>SUM(R22:$R$75)/($R$76)</f>
        <v>1</v>
      </c>
      <c r="V22" s="34">
        <f>SUM(S22:$S$75)/($S$76)</f>
        <v>0.74056147144240081</v>
      </c>
    </row>
    <row r="23" spans="1:22" x14ac:dyDescent="0.25">
      <c r="A23" s="13">
        <v>-50</v>
      </c>
      <c r="B23" s="5">
        <v>1</v>
      </c>
      <c r="C23" s="5"/>
      <c r="D23" s="5">
        <v>1</v>
      </c>
      <c r="E23" s="44">
        <f>SUM(B23:$B$36)/($B$37)</f>
        <v>0.75776397515527949</v>
      </c>
      <c r="F23" s="43">
        <f>SUM(C23:$C$36)/$C$37</f>
        <v>0</v>
      </c>
      <c r="Q23" s="13">
        <v>-70</v>
      </c>
      <c r="R23" s="5">
        <v>5</v>
      </c>
      <c r="S23" s="5">
        <v>131</v>
      </c>
      <c r="T23" s="5">
        <v>136</v>
      </c>
      <c r="U23" s="34">
        <f>SUM(R23:$R$75)/($R$76)</f>
        <v>1</v>
      </c>
      <c r="V23" s="34">
        <f>SUM(S23:$S$75)/($S$76)</f>
        <v>0.62052274927395934</v>
      </c>
    </row>
    <row r="24" spans="1:22" x14ac:dyDescent="0.25">
      <c r="A24" s="13">
        <v>-44</v>
      </c>
      <c r="B24" s="5">
        <v>1</v>
      </c>
      <c r="C24" s="5"/>
      <c r="D24" s="5">
        <v>1</v>
      </c>
      <c r="E24" s="44">
        <f>SUM(B24:$B$36)/($B$37)</f>
        <v>0.75155279503105588</v>
      </c>
      <c r="F24" s="43">
        <f>SUM(C24:$C$36)/$C$37</f>
        <v>0</v>
      </c>
      <c r="Q24" s="13">
        <v>-69</v>
      </c>
      <c r="R24" s="5">
        <v>49</v>
      </c>
      <c r="S24" s="5">
        <v>109</v>
      </c>
      <c r="T24" s="5">
        <v>158</v>
      </c>
      <c r="U24" s="34">
        <f>SUM(R24:$R$75)/($R$76)</f>
        <v>0.99710815500289185</v>
      </c>
      <c r="V24" s="34">
        <f>SUM(S24:$S$75)/($S$76)</f>
        <v>0.49370764762826719</v>
      </c>
    </row>
    <row r="25" spans="1:22" x14ac:dyDescent="0.25">
      <c r="A25" s="13">
        <v>-43</v>
      </c>
      <c r="B25" s="5">
        <v>17</v>
      </c>
      <c r="C25" s="5"/>
      <c r="D25" s="5">
        <v>17</v>
      </c>
      <c r="E25" s="44">
        <f>SUM(B25:$B$36)/($B$37)</f>
        <v>0.74534161490683226</v>
      </c>
      <c r="F25" s="43">
        <f>SUM(C25:$C$36)/$C$37</f>
        <v>0</v>
      </c>
      <c r="Q25" s="13">
        <v>-68</v>
      </c>
      <c r="R25" s="5">
        <v>31</v>
      </c>
      <c r="S25" s="5">
        <v>141</v>
      </c>
      <c r="T25" s="5">
        <v>172</v>
      </c>
      <c r="U25" s="34">
        <f>SUM(R25:$R$75)/($R$76)</f>
        <v>0.96876807403123189</v>
      </c>
      <c r="V25" s="34">
        <f>SUM(S25:$S$75)/($S$76)</f>
        <v>0.38818973862536305</v>
      </c>
    </row>
    <row r="26" spans="1:22" x14ac:dyDescent="0.25">
      <c r="A26" s="13">
        <v>-42</v>
      </c>
      <c r="B26" s="5">
        <v>1</v>
      </c>
      <c r="C26" s="5"/>
      <c r="D26" s="5">
        <v>1</v>
      </c>
      <c r="E26" s="44">
        <f>SUM(B26:$B$36)/($B$37)</f>
        <v>0.63975155279503104</v>
      </c>
      <c r="F26" s="43">
        <f>SUM(C26:$C$36)/$C$37</f>
        <v>0</v>
      </c>
      <c r="Q26" s="13">
        <v>-67</v>
      </c>
      <c r="R26" s="5">
        <v>2</v>
      </c>
      <c r="S26" s="5">
        <v>143</v>
      </c>
      <c r="T26" s="5">
        <v>145</v>
      </c>
      <c r="U26" s="34">
        <f>SUM(R26:$R$75)/($R$76)</f>
        <v>0.95083863504916133</v>
      </c>
      <c r="V26" s="34">
        <f>SUM(S26:$S$75)/($S$76)</f>
        <v>0.25169409486931266</v>
      </c>
    </row>
    <row r="27" spans="1:22" x14ac:dyDescent="0.25">
      <c r="A27" s="13">
        <v>-41</v>
      </c>
      <c r="B27" s="5">
        <v>9</v>
      </c>
      <c r="C27" s="5"/>
      <c r="D27" s="5">
        <v>9</v>
      </c>
      <c r="E27" s="44">
        <f>SUM(B27:$B$36)/($B$37)</f>
        <v>0.63354037267080743</v>
      </c>
      <c r="F27" s="43">
        <f>SUM(C27:$C$36)/$C$37</f>
        <v>0</v>
      </c>
      <c r="Q27" s="13">
        <v>-66</v>
      </c>
      <c r="R27" s="5"/>
      <c r="S27" s="5">
        <v>19</v>
      </c>
      <c r="T27" s="5">
        <v>19</v>
      </c>
      <c r="U27" s="34">
        <f>SUM(R27:$R$75)/($R$76)</f>
        <v>0.94968189705031814</v>
      </c>
      <c r="V27" s="34">
        <f>SUM(S27:$S$75)/($S$76)</f>
        <v>0.1132623426911907</v>
      </c>
    </row>
    <row r="28" spans="1:22" x14ac:dyDescent="0.25">
      <c r="A28" s="13">
        <v>-40</v>
      </c>
      <c r="B28" s="5">
        <v>14</v>
      </c>
      <c r="C28" s="5"/>
      <c r="D28" s="5">
        <v>14</v>
      </c>
      <c r="E28" s="44">
        <f>SUM(B28:$B$36)/($B$37)</f>
        <v>0.57763975155279501</v>
      </c>
      <c r="F28" s="43">
        <f>SUM(C28:$C$36)/$C$37</f>
        <v>0</v>
      </c>
      <c r="Q28" s="13">
        <v>-65</v>
      </c>
      <c r="R28" s="5"/>
      <c r="S28" s="5">
        <v>57</v>
      </c>
      <c r="T28" s="5">
        <v>57</v>
      </c>
      <c r="U28" s="34">
        <f>SUM(R28:$R$75)/($R$76)</f>
        <v>0.94968189705031814</v>
      </c>
      <c r="V28" s="34">
        <f>SUM(S28:$S$75)/($S$76)</f>
        <v>9.4869312681510165E-2</v>
      </c>
    </row>
    <row r="29" spans="1:22" x14ac:dyDescent="0.25">
      <c r="A29" s="13">
        <v>-39</v>
      </c>
      <c r="B29" s="5">
        <v>1</v>
      </c>
      <c r="C29" s="5"/>
      <c r="D29" s="5">
        <v>1</v>
      </c>
      <c r="E29" s="44">
        <f>SUM(B29:$B$36)/($B$37)</f>
        <v>0.49068322981366458</v>
      </c>
      <c r="F29" s="43">
        <f>SUM(C29:$C$36)/$C$37</f>
        <v>0</v>
      </c>
      <c r="Q29" s="17">
        <v>-64</v>
      </c>
      <c r="R29" s="18"/>
      <c r="S29" s="18">
        <v>41</v>
      </c>
      <c r="T29" s="18">
        <v>41</v>
      </c>
      <c r="U29" s="34">
        <f>SUM(R29:$R$75)/($R$76)</f>
        <v>0.94968189705031814</v>
      </c>
      <c r="V29" s="34">
        <f>SUM(S29:$S$75)/($S$76)</f>
        <v>3.9690222652468542E-2</v>
      </c>
    </row>
    <row r="30" spans="1:22" x14ac:dyDescent="0.25">
      <c r="A30" s="13">
        <v>-38</v>
      </c>
      <c r="B30" s="5">
        <v>9</v>
      </c>
      <c r="C30" s="5"/>
      <c r="D30" s="5">
        <v>9</v>
      </c>
      <c r="E30" s="44">
        <f>SUM(B30:$B$36)/($B$37)</f>
        <v>0.48447204968944102</v>
      </c>
      <c r="F30" s="43">
        <f>SUM(C30:$C$36)/$C$37</f>
        <v>0</v>
      </c>
      <c r="Q30" s="15">
        <v>-63</v>
      </c>
      <c r="R30" s="16">
        <v>18</v>
      </c>
      <c r="S30" s="16"/>
      <c r="T30" s="16">
        <v>18</v>
      </c>
      <c r="U30" s="34">
        <f>SUM(R30:$R$75)/($R$76)</f>
        <v>0.94968189705031814</v>
      </c>
      <c r="V30" s="34">
        <f>SUM(S30:$S$75)/($S$76)</f>
        <v>0</v>
      </c>
    </row>
    <row r="31" spans="1:22" x14ac:dyDescent="0.25">
      <c r="A31" s="13">
        <v>-37</v>
      </c>
      <c r="B31" s="5">
        <v>10</v>
      </c>
      <c r="C31" s="5"/>
      <c r="D31" s="5">
        <v>10</v>
      </c>
      <c r="E31" s="44">
        <f>SUM(B31:$B$36)/($B$37)</f>
        <v>0.42857142857142855</v>
      </c>
      <c r="F31" s="43">
        <f>SUM(C31:$C$36)/$C$37</f>
        <v>0</v>
      </c>
      <c r="Q31" s="13">
        <v>-62</v>
      </c>
      <c r="R31" s="5">
        <v>74</v>
      </c>
      <c r="S31" s="5"/>
      <c r="T31" s="5">
        <v>74</v>
      </c>
      <c r="U31" s="34">
        <f>SUM(R31:$R$75)/($R$76)</f>
        <v>0.93927125506072873</v>
      </c>
      <c r="V31" s="34">
        <f>SUM(S31:$S$75)/($S$76)</f>
        <v>0</v>
      </c>
    </row>
    <row r="32" spans="1:22" x14ac:dyDescent="0.25">
      <c r="A32" s="13">
        <v>-36</v>
      </c>
      <c r="B32" s="5">
        <v>19</v>
      </c>
      <c r="C32" s="5"/>
      <c r="D32" s="5">
        <v>19</v>
      </c>
      <c r="E32" s="44">
        <f>SUM(B32:$B$36)/($B$37)</f>
        <v>0.36645962732919257</v>
      </c>
      <c r="F32" s="43">
        <f>SUM(C32:$C$36)/$C$37</f>
        <v>0</v>
      </c>
      <c r="Q32" s="13">
        <v>-61</v>
      </c>
      <c r="R32" s="5">
        <v>55</v>
      </c>
      <c r="S32" s="5"/>
      <c r="T32" s="5">
        <v>55</v>
      </c>
      <c r="U32" s="34">
        <f>SUM(R32:$R$75)/($R$76)</f>
        <v>0.89647194910352801</v>
      </c>
      <c r="V32" s="34">
        <f>SUM(S32:$S$75)/($S$76)</f>
        <v>0</v>
      </c>
    </row>
    <row r="33" spans="1:22" x14ac:dyDescent="0.25">
      <c r="A33" s="13">
        <v>-35</v>
      </c>
      <c r="B33" s="5">
        <v>1</v>
      </c>
      <c r="C33" s="5"/>
      <c r="D33" s="5">
        <v>1</v>
      </c>
      <c r="E33" s="44">
        <f>SUM(B33:$B$36)/($B$37)</f>
        <v>0.2484472049689441</v>
      </c>
      <c r="F33" s="43">
        <f>SUM(C33:$C$36)/$C$37</f>
        <v>0</v>
      </c>
      <c r="Q33" s="13">
        <v>-60</v>
      </c>
      <c r="R33" s="5">
        <v>118</v>
      </c>
      <c r="S33" s="5"/>
      <c r="T33" s="5">
        <v>118</v>
      </c>
      <c r="U33" s="34">
        <f>SUM(R33:$R$75)/($R$76)</f>
        <v>0.86466165413533835</v>
      </c>
      <c r="V33" s="34">
        <f>SUM(S33:$S$75)/($S$76)</f>
        <v>0</v>
      </c>
    </row>
    <row r="34" spans="1:22" x14ac:dyDescent="0.25">
      <c r="A34" s="13">
        <v>-31</v>
      </c>
      <c r="B34" s="5">
        <v>11</v>
      </c>
      <c r="C34" s="5"/>
      <c r="D34" s="5">
        <v>11</v>
      </c>
      <c r="E34" s="44">
        <f>SUM(B34:$B$36)/($B$37)</f>
        <v>0.24223602484472051</v>
      </c>
      <c r="F34" s="43">
        <f>SUM(C34:$C$36)/$C$37</f>
        <v>0</v>
      </c>
      <c r="Q34" s="13">
        <v>-59</v>
      </c>
      <c r="R34" s="5">
        <v>174</v>
      </c>
      <c r="S34" s="5"/>
      <c r="T34" s="5">
        <v>174</v>
      </c>
      <c r="U34" s="34">
        <f>SUM(R34:$R$75)/($R$76)</f>
        <v>0.79641411220358593</v>
      </c>
      <c r="V34" s="34">
        <f>SUM(S34:$S$75)/($S$76)</f>
        <v>0</v>
      </c>
    </row>
    <row r="35" spans="1:22" x14ac:dyDescent="0.25">
      <c r="A35" s="13">
        <v>-28</v>
      </c>
      <c r="B35" s="5">
        <v>27</v>
      </c>
      <c r="C35" s="5"/>
      <c r="D35" s="5">
        <v>27</v>
      </c>
      <c r="E35" s="44">
        <f>SUM(B35:$B$36)/($B$37)</f>
        <v>0.17391304347826086</v>
      </c>
      <c r="F35" s="43">
        <f>SUM(C35:$C$36)/$C$37</f>
        <v>0</v>
      </c>
      <c r="Q35" s="13">
        <v>-58</v>
      </c>
      <c r="R35" s="5">
        <v>136</v>
      </c>
      <c r="S35" s="5"/>
      <c r="T35" s="5">
        <v>136</v>
      </c>
      <c r="U35" s="34">
        <f>SUM(R35:$R$75)/($R$76)</f>
        <v>0.69577790630422209</v>
      </c>
      <c r="V35" s="34">
        <f>SUM(S35:$S$75)/($S$76)</f>
        <v>0</v>
      </c>
    </row>
    <row r="36" spans="1:22" x14ac:dyDescent="0.25">
      <c r="A36" s="13">
        <v>-25</v>
      </c>
      <c r="B36" s="5">
        <v>1</v>
      </c>
      <c r="C36" s="5"/>
      <c r="D36" s="5">
        <v>1</v>
      </c>
      <c r="E36" s="44">
        <f>SUM(B36:$B$36)/($B$37)</f>
        <v>6.2111801242236021E-3</v>
      </c>
      <c r="F36" s="43">
        <f>SUM(C36:$C$36)/$C$37</f>
        <v>0</v>
      </c>
      <c r="Q36" s="13">
        <v>-57</v>
      </c>
      <c r="R36" s="5">
        <v>186</v>
      </c>
      <c r="S36" s="5"/>
      <c r="T36" s="5">
        <v>186</v>
      </c>
      <c r="U36" s="34">
        <f>SUM(R36:$R$75)/($R$76)</f>
        <v>0.61711972238288026</v>
      </c>
      <c r="V36" s="34">
        <f>SUM(S36:$S$75)/($S$76)</f>
        <v>0</v>
      </c>
    </row>
    <row r="37" spans="1:22" x14ac:dyDescent="0.25">
      <c r="A37" s="13" t="s">
        <v>136</v>
      </c>
      <c r="B37" s="5">
        <v>161</v>
      </c>
      <c r="C37" s="5">
        <v>332</v>
      </c>
      <c r="D37" s="5">
        <v>493</v>
      </c>
      <c r="Q37" s="13">
        <v>-56</v>
      </c>
      <c r="R37" s="5">
        <v>49</v>
      </c>
      <c r="S37" s="5"/>
      <c r="T37" s="5">
        <v>49</v>
      </c>
      <c r="U37" s="34">
        <f>SUM(R37:$R$75)/($R$76)</f>
        <v>0.50954308849045693</v>
      </c>
      <c r="V37" s="34">
        <f>SUM(S37:$S$75)/($S$76)</f>
        <v>0</v>
      </c>
    </row>
    <row r="38" spans="1:22" x14ac:dyDescent="0.25">
      <c r="Q38" s="13">
        <v>-55</v>
      </c>
      <c r="R38" s="5">
        <v>7</v>
      </c>
      <c r="S38" s="5"/>
      <c r="T38" s="5">
        <v>7</v>
      </c>
      <c r="U38" s="34">
        <f>SUM(R38:$R$75)/($R$76)</f>
        <v>0.48120300751879697</v>
      </c>
      <c r="V38" s="34">
        <f>SUM(S38:$S$75)/($S$76)</f>
        <v>0</v>
      </c>
    </row>
    <row r="39" spans="1:22" x14ac:dyDescent="0.25">
      <c r="Q39" s="13">
        <v>-54</v>
      </c>
      <c r="R39" s="5">
        <v>7</v>
      </c>
      <c r="S39" s="5"/>
      <c r="T39" s="5">
        <v>7</v>
      </c>
      <c r="U39" s="34">
        <f>SUM(R39:$R$75)/($R$76)</f>
        <v>0.47715442452284557</v>
      </c>
      <c r="V39" s="34">
        <f>SUM(S39:$S$75)/($S$76)</f>
        <v>0</v>
      </c>
    </row>
    <row r="40" spans="1:22" x14ac:dyDescent="0.25">
      <c r="Q40" s="13">
        <v>-53</v>
      </c>
      <c r="R40" s="5">
        <v>6</v>
      </c>
      <c r="S40" s="5"/>
      <c r="T40" s="5">
        <v>6</v>
      </c>
      <c r="U40" s="34">
        <f>SUM(R40:$R$75)/($R$76)</f>
        <v>0.47310584152689417</v>
      </c>
      <c r="V40" s="34">
        <f>SUM(S40:$S$75)/($S$76)</f>
        <v>0</v>
      </c>
    </row>
    <row r="41" spans="1:22" x14ac:dyDescent="0.25">
      <c r="Q41" s="13">
        <v>-52</v>
      </c>
      <c r="R41" s="5">
        <v>6</v>
      </c>
      <c r="S41" s="5"/>
      <c r="T41" s="5">
        <v>6</v>
      </c>
      <c r="U41" s="34">
        <f>SUM(R41:$R$75)/($R$76)</f>
        <v>0.46963562753036436</v>
      </c>
      <c r="V41" s="34">
        <f>SUM(S41:$S$75)/($S$76)</f>
        <v>0</v>
      </c>
    </row>
    <row r="42" spans="1:22" x14ac:dyDescent="0.25">
      <c r="Q42" s="13">
        <v>-51</v>
      </c>
      <c r="R42" s="5">
        <v>25</v>
      </c>
      <c r="S42" s="5"/>
      <c r="T42" s="5">
        <v>25</v>
      </c>
      <c r="U42" s="34">
        <f>SUM(R42:$R$75)/($R$76)</f>
        <v>0.46616541353383456</v>
      </c>
      <c r="V42" s="34">
        <f>SUM(S42:$S$75)/($S$76)</f>
        <v>0</v>
      </c>
    </row>
    <row r="43" spans="1:22" x14ac:dyDescent="0.25">
      <c r="Q43" s="13">
        <v>-50</v>
      </c>
      <c r="R43" s="5">
        <v>48</v>
      </c>
      <c r="S43" s="5"/>
      <c r="T43" s="5">
        <v>48</v>
      </c>
      <c r="U43" s="34">
        <f>SUM(R43:$R$75)/($R$76)</f>
        <v>0.45170618854829381</v>
      </c>
      <c r="V43" s="34">
        <f>SUM(S43:$S$75)/($S$76)</f>
        <v>0</v>
      </c>
    </row>
    <row r="44" spans="1:22" x14ac:dyDescent="0.25">
      <c r="Q44" s="13">
        <v>-49</v>
      </c>
      <c r="R44" s="5">
        <v>75</v>
      </c>
      <c r="S44" s="5"/>
      <c r="T44" s="5">
        <v>75</v>
      </c>
      <c r="U44" s="34">
        <f>SUM(R44:$R$75)/($R$76)</f>
        <v>0.42394447657605555</v>
      </c>
      <c r="V44" s="34">
        <f>SUM(S44:$S$75)/($S$76)</f>
        <v>0</v>
      </c>
    </row>
    <row r="45" spans="1:22" x14ac:dyDescent="0.25">
      <c r="Q45" s="13">
        <v>-48</v>
      </c>
      <c r="R45" s="5">
        <v>10</v>
      </c>
      <c r="S45" s="5"/>
      <c r="T45" s="5">
        <v>10</v>
      </c>
      <c r="U45" s="34">
        <f>SUM(R45:$R$75)/($R$76)</f>
        <v>0.38056680161943318</v>
      </c>
      <c r="V45" s="34">
        <f>SUM(S45:$S$75)/($S$76)</f>
        <v>0</v>
      </c>
    </row>
    <row r="46" spans="1:22" x14ac:dyDescent="0.25">
      <c r="Q46" s="13">
        <v>-47</v>
      </c>
      <c r="R46" s="5">
        <v>32</v>
      </c>
      <c r="S46" s="5"/>
      <c r="T46" s="5">
        <v>32</v>
      </c>
      <c r="U46" s="34">
        <f>SUM(R46:$R$75)/($R$76)</f>
        <v>0.37478311162521688</v>
      </c>
      <c r="V46" s="34">
        <f>SUM(S46:$S$75)/($S$76)</f>
        <v>0</v>
      </c>
    </row>
    <row r="47" spans="1:22" x14ac:dyDescent="0.25">
      <c r="Q47" s="13">
        <v>-46</v>
      </c>
      <c r="R47" s="5">
        <v>49</v>
      </c>
      <c r="S47" s="5"/>
      <c r="T47" s="5">
        <v>49</v>
      </c>
      <c r="U47" s="34">
        <f>SUM(R47:$R$75)/($R$76)</f>
        <v>0.35627530364372467</v>
      </c>
      <c r="V47" s="34">
        <f>SUM(S47:$S$75)/($S$76)</f>
        <v>0</v>
      </c>
    </row>
    <row r="48" spans="1:22" x14ac:dyDescent="0.25">
      <c r="Q48" s="13">
        <v>-45</v>
      </c>
      <c r="R48" s="5">
        <v>19</v>
      </c>
      <c r="S48" s="5"/>
      <c r="T48" s="5">
        <v>19</v>
      </c>
      <c r="U48" s="34">
        <f>SUM(R48:$R$75)/($R$76)</f>
        <v>0.32793522267206476</v>
      </c>
      <c r="V48" s="34">
        <f>SUM(S48:$S$75)/($S$76)</f>
        <v>0</v>
      </c>
    </row>
    <row r="49" spans="17:22" x14ac:dyDescent="0.25">
      <c r="Q49" s="13">
        <v>-44</v>
      </c>
      <c r="R49" s="5">
        <v>11</v>
      </c>
      <c r="S49" s="5"/>
      <c r="T49" s="5">
        <v>11</v>
      </c>
      <c r="U49" s="34">
        <f>SUM(R49:$R$75)/($R$76)</f>
        <v>0.31694621168305381</v>
      </c>
      <c r="V49" s="34">
        <f>SUM(S49:$S$75)/($S$76)</f>
        <v>0</v>
      </c>
    </row>
    <row r="50" spans="17:22" x14ac:dyDescent="0.25">
      <c r="Q50" s="13">
        <v>-43</v>
      </c>
      <c r="R50" s="5">
        <v>19</v>
      </c>
      <c r="S50" s="5"/>
      <c r="T50" s="5">
        <v>19</v>
      </c>
      <c r="U50" s="34">
        <f>SUM(R50:$R$75)/($R$76)</f>
        <v>0.31058415268941586</v>
      </c>
      <c r="V50" s="34">
        <f>SUM(S50:$S$75)/($S$76)</f>
        <v>0</v>
      </c>
    </row>
    <row r="51" spans="17:22" x14ac:dyDescent="0.25">
      <c r="Q51" s="13">
        <v>-42</v>
      </c>
      <c r="R51" s="5">
        <v>19</v>
      </c>
      <c r="S51" s="5"/>
      <c r="T51" s="5">
        <v>19</v>
      </c>
      <c r="U51" s="34">
        <f>SUM(R51:$R$75)/($R$76)</f>
        <v>0.29959514170040485</v>
      </c>
      <c r="V51" s="34">
        <f>SUM(S51:$S$75)/($S$76)</f>
        <v>0</v>
      </c>
    </row>
    <row r="52" spans="17:22" x14ac:dyDescent="0.25">
      <c r="Q52" s="13">
        <v>-41</v>
      </c>
      <c r="R52" s="5">
        <v>4</v>
      </c>
      <c r="S52" s="5"/>
      <c r="T52" s="5">
        <v>4</v>
      </c>
      <c r="U52" s="34">
        <f>SUM(R52:$R$75)/($R$76)</f>
        <v>0.28860613071139385</v>
      </c>
      <c r="V52" s="34">
        <f>SUM(S52:$S$75)/($S$76)</f>
        <v>0</v>
      </c>
    </row>
    <row r="53" spans="17:22" x14ac:dyDescent="0.25">
      <c r="Q53" s="13">
        <v>-40</v>
      </c>
      <c r="R53" s="5">
        <v>1</v>
      </c>
      <c r="S53" s="5"/>
      <c r="T53" s="5">
        <v>1</v>
      </c>
      <c r="U53" s="34">
        <f>SUM(R53:$R$75)/($R$76)</f>
        <v>0.28629265471370735</v>
      </c>
      <c r="V53" s="34">
        <f>SUM(S53:$S$75)/($S$76)</f>
        <v>0</v>
      </c>
    </row>
    <row r="54" spans="17:22" x14ac:dyDescent="0.25">
      <c r="Q54" s="13">
        <v>-39</v>
      </c>
      <c r="R54" s="5">
        <v>1</v>
      </c>
      <c r="S54" s="5"/>
      <c r="T54" s="5">
        <v>1</v>
      </c>
      <c r="U54" s="34">
        <f>SUM(R54:$R$75)/($R$76)</f>
        <v>0.2857142857142857</v>
      </c>
      <c r="V54" s="34">
        <f>SUM(S54:$S$75)/($S$76)</f>
        <v>0</v>
      </c>
    </row>
    <row r="55" spans="17:22" x14ac:dyDescent="0.25">
      <c r="Q55" s="13">
        <v>-38</v>
      </c>
      <c r="R55" s="5">
        <v>11</v>
      </c>
      <c r="S55" s="5"/>
      <c r="T55" s="5">
        <v>11</v>
      </c>
      <c r="U55" s="34">
        <f>SUM(R55:$R$75)/($R$76)</f>
        <v>0.2851359167148641</v>
      </c>
      <c r="V55" s="34">
        <f>SUM(S55:$S$75)/($S$76)</f>
        <v>0</v>
      </c>
    </row>
    <row r="56" spans="17:22" x14ac:dyDescent="0.25">
      <c r="Q56" s="13">
        <v>-35</v>
      </c>
      <c r="R56" s="5">
        <v>20</v>
      </c>
      <c r="S56" s="5"/>
      <c r="T56" s="5">
        <v>20</v>
      </c>
      <c r="U56" s="34">
        <f>SUM(R56:$R$75)/($R$76)</f>
        <v>0.27877385772122615</v>
      </c>
      <c r="V56" s="34">
        <f>SUM(S56:$S$75)/($S$76)</f>
        <v>0</v>
      </c>
    </row>
    <row r="57" spans="17:22" x14ac:dyDescent="0.25">
      <c r="Q57" s="13">
        <v>-34</v>
      </c>
      <c r="R57" s="5">
        <v>2</v>
      </c>
      <c r="S57" s="5"/>
      <c r="T57" s="5">
        <v>2</v>
      </c>
      <c r="U57" s="34">
        <f>SUM(R57:$R$75)/($R$76)</f>
        <v>0.26720647773279355</v>
      </c>
      <c r="V57" s="34">
        <f>SUM(S57:$S$75)/($S$76)</f>
        <v>0</v>
      </c>
    </row>
    <row r="58" spans="17:22" x14ac:dyDescent="0.25">
      <c r="Q58" s="13">
        <v>-33</v>
      </c>
      <c r="R58" s="5">
        <v>18</v>
      </c>
      <c r="S58" s="5"/>
      <c r="T58" s="5">
        <v>18</v>
      </c>
      <c r="U58" s="34">
        <f>SUM(R58:$R$75)/($R$76)</f>
        <v>0.26604973973395024</v>
      </c>
      <c r="V58" s="34">
        <f>SUM(S58:$S$75)/($S$76)</f>
        <v>0</v>
      </c>
    </row>
    <row r="59" spans="17:22" x14ac:dyDescent="0.25">
      <c r="Q59" s="13">
        <v>-32</v>
      </c>
      <c r="R59" s="5">
        <v>11</v>
      </c>
      <c r="S59" s="5"/>
      <c r="T59" s="5">
        <v>11</v>
      </c>
      <c r="U59" s="34">
        <f>SUM(R59:$R$75)/($R$76)</f>
        <v>0.25563909774436089</v>
      </c>
      <c r="V59" s="34">
        <f>SUM(S59:$S$75)/($S$76)</f>
        <v>0</v>
      </c>
    </row>
    <row r="60" spans="17:22" x14ac:dyDescent="0.25">
      <c r="Q60" s="13">
        <v>-31</v>
      </c>
      <c r="R60" s="5">
        <v>57</v>
      </c>
      <c r="S60" s="5"/>
      <c r="T60" s="5">
        <v>57</v>
      </c>
      <c r="U60" s="34">
        <f>SUM(R60:$R$75)/($R$76)</f>
        <v>0.24927703875072296</v>
      </c>
      <c r="V60" s="34">
        <f>SUM(S60:$S$75)/($S$76)</f>
        <v>0</v>
      </c>
    </row>
    <row r="61" spans="17:22" x14ac:dyDescent="0.25">
      <c r="Q61" s="13">
        <v>-30</v>
      </c>
      <c r="R61" s="5">
        <v>3</v>
      </c>
      <c r="S61" s="5"/>
      <c r="T61" s="5">
        <v>3</v>
      </c>
      <c r="U61" s="34">
        <f>SUM(R61:$R$75)/($R$76)</f>
        <v>0.21631000578369</v>
      </c>
      <c r="V61" s="34">
        <f>SUM(S61:$S$75)/($S$76)</f>
        <v>0</v>
      </c>
    </row>
    <row r="62" spans="17:22" x14ac:dyDescent="0.25">
      <c r="Q62" s="13">
        <v>-29</v>
      </c>
      <c r="R62" s="5">
        <v>12</v>
      </c>
      <c r="S62" s="5"/>
      <c r="T62" s="5">
        <v>12</v>
      </c>
      <c r="U62" s="34">
        <f>SUM(R62:$R$75)/($R$76)</f>
        <v>0.2145748987854251</v>
      </c>
      <c r="V62" s="34">
        <f>SUM(S62:$S$75)/($S$76)</f>
        <v>0</v>
      </c>
    </row>
    <row r="63" spans="17:22" x14ac:dyDescent="0.25">
      <c r="Q63" s="13">
        <v>-28</v>
      </c>
      <c r="R63" s="5">
        <v>206</v>
      </c>
      <c r="S63" s="5"/>
      <c r="T63" s="5">
        <v>206</v>
      </c>
      <c r="U63" s="34">
        <f>SUM(R63:$R$75)/($R$76)</f>
        <v>0.20763447079236552</v>
      </c>
      <c r="V63" s="34">
        <f>SUM(S63:$S$75)/($S$76)</f>
        <v>0</v>
      </c>
    </row>
    <row r="64" spans="17:22" x14ac:dyDescent="0.25">
      <c r="Q64" s="13">
        <v>-27</v>
      </c>
      <c r="R64" s="5">
        <v>2</v>
      </c>
      <c r="S64" s="5"/>
      <c r="T64" s="5">
        <v>2</v>
      </c>
      <c r="U64" s="34">
        <f>SUM(R64:$R$75)/($R$76)</f>
        <v>8.8490456911509544E-2</v>
      </c>
      <c r="V64" s="34">
        <f>SUM(S64:$S$75)/($S$76)</f>
        <v>0</v>
      </c>
    </row>
    <row r="65" spans="17:22" x14ac:dyDescent="0.25">
      <c r="Q65" s="13">
        <v>-26</v>
      </c>
      <c r="R65" s="5">
        <v>2</v>
      </c>
      <c r="S65" s="5"/>
      <c r="T65" s="5">
        <v>2</v>
      </c>
      <c r="U65" s="34">
        <f>SUM(R65:$R$75)/($R$76)</f>
        <v>8.7333718912666281E-2</v>
      </c>
      <c r="V65" s="34">
        <f>SUM(S65:$S$75)/($S$76)</f>
        <v>0</v>
      </c>
    </row>
    <row r="66" spans="17:22" x14ac:dyDescent="0.25">
      <c r="Q66" s="13">
        <v>-25</v>
      </c>
      <c r="R66" s="5">
        <v>22</v>
      </c>
      <c r="S66" s="5"/>
      <c r="T66" s="5">
        <v>22</v>
      </c>
      <c r="U66" s="34">
        <f>SUM(R66:$R$75)/($R$76)</f>
        <v>8.6176980913823018E-2</v>
      </c>
      <c r="V66" s="34">
        <f>SUM(S66:$S$75)/($S$76)</f>
        <v>0</v>
      </c>
    </row>
    <row r="67" spans="17:22" x14ac:dyDescent="0.25">
      <c r="Q67" s="13">
        <v>-24</v>
      </c>
      <c r="R67" s="5">
        <v>3</v>
      </c>
      <c r="S67" s="5"/>
      <c r="T67" s="5">
        <v>3</v>
      </c>
      <c r="U67" s="34">
        <f>SUM(R67:$R$75)/($R$76)</f>
        <v>7.3452862926547138E-2</v>
      </c>
      <c r="V67" s="34">
        <f>SUM(S67:$S$75)/($S$76)</f>
        <v>0</v>
      </c>
    </row>
    <row r="68" spans="17:22" x14ac:dyDescent="0.25">
      <c r="Q68" s="13">
        <v>-23</v>
      </c>
      <c r="R68" s="5">
        <v>9</v>
      </c>
      <c r="S68" s="5"/>
      <c r="T68" s="5">
        <v>9</v>
      </c>
      <c r="U68" s="34">
        <f>SUM(R68:$R$75)/($R$76)</f>
        <v>7.1717755928282251E-2</v>
      </c>
      <c r="V68" s="34">
        <f>SUM(S68:$S$75)/($S$76)</f>
        <v>0</v>
      </c>
    </row>
    <row r="69" spans="17:22" x14ac:dyDescent="0.25">
      <c r="Q69" s="13">
        <v>-22</v>
      </c>
      <c r="R69" s="5">
        <v>10</v>
      </c>
      <c r="S69" s="5"/>
      <c r="T69" s="5">
        <v>10</v>
      </c>
      <c r="U69" s="34">
        <f>SUM(R69:$R$75)/($R$76)</f>
        <v>6.651243493348756E-2</v>
      </c>
      <c r="V69" s="34">
        <f>SUM(S69:$S$75)/($S$76)</f>
        <v>0</v>
      </c>
    </row>
    <row r="70" spans="17:22" x14ac:dyDescent="0.25">
      <c r="Q70" s="13">
        <v>-21</v>
      </c>
      <c r="R70" s="5">
        <v>6</v>
      </c>
      <c r="S70" s="5"/>
      <c r="T70" s="5">
        <v>6</v>
      </c>
      <c r="U70" s="34">
        <f>SUM(R70:$R$75)/($R$76)</f>
        <v>6.0728744939271252E-2</v>
      </c>
      <c r="V70" s="34">
        <f>SUM(S70:$S$75)/($S$76)</f>
        <v>0</v>
      </c>
    </row>
    <row r="71" spans="17:22" x14ac:dyDescent="0.25">
      <c r="Q71" s="13">
        <v>-19</v>
      </c>
      <c r="R71" s="5">
        <v>2</v>
      </c>
      <c r="S71" s="5"/>
      <c r="T71" s="5">
        <v>2</v>
      </c>
      <c r="U71" s="34">
        <f>SUM(R71:$R$75)/($R$76)</f>
        <v>5.725853094274147E-2</v>
      </c>
      <c r="V71" s="34">
        <f>SUM(S71:$S$75)/($S$76)</f>
        <v>0</v>
      </c>
    </row>
    <row r="72" spans="17:22" x14ac:dyDescent="0.25">
      <c r="Q72" s="13">
        <v>-18</v>
      </c>
      <c r="R72" s="5">
        <v>2</v>
      </c>
      <c r="S72" s="5"/>
      <c r="T72" s="5">
        <v>2</v>
      </c>
      <c r="U72" s="34">
        <f>SUM(R72:$R$75)/($R$76)</f>
        <v>5.6101792943898207E-2</v>
      </c>
      <c r="V72" s="34">
        <f>SUM(S72:$S$75)/($S$76)</f>
        <v>0</v>
      </c>
    </row>
    <row r="73" spans="17:22" x14ac:dyDescent="0.25">
      <c r="Q73" s="13">
        <v>-12</v>
      </c>
      <c r="R73" s="5">
        <v>2</v>
      </c>
      <c r="S73" s="5"/>
      <c r="T73" s="5">
        <v>2</v>
      </c>
      <c r="U73" s="34">
        <f>SUM(R73:$R$75)/($R$76)</f>
        <v>5.4945054945054944E-2</v>
      </c>
      <c r="V73" s="34">
        <f>SUM(S73:$S$75)/($S$76)</f>
        <v>0</v>
      </c>
    </row>
    <row r="74" spans="17:22" x14ac:dyDescent="0.25">
      <c r="Q74" s="13">
        <v>-11</v>
      </c>
      <c r="R74" s="5">
        <v>38</v>
      </c>
      <c r="S74" s="5"/>
      <c r="T74" s="5">
        <v>38</v>
      </c>
      <c r="U74" s="34">
        <f>SUM(R74:$R$75)/($R$76)</f>
        <v>5.3788316946211681E-2</v>
      </c>
      <c r="V74" s="34">
        <f>SUM(S74:$S$75)/($S$76)</f>
        <v>0</v>
      </c>
    </row>
    <row r="75" spans="17:22" x14ac:dyDescent="0.25">
      <c r="Q75" s="13">
        <v>-10</v>
      </c>
      <c r="R75" s="5">
        <v>55</v>
      </c>
      <c r="S75" s="5"/>
      <c r="T75" s="5">
        <v>55</v>
      </c>
      <c r="U75" s="34">
        <f>SUM(R75:$R$75)/($R$76)</f>
        <v>3.1810294968189705E-2</v>
      </c>
      <c r="V75" s="34">
        <f>SUM(S75:$S$75)/($S$76)</f>
        <v>0</v>
      </c>
    </row>
    <row r="76" spans="17:22" x14ac:dyDescent="0.25">
      <c r="Q76" s="13" t="s">
        <v>136</v>
      </c>
      <c r="R76" s="5">
        <v>1729</v>
      </c>
      <c r="S76" s="5">
        <v>1033</v>
      </c>
      <c r="T76" s="5">
        <v>2762</v>
      </c>
    </row>
  </sheetData>
  <mergeCells count="2">
    <mergeCell ref="A1:O1"/>
    <mergeCell ref="Q1:AF1"/>
  </mergeCell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61BB-2AC9-425F-AF93-D57C5D099822}">
  <dimension ref="A1:BA87"/>
  <sheetViews>
    <sheetView topLeftCell="H73" workbookViewId="0">
      <selection activeCell="BA92" sqref="BA92"/>
    </sheetView>
  </sheetViews>
  <sheetFormatPr defaultRowHeight="15" x14ac:dyDescent="0.25"/>
  <cols>
    <col min="1" max="7" width="0" hidden="1" customWidth="1"/>
    <col min="10" max="10" width="8.140625" hidden="1" customWidth="1"/>
    <col min="11" max="11" width="17.5703125" hidden="1" customWidth="1"/>
    <col min="12" max="12" width="15" hidden="1" customWidth="1"/>
    <col min="13" max="13" width="36.5703125" hidden="1" customWidth="1"/>
    <col min="14" max="15" width="9.7109375" hidden="1" customWidth="1"/>
    <col min="16" max="16" width="12.5703125" hidden="1" customWidth="1"/>
    <col min="17" max="17" width="9.85546875" customWidth="1"/>
    <col min="19" max="19" width="8.140625" hidden="1" customWidth="1"/>
    <col min="20" max="20" width="17.5703125" hidden="1" customWidth="1"/>
    <col min="21" max="21" width="15" hidden="1" customWidth="1"/>
    <col min="22" max="22" width="36.5703125" hidden="1" customWidth="1"/>
    <col min="23" max="24" width="9.7109375" hidden="1" customWidth="1"/>
    <col min="25" max="25" width="12.5703125" hidden="1" customWidth="1"/>
    <col min="26" max="26" width="10" customWidth="1"/>
    <col min="28" max="28" width="8.140625" hidden="1" customWidth="1"/>
    <col min="29" max="29" width="17.5703125" hidden="1" customWidth="1"/>
    <col min="30" max="30" width="15" hidden="1" customWidth="1"/>
    <col min="31" max="31" width="35.85546875" hidden="1" customWidth="1"/>
    <col min="32" max="33" width="9.7109375" hidden="1" customWidth="1"/>
    <col min="34" max="34" width="12.5703125" hidden="1" customWidth="1"/>
    <col min="35" max="35" width="12.85546875" customWidth="1"/>
    <col min="37" max="37" width="8.140625" hidden="1" customWidth="1"/>
    <col min="38" max="38" width="17.5703125" hidden="1" customWidth="1"/>
    <col min="39" max="39" width="15" hidden="1" customWidth="1"/>
    <col min="40" max="40" width="37" hidden="1" customWidth="1"/>
    <col min="41" max="42" width="9.7109375" hidden="1" customWidth="1"/>
    <col min="43" max="43" width="12.5703125" hidden="1" customWidth="1"/>
    <col min="44" max="44" width="12.85546875" customWidth="1"/>
    <col min="46" max="46" width="8.140625" hidden="1" customWidth="1"/>
    <col min="47" max="47" width="17.5703125" hidden="1" customWidth="1"/>
    <col min="48" max="48" width="15" hidden="1" customWidth="1"/>
    <col min="49" max="49" width="36.5703125" hidden="1" customWidth="1"/>
    <col min="50" max="51" width="9.7109375" hidden="1" customWidth="1"/>
    <col min="52" max="52" width="12.5703125" hidden="1" customWidth="1"/>
    <col min="53" max="53" width="11" customWidth="1"/>
  </cols>
  <sheetData>
    <row r="1" spans="1:53" x14ac:dyDescent="0.25">
      <c r="A1" s="40" t="s">
        <v>157</v>
      </c>
      <c r="B1" s="40"/>
      <c r="C1" s="40"/>
      <c r="D1" s="40"/>
      <c r="E1" s="40"/>
      <c r="F1" s="40"/>
      <c r="G1" s="40"/>
      <c r="H1" s="40"/>
      <c r="J1" s="40" t="s">
        <v>159</v>
      </c>
      <c r="K1" s="40"/>
      <c r="L1" s="40"/>
      <c r="M1" s="40"/>
      <c r="N1" s="40"/>
      <c r="O1" s="40"/>
      <c r="P1" s="40"/>
      <c r="Q1" s="40"/>
      <c r="S1" s="40" t="s">
        <v>161</v>
      </c>
      <c r="T1" s="40"/>
      <c r="U1" s="40"/>
      <c r="V1" s="40"/>
      <c r="W1" s="40"/>
      <c r="X1" s="40"/>
      <c r="Y1" s="40"/>
      <c r="Z1" s="40"/>
      <c r="AB1" s="40" t="s">
        <v>163</v>
      </c>
      <c r="AC1" s="40"/>
      <c r="AD1" s="40"/>
      <c r="AE1" s="40"/>
      <c r="AF1" s="40"/>
      <c r="AG1" s="40"/>
      <c r="AH1" s="40"/>
      <c r="AI1" s="40"/>
      <c r="AK1" s="40" t="s">
        <v>165</v>
      </c>
      <c r="AL1" s="40"/>
      <c r="AM1" s="40"/>
      <c r="AN1" s="40"/>
      <c r="AO1" s="40"/>
      <c r="AP1" s="40"/>
      <c r="AQ1" s="40"/>
      <c r="AR1" s="40"/>
      <c r="AT1" s="40" t="s">
        <v>168</v>
      </c>
      <c r="AU1" s="40"/>
      <c r="AV1" s="40"/>
      <c r="AW1" s="40"/>
      <c r="AX1" s="40"/>
      <c r="AY1" s="40"/>
      <c r="AZ1" s="40"/>
      <c r="BA1" s="40"/>
    </row>
    <row r="2" spans="1:53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B2" s="5" t="s">
        <v>0</v>
      </c>
      <c r="AC2" s="5" t="s">
        <v>1</v>
      </c>
      <c r="AD2" s="5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  <c r="AY2" s="5" t="s">
        <v>5</v>
      </c>
      <c r="AZ2" s="5" t="s">
        <v>6</v>
      </c>
      <c r="BA2" s="5" t="s">
        <v>7</v>
      </c>
    </row>
    <row r="3" spans="1:53" x14ac:dyDescent="0.25">
      <c r="A3" s="5">
        <v>0</v>
      </c>
      <c r="B3" s="5" t="s">
        <v>8</v>
      </c>
      <c r="C3" s="6">
        <v>44031.639515104165</v>
      </c>
      <c r="D3" s="5" t="s">
        <v>156</v>
      </c>
      <c r="E3" s="5">
        <v>1</v>
      </c>
      <c r="F3" s="5">
        <v>1</v>
      </c>
      <c r="G3" s="5">
        <v>1</v>
      </c>
      <c r="H3" s="5">
        <v>-73</v>
      </c>
      <c r="J3" s="5">
        <v>0</v>
      </c>
      <c r="K3" s="5" t="s">
        <v>8</v>
      </c>
      <c r="L3" s="6">
        <v>44031.642044618056</v>
      </c>
      <c r="M3" s="5" t="s">
        <v>158</v>
      </c>
      <c r="N3" s="5">
        <v>1</v>
      </c>
      <c r="O3" s="5">
        <v>1</v>
      </c>
      <c r="P3" s="5">
        <v>1</v>
      </c>
      <c r="Q3" s="5">
        <v>-62</v>
      </c>
      <c r="S3" s="5">
        <v>0</v>
      </c>
      <c r="T3" s="5" t="s">
        <v>8</v>
      </c>
      <c r="U3" s="6">
        <v>44031.643156331018</v>
      </c>
      <c r="V3" s="5" t="s">
        <v>160</v>
      </c>
      <c r="W3" s="5">
        <v>1</v>
      </c>
      <c r="X3" s="5">
        <v>1</v>
      </c>
      <c r="Y3" s="5">
        <v>1</v>
      </c>
      <c r="Z3" s="5">
        <v>-61</v>
      </c>
      <c r="AB3" s="5">
        <v>0</v>
      </c>
      <c r="AC3" s="5" t="s">
        <v>8</v>
      </c>
      <c r="AD3" s="6">
        <v>44031.644592824072</v>
      </c>
      <c r="AE3" s="5" t="s">
        <v>162</v>
      </c>
      <c r="AF3" s="5">
        <v>1</v>
      </c>
      <c r="AG3" s="5">
        <v>1</v>
      </c>
      <c r="AH3" s="5">
        <v>1</v>
      </c>
      <c r="AI3" s="5">
        <v>-74</v>
      </c>
      <c r="AK3" s="5">
        <v>0</v>
      </c>
      <c r="AL3" s="5" t="s">
        <v>8</v>
      </c>
      <c r="AM3" s="6">
        <v>44031.646452361114</v>
      </c>
      <c r="AN3" s="5" t="s">
        <v>164</v>
      </c>
      <c r="AO3" s="5">
        <v>1</v>
      </c>
      <c r="AP3" s="5">
        <v>1</v>
      </c>
      <c r="AQ3" s="5">
        <v>1</v>
      </c>
      <c r="AR3" s="5">
        <v>-75</v>
      </c>
      <c r="AT3" s="5">
        <v>0</v>
      </c>
      <c r="AU3" s="5" t="s">
        <v>8</v>
      </c>
      <c r="AV3" s="6">
        <v>44031.651008692126</v>
      </c>
      <c r="AW3" s="5" t="s">
        <v>167</v>
      </c>
      <c r="AX3" s="5">
        <v>1</v>
      </c>
      <c r="AY3" s="5">
        <v>1</v>
      </c>
      <c r="AZ3" s="5">
        <v>1</v>
      </c>
      <c r="BA3" s="5">
        <v>-72</v>
      </c>
    </row>
    <row r="4" spans="1:53" x14ac:dyDescent="0.25">
      <c r="A4" s="5">
        <v>1</v>
      </c>
      <c r="B4" s="5" t="s">
        <v>8</v>
      </c>
      <c r="C4" s="6">
        <v>44031.63952665509</v>
      </c>
      <c r="D4" s="5" t="s">
        <v>156</v>
      </c>
      <c r="E4" s="5">
        <v>1</v>
      </c>
      <c r="F4" s="5">
        <v>1</v>
      </c>
      <c r="G4" s="5">
        <v>1</v>
      </c>
      <c r="H4" s="5">
        <v>-62</v>
      </c>
      <c r="J4" s="5">
        <v>1</v>
      </c>
      <c r="K4" s="5" t="s">
        <v>8</v>
      </c>
      <c r="L4" s="6">
        <v>44031.642049780094</v>
      </c>
      <c r="M4" s="5" t="s">
        <v>158</v>
      </c>
      <c r="N4" s="5">
        <v>1</v>
      </c>
      <c r="O4" s="5">
        <v>1</v>
      </c>
      <c r="P4" s="5">
        <v>1</v>
      </c>
      <c r="Q4" s="5">
        <v>-73</v>
      </c>
      <c r="S4" s="5">
        <v>1</v>
      </c>
      <c r="T4" s="5" t="s">
        <v>8</v>
      </c>
      <c r="U4" s="6">
        <v>44031.643162210647</v>
      </c>
      <c r="V4" s="5" t="s">
        <v>160</v>
      </c>
      <c r="W4" s="5">
        <v>1</v>
      </c>
      <c r="X4" s="5">
        <v>1</v>
      </c>
      <c r="Y4" s="5">
        <v>1</v>
      </c>
      <c r="Z4" s="5">
        <v>-72</v>
      </c>
      <c r="AB4" s="5">
        <v>1</v>
      </c>
      <c r="AC4" s="5" t="s">
        <v>8</v>
      </c>
      <c r="AD4" s="6">
        <v>44031.644601689812</v>
      </c>
      <c r="AE4" s="5" t="s">
        <v>162</v>
      </c>
      <c r="AF4" s="5">
        <v>1</v>
      </c>
      <c r="AG4" s="5">
        <v>1</v>
      </c>
      <c r="AH4" s="5">
        <v>1</v>
      </c>
      <c r="AI4" s="5">
        <v>-61</v>
      </c>
      <c r="AK4" s="5">
        <v>1</v>
      </c>
      <c r="AL4" s="5" t="s">
        <v>8</v>
      </c>
      <c r="AM4" s="6">
        <v>44031.64647028935</v>
      </c>
      <c r="AN4" s="5" t="s">
        <v>164</v>
      </c>
      <c r="AO4" s="5">
        <v>1</v>
      </c>
      <c r="AP4" s="5">
        <v>1</v>
      </c>
      <c r="AQ4" s="5">
        <v>1</v>
      </c>
      <c r="AR4" s="5">
        <v>-76</v>
      </c>
      <c r="AT4" s="5">
        <v>1</v>
      </c>
      <c r="AU4" s="5" t="s">
        <v>8</v>
      </c>
      <c r="AV4" s="6">
        <v>44031.651031886577</v>
      </c>
      <c r="AW4" s="5" t="s">
        <v>167</v>
      </c>
      <c r="AX4" s="5">
        <v>1</v>
      </c>
      <c r="AY4" s="5">
        <v>1</v>
      </c>
      <c r="AZ4" s="5">
        <v>1</v>
      </c>
      <c r="BA4" s="5">
        <v>-73</v>
      </c>
    </row>
    <row r="5" spans="1:53" x14ac:dyDescent="0.25">
      <c r="A5" s="5">
        <v>2</v>
      </c>
      <c r="B5" s="5" t="s">
        <v>8</v>
      </c>
      <c r="C5" s="6">
        <v>44031.639542939818</v>
      </c>
      <c r="D5" s="5" t="s">
        <v>156</v>
      </c>
      <c r="E5" s="5">
        <v>1</v>
      </c>
      <c r="F5" s="5">
        <v>1</v>
      </c>
      <c r="G5" s="5">
        <v>1</v>
      </c>
      <c r="H5" s="5">
        <v>-71</v>
      </c>
      <c r="J5" s="5">
        <v>2</v>
      </c>
      <c r="K5" s="5" t="s">
        <v>8</v>
      </c>
      <c r="L5" s="6">
        <v>44031.642060439815</v>
      </c>
      <c r="M5" s="5" t="s">
        <v>158</v>
      </c>
      <c r="N5" s="5">
        <v>1</v>
      </c>
      <c r="O5" s="5">
        <v>1</v>
      </c>
      <c r="P5" s="5">
        <v>1</v>
      </c>
      <c r="Q5" s="5">
        <v>-72</v>
      </c>
      <c r="S5" s="5">
        <v>2</v>
      </c>
      <c r="T5" s="5" t="s">
        <v>8</v>
      </c>
      <c r="U5" s="6">
        <v>44031.643173518518</v>
      </c>
      <c r="V5" s="5" t="s">
        <v>160</v>
      </c>
      <c r="W5" s="5">
        <v>1</v>
      </c>
      <c r="X5" s="5">
        <v>1</v>
      </c>
      <c r="Y5" s="5">
        <v>1</v>
      </c>
      <c r="Z5" s="5">
        <v>-62</v>
      </c>
      <c r="AB5" s="5">
        <v>2</v>
      </c>
      <c r="AC5" s="5" t="s">
        <v>8</v>
      </c>
      <c r="AD5" s="6">
        <v>44031.644607222224</v>
      </c>
      <c r="AE5" s="5" t="s">
        <v>162</v>
      </c>
      <c r="AF5" s="5">
        <v>1</v>
      </c>
      <c r="AG5" s="5">
        <v>1</v>
      </c>
      <c r="AH5" s="5">
        <v>1</v>
      </c>
      <c r="AI5" s="5">
        <v>-78</v>
      </c>
      <c r="AK5" s="5">
        <v>2</v>
      </c>
      <c r="AL5" s="5" t="s">
        <v>8</v>
      </c>
      <c r="AM5" s="6">
        <v>44031.646493483793</v>
      </c>
      <c r="AN5" s="5" t="s">
        <v>164</v>
      </c>
      <c r="AO5" s="5">
        <v>1</v>
      </c>
      <c r="AP5" s="5">
        <v>1</v>
      </c>
      <c r="AQ5" s="5">
        <v>1</v>
      </c>
      <c r="AR5" s="5">
        <v>-72</v>
      </c>
      <c r="AT5" s="5">
        <v>2</v>
      </c>
      <c r="AU5" s="5" t="s">
        <v>8</v>
      </c>
      <c r="AV5" s="6">
        <v>44031.651042048608</v>
      </c>
      <c r="AW5" s="5" t="s">
        <v>167</v>
      </c>
      <c r="AX5" s="5">
        <v>1</v>
      </c>
      <c r="AY5" s="5">
        <v>1</v>
      </c>
      <c r="AZ5" s="5">
        <v>1</v>
      </c>
      <c r="BA5" s="5">
        <v>-77</v>
      </c>
    </row>
    <row r="6" spans="1:53" x14ac:dyDescent="0.25">
      <c r="A6" s="5">
        <v>3</v>
      </c>
      <c r="B6" s="5" t="s">
        <v>8</v>
      </c>
      <c r="C6" s="6">
        <v>44031.639548761574</v>
      </c>
      <c r="D6" s="5" t="s">
        <v>156</v>
      </c>
      <c r="E6" s="5">
        <v>1</v>
      </c>
      <c r="F6" s="5">
        <v>1</v>
      </c>
      <c r="G6" s="5">
        <v>1</v>
      </c>
      <c r="H6" s="5">
        <v>-76</v>
      </c>
      <c r="J6" s="5">
        <v>3</v>
      </c>
      <c r="K6" s="5" t="s">
        <v>8</v>
      </c>
      <c r="L6" s="6">
        <v>44031.642073912037</v>
      </c>
      <c r="M6" s="5" t="s">
        <v>158</v>
      </c>
      <c r="N6" s="5">
        <v>1</v>
      </c>
      <c r="O6" s="5">
        <v>1</v>
      </c>
      <c r="P6" s="5">
        <v>1</v>
      </c>
      <c r="Q6" s="5">
        <v>-75</v>
      </c>
      <c r="S6" s="5">
        <v>3</v>
      </c>
      <c r="T6" s="5" t="s">
        <v>8</v>
      </c>
      <c r="U6" s="6">
        <v>44031.643190416667</v>
      </c>
      <c r="V6" s="5" t="s">
        <v>160</v>
      </c>
      <c r="W6" s="5">
        <v>1</v>
      </c>
      <c r="X6" s="5">
        <v>1</v>
      </c>
      <c r="Y6" s="5">
        <v>1</v>
      </c>
      <c r="Z6" s="5">
        <v>-61</v>
      </c>
      <c r="AB6" s="5">
        <v>3</v>
      </c>
      <c r="AC6" s="5" t="s">
        <v>8</v>
      </c>
      <c r="AD6" s="6">
        <v>44031.644630416667</v>
      </c>
      <c r="AE6" s="5" t="s">
        <v>162</v>
      </c>
      <c r="AF6" s="5">
        <v>1</v>
      </c>
      <c r="AG6" s="5">
        <v>1</v>
      </c>
      <c r="AH6" s="5">
        <v>1</v>
      </c>
      <c r="AI6" s="5">
        <v>-76</v>
      </c>
      <c r="AK6" s="5">
        <v>3</v>
      </c>
      <c r="AL6" s="5" t="s">
        <v>8</v>
      </c>
      <c r="AM6" s="6">
        <v>44031.64650609954</v>
      </c>
      <c r="AN6" s="5" t="s">
        <v>164</v>
      </c>
      <c r="AO6" s="5">
        <v>1</v>
      </c>
      <c r="AP6" s="5">
        <v>1</v>
      </c>
      <c r="AQ6" s="5">
        <v>1</v>
      </c>
      <c r="AR6" s="5">
        <v>-61</v>
      </c>
      <c r="AT6" s="5">
        <v>3</v>
      </c>
      <c r="AU6" s="5" t="s">
        <v>8</v>
      </c>
      <c r="AV6" s="6">
        <v>44031.651056817129</v>
      </c>
      <c r="AW6" s="5" t="s">
        <v>167</v>
      </c>
      <c r="AX6" s="5">
        <v>1</v>
      </c>
      <c r="AY6" s="5">
        <v>1</v>
      </c>
      <c r="AZ6" s="5">
        <v>1</v>
      </c>
      <c r="BA6" s="5">
        <v>-70</v>
      </c>
    </row>
    <row r="7" spans="1:53" x14ac:dyDescent="0.25">
      <c r="A7" s="5">
        <v>4</v>
      </c>
      <c r="B7" s="5" t="s">
        <v>8</v>
      </c>
      <c r="C7" s="6">
        <v>44031.639571967593</v>
      </c>
      <c r="D7" s="5" t="s">
        <v>156</v>
      </c>
      <c r="E7" s="5">
        <v>1</v>
      </c>
      <c r="F7" s="5">
        <v>1</v>
      </c>
      <c r="G7" s="5">
        <v>1</v>
      </c>
      <c r="H7" s="5">
        <v>-76</v>
      </c>
      <c r="J7" s="5">
        <v>4</v>
      </c>
      <c r="K7" s="5" t="s">
        <v>8</v>
      </c>
      <c r="L7" s="6">
        <v>44031.642088113425</v>
      </c>
      <c r="M7" s="5" t="s">
        <v>158</v>
      </c>
      <c r="N7" s="5">
        <v>1</v>
      </c>
      <c r="O7" s="5">
        <v>1</v>
      </c>
      <c r="P7" s="5">
        <v>1</v>
      </c>
      <c r="Q7" s="5">
        <v>-61</v>
      </c>
      <c r="S7" s="5">
        <v>4</v>
      </c>
      <c r="T7" s="5" t="s">
        <v>8</v>
      </c>
      <c r="U7" s="6">
        <v>44031.643200115737</v>
      </c>
      <c r="V7" s="5" t="s">
        <v>160</v>
      </c>
      <c r="W7" s="5">
        <v>1</v>
      </c>
      <c r="X7" s="5">
        <v>1</v>
      </c>
      <c r="Y7" s="5">
        <v>1</v>
      </c>
      <c r="Z7" s="5">
        <v>-74</v>
      </c>
      <c r="AB7" s="5">
        <v>4</v>
      </c>
      <c r="AC7" s="5" t="s">
        <v>8</v>
      </c>
      <c r="AD7" s="6">
        <v>44031.644641493054</v>
      </c>
      <c r="AE7" s="5" t="s">
        <v>162</v>
      </c>
      <c r="AF7" s="5">
        <v>1</v>
      </c>
      <c r="AG7" s="5">
        <v>1</v>
      </c>
      <c r="AH7" s="5">
        <v>1</v>
      </c>
      <c r="AI7" s="5">
        <v>-72</v>
      </c>
      <c r="AK7" s="5">
        <v>4</v>
      </c>
      <c r="AL7" s="5" t="s">
        <v>8</v>
      </c>
      <c r="AM7" s="6">
        <v>44031.646529317128</v>
      </c>
      <c r="AN7" s="5" t="s">
        <v>164</v>
      </c>
      <c r="AO7" s="5">
        <v>1</v>
      </c>
      <c r="AP7" s="5">
        <v>1</v>
      </c>
      <c r="AQ7" s="5">
        <v>1</v>
      </c>
      <c r="AR7" s="5">
        <v>-73</v>
      </c>
      <c r="AT7" s="5">
        <v>4</v>
      </c>
      <c r="AU7" s="5" t="s">
        <v>8</v>
      </c>
      <c r="AV7" s="6">
        <v>44031.651080023148</v>
      </c>
      <c r="AW7" s="5" t="s">
        <v>167</v>
      </c>
      <c r="AX7" s="5">
        <v>1</v>
      </c>
      <c r="AY7" s="5">
        <v>1</v>
      </c>
      <c r="AZ7" s="5">
        <v>1</v>
      </c>
      <c r="BA7" s="5">
        <v>-61</v>
      </c>
    </row>
    <row r="8" spans="1:53" x14ac:dyDescent="0.25">
      <c r="A8" s="5">
        <v>5</v>
      </c>
      <c r="B8" s="5" t="s">
        <v>8</v>
      </c>
      <c r="C8" s="6">
        <v>44031.639595173612</v>
      </c>
      <c r="D8" s="5" t="s">
        <v>156</v>
      </c>
      <c r="E8" s="5">
        <v>1</v>
      </c>
      <c r="F8" s="5">
        <v>1</v>
      </c>
      <c r="G8" s="5">
        <v>1</v>
      </c>
      <c r="H8" s="5">
        <v>-71</v>
      </c>
      <c r="J8" s="5">
        <v>5</v>
      </c>
      <c r="K8" s="5" t="s">
        <v>8</v>
      </c>
      <c r="L8" s="6">
        <v>44031.642111307869</v>
      </c>
      <c r="M8" s="5" t="s">
        <v>158</v>
      </c>
      <c r="N8" s="5">
        <v>1</v>
      </c>
      <c r="O8" s="5">
        <v>1</v>
      </c>
      <c r="P8" s="5">
        <v>1</v>
      </c>
      <c r="Q8" s="5">
        <v>-71</v>
      </c>
      <c r="S8" s="5">
        <v>5</v>
      </c>
      <c r="T8" s="5" t="s">
        <v>8</v>
      </c>
      <c r="U8" s="6">
        <v>44031.643207314817</v>
      </c>
      <c r="V8" s="5" t="s">
        <v>160</v>
      </c>
      <c r="W8" s="5">
        <v>1</v>
      </c>
      <c r="X8" s="5">
        <v>1</v>
      </c>
      <c r="Y8" s="5">
        <v>1</v>
      </c>
      <c r="Z8" s="5">
        <v>-62</v>
      </c>
      <c r="AB8" s="5">
        <v>5</v>
      </c>
      <c r="AC8" s="5" t="s">
        <v>8</v>
      </c>
      <c r="AD8" s="6">
        <v>44031.644654560187</v>
      </c>
      <c r="AE8" s="5" t="s">
        <v>162</v>
      </c>
      <c r="AF8" s="5">
        <v>1</v>
      </c>
      <c r="AG8" s="5">
        <v>1</v>
      </c>
      <c r="AH8" s="5">
        <v>1</v>
      </c>
      <c r="AI8" s="5">
        <v>-62</v>
      </c>
      <c r="AK8" s="5">
        <v>5</v>
      </c>
      <c r="AL8" s="5" t="s">
        <v>8</v>
      </c>
      <c r="AM8" s="6">
        <v>44031.646552523147</v>
      </c>
      <c r="AN8" s="5" t="s">
        <v>164</v>
      </c>
      <c r="AO8" s="5">
        <v>1</v>
      </c>
      <c r="AP8" s="5">
        <v>1</v>
      </c>
      <c r="AQ8" s="5">
        <v>1</v>
      </c>
      <c r="AR8" s="5">
        <v>-73</v>
      </c>
      <c r="AT8" s="5">
        <v>5</v>
      </c>
      <c r="AU8" s="5" t="s">
        <v>8</v>
      </c>
      <c r="AV8" s="6">
        <v>44031.651090451393</v>
      </c>
      <c r="AW8" s="5" t="s">
        <v>167</v>
      </c>
      <c r="AX8" s="5">
        <v>1</v>
      </c>
      <c r="AY8" s="5">
        <v>1</v>
      </c>
      <c r="AZ8" s="5">
        <v>1</v>
      </c>
      <c r="BA8" s="5">
        <v>-72</v>
      </c>
    </row>
    <row r="9" spans="1:53" x14ac:dyDescent="0.25">
      <c r="A9" s="5">
        <v>6</v>
      </c>
      <c r="B9" s="5" t="s">
        <v>8</v>
      </c>
      <c r="C9" s="6">
        <v>44031.639606608798</v>
      </c>
      <c r="D9" s="5" t="s">
        <v>156</v>
      </c>
      <c r="E9" s="5">
        <v>1</v>
      </c>
      <c r="F9" s="5">
        <v>1</v>
      </c>
      <c r="G9" s="5">
        <v>1</v>
      </c>
      <c r="H9" s="5">
        <v>-73</v>
      </c>
      <c r="J9" s="5">
        <v>6</v>
      </c>
      <c r="K9" s="5" t="s">
        <v>8</v>
      </c>
      <c r="L9" s="6">
        <v>44031.642119594908</v>
      </c>
      <c r="M9" s="5" t="s">
        <v>158</v>
      </c>
      <c r="N9" s="5">
        <v>1</v>
      </c>
      <c r="O9" s="5">
        <v>1</v>
      </c>
      <c r="P9" s="5">
        <v>1</v>
      </c>
      <c r="Q9" s="5">
        <v>-61</v>
      </c>
      <c r="S9" s="5">
        <v>6</v>
      </c>
      <c r="T9" s="5" t="s">
        <v>8</v>
      </c>
      <c r="U9" s="6">
        <v>44031.643220092592</v>
      </c>
      <c r="V9" s="5" t="s">
        <v>160</v>
      </c>
      <c r="W9" s="5">
        <v>1</v>
      </c>
      <c r="X9" s="5">
        <v>1</v>
      </c>
      <c r="Y9" s="5">
        <v>1</v>
      </c>
      <c r="Z9" s="5">
        <v>-63</v>
      </c>
      <c r="AB9" s="5">
        <v>6</v>
      </c>
      <c r="AC9" s="5" t="s">
        <v>8</v>
      </c>
      <c r="AD9" s="6">
        <v>44031.644669097223</v>
      </c>
      <c r="AE9" s="5" t="s">
        <v>162</v>
      </c>
      <c r="AF9" s="5">
        <v>1</v>
      </c>
      <c r="AG9" s="5">
        <v>1</v>
      </c>
      <c r="AH9" s="5">
        <v>1</v>
      </c>
      <c r="AI9" s="5">
        <v>-61</v>
      </c>
      <c r="AK9" s="5">
        <v>6</v>
      </c>
      <c r="AL9" s="5" t="s">
        <v>8</v>
      </c>
      <c r="AM9" s="6">
        <v>44031.64657571759</v>
      </c>
      <c r="AN9" s="5" t="s">
        <v>164</v>
      </c>
      <c r="AO9" s="5">
        <v>1</v>
      </c>
      <c r="AP9" s="5">
        <v>1</v>
      </c>
      <c r="AQ9" s="5">
        <v>1</v>
      </c>
      <c r="AR9" s="5">
        <v>-73</v>
      </c>
      <c r="AT9" s="5">
        <v>6</v>
      </c>
      <c r="AU9" s="5" t="s">
        <v>8</v>
      </c>
      <c r="AV9" s="6">
        <v>44031.651111238425</v>
      </c>
      <c r="AW9" s="5" t="s">
        <v>167</v>
      </c>
      <c r="AX9" s="5">
        <v>1</v>
      </c>
      <c r="AY9" s="5">
        <v>1</v>
      </c>
      <c r="AZ9" s="5">
        <v>1</v>
      </c>
      <c r="BA9" s="5">
        <v>-73</v>
      </c>
    </row>
    <row r="10" spans="1:53" x14ac:dyDescent="0.25">
      <c r="A10" s="5">
        <v>7</v>
      </c>
      <c r="B10" s="5" t="s">
        <v>8</v>
      </c>
      <c r="C10" s="6">
        <v>44031.639625578704</v>
      </c>
      <c r="D10" s="5" t="s">
        <v>156</v>
      </c>
      <c r="E10" s="5">
        <v>1</v>
      </c>
      <c r="F10" s="5">
        <v>1</v>
      </c>
      <c r="G10" s="5">
        <v>1</v>
      </c>
      <c r="H10" s="5">
        <v>-61</v>
      </c>
      <c r="J10" s="5">
        <v>7</v>
      </c>
      <c r="K10" s="5" t="s">
        <v>8</v>
      </c>
      <c r="L10" s="6">
        <v>44031.642136828705</v>
      </c>
      <c r="M10" s="5" t="s">
        <v>158</v>
      </c>
      <c r="N10" s="5">
        <v>1</v>
      </c>
      <c r="O10" s="5">
        <v>1</v>
      </c>
      <c r="P10" s="5">
        <v>1</v>
      </c>
      <c r="Q10" s="5">
        <v>-61</v>
      </c>
      <c r="S10" s="5">
        <v>7</v>
      </c>
      <c r="T10" s="5" t="s">
        <v>8</v>
      </c>
      <c r="U10" s="6">
        <v>44031.643232916664</v>
      </c>
      <c r="V10" s="5" t="s">
        <v>160</v>
      </c>
      <c r="W10" s="5">
        <v>1</v>
      </c>
      <c r="X10" s="5">
        <v>1</v>
      </c>
      <c r="Y10" s="5">
        <v>1</v>
      </c>
      <c r="Z10" s="5">
        <v>-61</v>
      </c>
      <c r="AB10" s="5">
        <v>7</v>
      </c>
      <c r="AC10" s="5" t="s">
        <v>8</v>
      </c>
      <c r="AD10" s="6">
        <v>44031.64468179398</v>
      </c>
      <c r="AE10" s="5" t="s">
        <v>162</v>
      </c>
      <c r="AF10" s="5">
        <v>1</v>
      </c>
      <c r="AG10" s="5">
        <v>1</v>
      </c>
      <c r="AH10" s="5">
        <v>1</v>
      </c>
      <c r="AI10" s="5">
        <v>-73</v>
      </c>
      <c r="AK10" s="5">
        <v>7</v>
      </c>
      <c r="AL10" s="5" t="s">
        <v>8</v>
      </c>
      <c r="AM10" s="6">
        <v>44031.646590520832</v>
      </c>
      <c r="AN10" s="5" t="s">
        <v>164</v>
      </c>
      <c r="AO10" s="5">
        <v>1</v>
      </c>
      <c r="AP10" s="5">
        <v>1</v>
      </c>
      <c r="AQ10" s="5">
        <v>1</v>
      </c>
      <c r="AR10" s="5">
        <v>-73</v>
      </c>
      <c r="AT10" s="5">
        <v>7</v>
      </c>
      <c r="AU10" s="5" t="s">
        <v>8</v>
      </c>
      <c r="AV10" s="6">
        <v>44031.651134444444</v>
      </c>
      <c r="AW10" s="5" t="s">
        <v>167</v>
      </c>
      <c r="AX10" s="5">
        <v>1</v>
      </c>
      <c r="AY10" s="5">
        <v>1</v>
      </c>
      <c r="AZ10" s="5">
        <v>1</v>
      </c>
      <c r="BA10" s="5">
        <v>-72</v>
      </c>
    </row>
    <row r="11" spans="1:53" x14ac:dyDescent="0.25">
      <c r="A11" s="5">
        <v>8</v>
      </c>
      <c r="B11" s="5" t="s">
        <v>8</v>
      </c>
      <c r="C11" s="6">
        <v>44031.639630474536</v>
      </c>
      <c r="D11" s="5" t="s">
        <v>156</v>
      </c>
      <c r="E11" s="5">
        <v>1</v>
      </c>
      <c r="F11" s="5">
        <v>1</v>
      </c>
      <c r="G11" s="5">
        <v>1</v>
      </c>
      <c r="H11" s="5">
        <v>-72</v>
      </c>
      <c r="J11" s="5">
        <v>8</v>
      </c>
      <c r="K11" s="5" t="s">
        <v>8</v>
      </c>
      <c r="L11" s="6">
        <v>44031.642143333331</v>
      </c>
      <c r="M11" s="5" t="s">
        <v>158</v>
      </c>
      <c r="N11" s="5">
        <v>1</v>
      </c>
      <c r="O11" s="5">
        <v>1</v>
      </c>
      <c r="P11" s="5">
        <v>1</v>
      </c>
      <c r="Q11" s="5">
        <v>-61</v>
      </c>
      <c r="S11" s="5">
        <v>8</v>
      </c>
      <c r="T11" s="5" t="s">
        <v>8</v>
      </c>
      <c r="U11" s="6">
        <v>44031.643241493053</v>
      </c>
      <c r="V11" s="5" t="s">
        <v>160</v>
      </c>
      <c r="W11" s="5">
        <v>1</v>
      </c>
      <c r="X11" s="5">
        <v>1</v>
      </c>
      <c r="Y11" s="5">
        <v>1</v>
      </c>
      <c r="Z11" s="5">
        <v>-62</v>
      </c>
      <c r="AB11" s="5">
        <v>8</v>
      </c>
      <c r="AC11" s="5" t="s">
        <v>8</v>
      </c>
      <c r="AD11" s="6">
        <v>44031.644688206019</v>
      </c>
      <c r="AE11" s="5" t="s">
        <v>162</v>
      </c>
      <c r="AF11" s="5">
        <v>1</v>
      </c>
      <c r="AG11" s="5">
        <v>1</v>
      </c>
      <c r="AH11" s="5">
        <v>1</v>
      </c>
      <c r="AI11" s="5">
        <v>-62</v>
      </c>
      <c r="AK11" s="5">
        <v>8</v>
      </c>
      <c r="AL11" s="5" t="s">
        <v>8</v>
      </c>
      <c r="AM11" s="6">
        <v>44031.646601655091</v>
      </c>
      <c r="AN11" s="5" t="s">
        <v>164</v>
      </c>
      <c r="AO11" s="5">
        <v>1</v>
      </c>
      <c r="AP11" s="5">
        <v>1</v>
      </c>
      <c r="AQ11" s="5">
        <v>1</v>
      </c>
      <c r="AR11" s="5">
        <v>-61</v>
      </c>
      <c r="AT11" s="5">
        <v>8</v>
      </c>
      <c r="AU11" s="5" t="s">
        <v>8</v>
      </c>
      <c r="AV11" s="6">
        <v>44031.651150046295</v>
      </c>
      <c r="AW11" s="5" t="s">
        <v>167</v>
      </c>
      <c r="AX11" s="5">
        <v>1</v>
      </c>
      <c r="AY11" s="5">
        <v>1</v>
      </c>
      <c r="AZ11" s="5">
        <v>1</v>
      </c>
      <c r="BA11" s="5">
        <v>-75</v>
      </c>
    </row>
    <row r="12" spans="1:53" x14ac:dyDescent="0.25">
      <c r="A12" s="5">
        <v>9</v>
      </c>
      <c r="B12" s="5" t="s">
        <v>8</v>
      </c>
      <c r="C12" s="6">
        <v>44031.639648506942</v>
      </c>
      <c r="D12" s="5" t="s">
        <v>156</v>
      </c>
      <c r="E12" s="5">
        <v>1</v>
      </c>
      <c r="F12" s="5">
        <v>1</v>
      </c>
      <c r="G12" s="5">
        <v>1</v>
      </c>
      <c r="H12" s="5">
        <v>-75</v>
      </c>
      <c r="J12" s="5">
        <v>9</v>
      </c>
      <c r="K12" s="5" t="s">
        <v>8</v>
      </c>
      <c r="L12" s="6">
        <v>44031.642153935187</v>
      </c>
      <c r="M12" s="5" t="s">
        <v>158</v>
      </c>
      <c r="N12" s="5">
        <v>1</v>
      </c>
      <c r="O12" s="5">
        <v>1</v>
      </c>
      <c r="P12" s="5">
        <v>1</v>
      </c>
      <c r="Q12" s="5">
        <v>-62</v>
      </c>
      <c r="S12" s="5">
        <v>9</v>
      </c>
      <c r="T12" s="5" t="s">
        <v>8</v>
      </c>
      <c r="U12" s="6">
        <v>44031.643252685186</v>
      </c>
      <c r="V12" s="5" t="s">
        <v>160</v>
      </c>
      <c r="W12" s="5">
        <v>1</v>
      </c>
      <c r="X12" s="5">
        <v>1</v>
      </c>
      <c r="Y12" s="5">
        <v>1</v>
      </c>
      <c r="Z12" s="5">
        <v>-62</v>
      </c>
      <c r="AB12" s="5">
        <v>9</v>
      </c>
      <c r="AC12" s="5" t="s">
        <v>8</v>
      </c>
      <c r="AD12" s="6">
        <v>44031.644711412038</v>
      </c>
      <c r="AE12" s="5" t="s">
        <v>162</v>
      </c>
      <c r="AF12" s="5">
        <v>1</v>
      </c>
      <c r="AG12" s="5">
        <v>1</v>
      </c>
      <c r="AH12" s="5">
        <v>1</v>
      </c>
      <c r="AI12" s="5">
        <v>-71</v>
      </c>
      <c r="AK12" s="5">
        <v>9</v>
      </c>
      <c r="AL12" s="5" t="s">
        <v>8</v>
      </c>
      <c r="AM12" s="6">
        <v>44031.646620694446</v>
      </c>
      <c r="AN12" s="5" t="s">
        <v>164</v>
      </c>
      <c r="AO12" s="5">
        <v>1</v>
      </c>
      <c r="AP12" s="5">
        <v>1</v>
      </c>
      <c r="AQ12" s="5">
        <v>1</v>
      </c>
      <c r="AR12" s="5">
        <v>-62</v>
      </c>
      <c r="AT12" s="5">
        <v>9</v>
      </c>
      <c r="AU12" s="5" t="s">
        <v>8</v>
      </c>
      <c r="AV12" s="6">
        <v>44031.651164907409</v>
      </c>
      <c r="AW12" s="5" t="s">
        <v>167</v>
      </c>
      <c r="AX12" s="5">
        <v>1</v>
      </c>
      <c r="AY12" s="5">
        <v>1</v>
      </c>
      <c r="AZ12" s="5">
        <v>1</v>
      </c>
      <c r="BA12" s="5">
        <v>-61</v>
      </c>
    </row>
    <row r="13" spans="1:53" x14ac:dyDescent="0.25">
      <c r="A13" s="5">
        <v>10</v>
      </c>
      <c r="B13" s="5" t="s">
        <v>8</v>
      </c>
      <c r="C13" s="6">
        <v>44031.639654513892</v>
      </c>
      <c r="D13" s="5" t="s">
        <v>156</v>
      </c>
      <c r="E13" s="5">
        <v>1</v>
      </c>
      <c r="F13" s="5">
        <v>1</v>
      </c>
      <c r="G13" s="5">
        <v>1</v>
      </c>
      <c r="H13" s="5">
        <v>-74</v>
      </c>
      <c r="J13" s="5">
        <v>10</v>
      </c>
      <c r="K13" s="5" t="s">
        <v>8</v>
      </c>
      <c r="L13" s="6">
        <v>44031.642164965277</v>
      </c>
      <c r="M13" s="5" t="s">
        <v>158</v>
      </c>
      <c r="N13" s="5">
        <v>1</v>
      </c>
      <c r="O13" s="5">
        <v>1</v>
      </c>
      <c r="P13" s="5">
        <v>1</v>
      </c>
      <c r="Q13" s="5">
        <v>-63</v>
      </c>
      <c r="S13" s="5">
        <v>10</v>
      </c>
      <c r="T13" s="5" t="s">
        <v>8</v>
      </c>
      <c r="U13" s="6">
        <v>44031.643266817133</v>
      </c>
      <c r="V13" s="5" t="s">
        <v>160</v>
      </c>
      <c r="W13" s="5">
        <v>1</v>
      </c>
      <c r="X13" s="5">
        <v>1</v>
      </c>
      <c r="Y13" s="5">
        <v>1</v>
      </c>
      <c r="Z13" s="5">
        <v>-61</v>
      </c>
      <c r="AB13" s="5">
        <v>10</v>
      </c>
      <c r="AC13" s="5" t="s">
        <v>8</v>
      </c>
      <c r="AD13" s="6">
        <v>44031.644722395831</v>
      </c>
      <c r="AE13" s="5" t="s">
        <v>162</v>
      </c>
      <c r="AF13" s="5">
        <v>1</v>
      </c>
      <c r="AG13" s="5">
        <v>1</v>
      </c>
      <c r="AH13" s="5">
        <v>1</v>
      </c>
      <c r="AI13" s="5">
        <v>-72</v>
      </c>
      <c r="AK13" s="5">
        <v>10</v>
      </c>
      <c r="AL13" s="5" t="s">
        <v>8</v>
      </c>
      <c r="AM13" s="6">
        <v>44031.646637592596</v>
      </c>
      <c r="AN13" s="5" t="s">
        <v>164</v>
      </c>
      <c r="AO13" s="5">
        <v>1</v>
      </c>
      <c r="AP13" s="5">
        <v>1</v>
      </c>
      <c r="AQ13" s="5">
        <v>1</v>
      </c>
      <c r="AR13" s="5">
        <v>-76</v>
      </c>
      <c r="AT13" s="5">
        <v>10</v>
      </c>
      <c r="AU13" s="5" t="s">
        <v>8</v>
      </c>
      <c r="AV13" s="6">
        <v>44031.651169062498</v>
      </c>
      <c r="AW13" s="5" t="s">
        <v>167</v>
      </c>
      <c r="AX13" s="5">
        <v>1</v>
      </c>
      <c r="AY13" s="5">
        <v>1</v>
      </c>
      <c r="AZ13" s="5">
        <v>1</v>
      </c>
      <c r="BA13" s="5">
        <v>-74</v>
      </c>
    </row>
    <row r="14" spans="1:53" x14ac:dyDescent="0.25">
      <c r="A14" s="5">
        <v>11</v>
      </c>
      <c r="B14" s="5" t="s">
        <v>8</v>
      </c>
      <c r="C14" s="6">
        <v>44031.63967773148</v>
      </c>
      <c r="D14" s="5" t="s">
        <v>156</v>
      </c>
      <c r="E14" s="5">
        <v>1</v>
      </c>
      <c r="F14" s="5">
        <v>1</v>
      </c>
      <c r="G14" s="5">
        <v>1</v>
      </c>
      <c r="H14" s="5">
        <v>-62</v>
      </c>
      <c r="J14" s="5">
        <v>11</v>
      </c>
      <c r="K14" s="5" t="s">
        <v>8</v>
      </c>
      <c r="L14" s="6">
        <v>44031.642179166665</v>
      </c>
      <c r="M14" s="5" t="s">
        <v>158</v>
      </c>
      <c r="N14" s="5">
        <v>1</v>
      </c>
      <c r="O14" s="5">
        <v>1</v>
      </c>
      <c r="P14" s="5">
        <v>1</v>
      </c>
      <c r="Q14" s="5">
        <v>-80</v>
      </c>
      <c r="S14" s="5">
        <v>11</v>
      </c>
      <c r="T14" s="5" t="s">
        <v>8</v>
      </c>
      <c r="U14" s="6">
        <v>44031.643280254626</v>
      </c>
      <c r="V14" s="5" t="s">
        <v>160</v>
      </c>
      <c r="W14" s="5">
        <v>1</v>
      </c>
      <c r="X14" s="5">
        <v>1</v>
      </c>
      <c r="Y14" s="5">
        <v>1</v>
      </c>
      <c r="Z14" s="5">
        <v>-74</v>
      </c>
      <c r="AB14" s="5">
        <v>11</v>
      </c>
      <c r="AC14" s="5" t="s">
        <v>8</v>
      </c>
      <c r="AD14" s="6">
        <v>44031.644734814814</v>
      </c>
      <c r="AE14" s="5" t="s">
        <v>162</v>
      </c>
      <c r="AF14" s="5">
        <v>1</v>
      </c>
      <c r="AG14" s="5">
        <v>1</v>
      </c>
      <c r="AH14" s="5">
        <v>1</v>
      </c>
      <c r="AI14" s="5">
        <v>-61</v>
      </c>
      <c r="AK14" s="5">
        <v>11</v>
      </c>
      <c r="AL14" s="5" t="s">
        <v>8</v>
      </c>
      <c r="AM14" s="6">
        <v>44031.646645173612</v>
      </c>
      <c r="AN14" s="5" t="s">
        <v>164</v>
      </c>
      <c r="AO14" s="5">
        <v>1</v>
      </c>
      <c r="AP14" s="5">
        <v>1</v>
      </c>
      <c r="AQ14" s="5">
        <v>1</v>
      </c>
      <c r="AR14" s="5">
        <v>-61</v>
      </c>
      <c r="AT14" s="5">
        <v>11</v>
      </c>
      <c r="AU14" s="5" t="s">
        <v>8</v>
      </c>
      <c r="AV14" s="6">
        <v>44031.651182465277</v>
      </c>
      <c r="AW14" s="5" t="s">
        <v>167</v>
      </c>
      <c r="AX14" s="5">
        <v>1</v>
      </c>
      <c r="AY14" s="5">
        <v>1</v>
      </c>
      <c r="AZ14" s="5">
        <v>1</v>
      </c>
      <c r="BA14" s="5">
        <v>-72</v>
      </c>
    </row>
    <row r="15" spans="1:53" x14ac:dyDescent="0.25">
      <c r="A15" s="5">
        <v>12</v>
      </c>
      <c r="B15" s="5" t="s">
        <v>8</v>
      </c>
      <c r="C15" s="6">
        <v>44031.639688773146</v>
      </c>
      <c r="D15" s="5" t="s">
        <v>156</v>
      </c>
      <c r="E15" s="5">
        <v>1</v>
      </c>
      <c r="F15" s="5">
        <v>1</v>
      </c>
      <c r="G15" s="5">
        <v>1</v>
      </c>
      <c r="H15" s="5">
        <v>-63</v>
      </c>
      <c r="J15" s="5">
        <v>12</v>
      </c>
      <c r="K15" s="5" t="s">
        <v>8</v>
      </c>
      <c r="L15" s="6">
        <v>44031.642202372685</v>
      </c>
      <c r="M15" s="5" t="s">
        <v>158</v>
      </c>
      <c r="N15" s="5">
        <v>1</v>
      </c>
      <c r="O15" s="5">
        <v>1</v>
      </c>
      <c r="P15" s="5">
        <v>1</v>
      </c>
      <c r="Q15" s="5">
        <v>-62</v>
      </c>
      <c r="S15" s="5">
        <v>12</v>
      </c>
      <c r="T15" s="5" t="s">
        <v>8</v>
      </c>
      <c r="U15" s="6">
        <v>44031.643290914355</v>
      </c>
      <c r="V15" s="5" t="s">
        <v>160</v>
      </c>
      <c r="W15" s="5">
        <v>1</v>
      </c>
      <c r="X15" s="5">
        <v>1</v>
      </c>
      <c r="Y15" s="5">
        <v>1</v>
      </c>
      <c r="Z15" s="5">
        <v>-73</v>
      </c>
      <c r="AB15" s="5">
        <v>12</v>
      </c>
      <c r="AC15" s="5" t="s">
        <v>8</v>
      </c>
      <c r="AD15" s="6">
        <v>44031.644757997688</v>
      </c>
      <c r="AE15" s="5" t="s">
        <v>162</v>
      </c>
      <c r="AF15" s="5">
        <v>1</v>
      </c>
      <c r="AG15" s="5">
        <v>1</v>
      </c>
      <c r="AH15" s="5">
        <v>1</v>
      </c>
      <c r="AI15" s="5">
        <v>-61</v>
      </c>
      <c r="AK15" s="5">
        <v>12</v>
      </c>
      <c r="AL15" s="5" t="s">
        <v>8</v>
      </c>
      <c r="AM15" s="6">
        <v>44031.646655775461</v>
      </c>
      <c r="AN15" s="5" t="s">
        <v>164</v>
      </c>
      <c r="AO15" s="5">
        <v>1</v>
      </c>
      <c r="AP15" s="5">
        <v>1</v>
      </c>
      <c r="AQ15" s="5">
        <v>1</v>
      </c>
      <c r="AR15" s="5">
        <v>-71</v>
      </c>
      <c r="AT15" s="5">
        <v>12</v>
      </c>
      <c r="AU15" s="5" t="s">
        <v>8</v>
      </c>
      <c r="AV15" s="6">
        <v>44031.651192418984</v>
      </c>
      <c r="AW15" s="5" t="s">
        <v>167</v>
      </c>
      <c r="AX15" s="5">
        <v>1</v>
      </c>
      <c r="AY15" s="5">
        <v>1</v>
      </c>
      <c r="AZ15" s="5">
        <v>1</v>
      </c>
      <c r="BA15" s="5">
        <v>-75</v>
      </c>
    </row>
    <row r="16" spans="1:53" x14ac:dyDescent="0.25">
      <c r="A16" s="5">
        <v>13</v>
      </c>
      <c r="B16" s="5" t="s">
        <v>8</v>
      </c>
      <c r="C16" s="6">
        <v>44031.639711979165</v>
      </c>
      <c r="D16" s="5" t="s">
        <v>156</v>
      </c>
      <c r="E16" s="5">
        <v>1</v>
      </c>
      <c r="F16" s="5">
        <v>1</v>
      </c>
      <c r="G16" s="5">
        <v>1</v>
      </c>
      <c r="H16" s="5">
        <v>-72</v>
      </c>
      <c r="J16" s="5">
        <v>13</v>
      </c>
      <c r="K16" s="5" t="s">
        <v>8</v>
      </c>
      <c r="L16" s="6">
        <v>44031.642222812501</v>
      </c>
      <c r="M16" s="5" t="s">
        <v>158</v>
      </c>
      <c r="N16" s="5">
        <v>1</v>
      </c>
      <c r="O16" s="5">
        <v>1</v>
      </c>
      <c r="P16" s="5">
        <v>1</v>
      </c>
      <c r="Q16" s="5">
        <v>-73</v>
      </c>
      <c r="S16" s="5">
        <v>13</v>
      </c>
      <c r="T16" s="5" t="s">
        <v>8</v>
      </c>
      <c r="U16" s="6">
        <v>44031.64330570602</v>
      </c>
      <c r="V16" s="5" t="s">
        <v>160</v>
      </c>
      <c r="W16" s="5">
        <v>1</v>
      </c>
      <c r="X16" s="5">
        <v>1</v>
      </c>
      <c r="Y16" s="5">
        <v>1</v>
      </c>
      <c r="Z16" s="5">
        <v>-61</v>
      </c>
      <c r="AB16" s="5">
        <v>13</v>
      </c>
      <c r="AC16" s="5" t="s">
        <v>8</v>
      </c>
      <c r="AD16" s="6">
        <v>44031.644768634258</v>
      </c>
      <c r="AE16" s="5" t="s">
        <v>162</v>
      </c>
      <c r="AF16" s="5">
        <v>1</v>
      </c>
      <c r="AG16" s="5">
        <v>1</v>
      </c>
      <c r="AH16" s="5">
        <v>1</v>
      </c>
      <c r="AI16" s="5">
        <v>-61</v>
      </c>
      <c r="AK16" s="5">
        <v>13</v>
      </c>
      <c r="AL16" s="5" t="s">
        <v>8</v>
      </c>
      <c r="AM16" s="6">
        <v>44031.646669895832</v>
      </c>
      <c r="AN16" s="5" t="s">
        <v>164</v>
      </c>
      <c r="AO16" s="5">
        <v>1</v>
      </c>
      <c r="AP16" s="5">
        <v>1</v>
      </c>
      <c r="AQ16" s="5">
        <v>1</v>
      </c>
      <c r="AR16" s="5">
        <v>-73</v>
      </c>
      <c r="AT16" s="5">
        <v>13</v>
      </c>
      <c r="AU16" s="5" t="s">
        <v>8</v>
      </c>
      <c r="AV16" s="6">
        <v>44031.651205138885</v>
      </c>
      <c r="AW16" s="5" t="s">
        <v>167</v>
      </c>
      <c r="AX16" s="5">
        <v>1</v>
      </c>
      <c r="AY16" s="5">
        <v>1</v>
      </c>
      <c r="AZ16" s="5">
        <v>1</v>
      </c>
      <c r="BA16" s="5">
        <v>-62</v>
      </c>
    </row>
    <row r="17" spans="1:53" x14ac:dyDescent="0.25">
      <c r="A17" s="5">
        <v>14</v>
      </c>
      <c r="B17" s="5" t="s">
        <v>8</v>
      </c>
      <c r="C17" s="6">
        <v>44031.639731747688</v>
      </c>
      <c r="D17" s="5" t="s">
        <v>156</v>
      </c>
      <c r="E17" s="5">
        <v>1</v>
      </c>
      <c r="F17" s="5">
        <v>1</v>
      </c>
      <c r="G17" s="5">
        <v>1</v>
      </c>
      <c r="H17" s="5">
        <v>-71</v>
      </c>
      <c r="J17" s="5">
        <v>14</v>
      </c>
      <c r="K17" s="5" t="s">
        <v>8</v>
      </c>
      <c r="L17" s="6">
        <v>44031.642245625</v>
      </c>
      <c r="M17" s="5" t="s">
        <v>158</v>
      </c>
      <c r="N17" s="5">
        <v>1</v>
      </c>
      <c r="O17" s="5">
        <v>1</v>
      </c>
      <c r="P17" s="5">
        <v>1</v>
      </c>
      <c r="Q17" s="5">
        <v>-62</v>
      </c>
      <c r="S17" s="5">
        <v>14</v>
      </c>
      <c r="T17" s="5" t="s">
        <v>8</v>
      </c>
      <c r="U17" s="6">
        <v>44031.643310497682</v>
      </c>
      <c r="V17" s="5" t="s">
        <v>160</v>
      </c>
      <c r="W17" s="5">
        <v>1</v>
      </c>
      <c r="X17" s="5">
        <v>1</v>
      </c>
      <c r="Y17" s="5">
        <v>1</v>
      </c>
      <c r="Z17" s="5">
        <v>-61</v>
      </c>
      <c r="AB17" s="5">
        <v>14</v>
      </c>
      <c r="AC17" s="5" t="s">
        <v>8</v>
      </c>
      <c r="AD17" s="6">
        <v>44031.64478145833</v>
      </c>
      <c r="AE17" s="5" t="s">
        <v>162</v>
      </c>
      <c r="AF17" s="5">
        <v>1</v>
      </c>
      <c r="AG17" s="5">
        <v>1</v>
      </c>
      <c r="AH17" s="5">
        <v>1</v>
      </c>
      <c r="AI17" s="5">
        <v>-71</v>
      </c>
      <c r="AK17" s="5">
        <v>14</v>
      </c>
      <c r="AL17" s="5" t="s">
        <v>8</v>
      </c>
      <c r="AM17" s="6">
        <v>44031.646687453707</v>
      </c>
      <c r="AN17" s="5" t="s">
        <v>164</v>
      </c>
      <c r="AO17" s="5">
        <v>1</v>
      </c>
      <c r="AP17" s="5">
        <v>1</v>
      </c>
      <c r="AQ17" s="5">
        <v>1</v>
      </c>
      <c r="AR17" s="5">
        <v>-61</v>
      </c>
      <c r="AT17" s="5">
        <v>14</v>
      </c>
      <c r="AU17" s="5" t="s">
        <v>8</v>
      </c>
      <c r="AV17" s="6">
        <v>44031.651216261576</v>
      </c>
      <c r="AW17" s="5" t="s">
        <v>167</v>
      </c>
      <c r="AX17" s="5">
        <v>1</v>
      </c>
      <c r="AY17" s="5">
        <v>1</v>
      </c>
      <c r="AZ17" s="5">
        <v>1</v>
      </c>
      <c r="BA17" s="5">
        <v>-77</v>
      </c>
    </row>
    <row r="18" spans="1:53" x14ac:dyDescent="0.25">
      <c r="A18" s="5">
        <v>15</v>
      </c>
      <c r="B18" s="5" t="s">
        <v>8</v>
      </c>
      <c r="C18" s="6">
        <v>44031.639734085649</v>
      </c>
      <c r="D18" s="5" t="s">
        <v>156</v>
      </c>
      <c r="E18" s="5">
        <v>1</v>
      </c>
      <c r="F18" s="5">
        <v>1</v>
      </c>
      <c r="G18" s="5">
        <v>1</v>
      </c>
      <c r="H18" s="5">
        <v>-71</v>
      </c>
      <c r="J18" s="5">
        <v>15</v>
      </c>
      <c r="K18" s="5" t="s">
        <v>8</v>
      </c>
      <c r="L18" s="6">
        <v>44031.642257638887</v>
      </c>
      <c r="M18" s="5" t="s">
        <v>158</v>
      </c>
      <c r="N18" s="5">
        <v>1</v>
      </c>
      <c r="O18" s="5">
        <v>1</v>
      </c>
      <c r="P18" s="5">
        <v>1</v>
      </c>
      <c r="Q18" s="5">
        <v>-63</v>
      </c>
      <c r="S18" s="5">
        <v>15</v>
      </c>
      <c r="T18" s="5" t="s">
        <v>8</v>
      </c>
      <c r="U18" s="6">
        <v>44031.64332260417</v>
      </c>
      <c r="V18" s="5" t="s">
        <v>160</v>
      </c>
      <c r="W18" s="5">
        <v>1</v>
      </c>
      <c r="X18" s="5">
        <v>1</v>
      </c>
      <c r="Y18" s="5">
        <v>1</v>
      </c>
      <c r="Z18" s="5">
        <v>-62</v>
      </c>
      <c r="AB18" s="5">
        <v>15</v>
      </c>
      <c r="AC18" s="5" t="s">
        <v>8</v>
      </c>
      <c r="AD18" s="6">
        <v>44031.644794270833</v>
      </c>
      <c r="AE18" s="5" t="s">
        <v>162</v>
      </c>
      <c r="AF18" s="5">
        <v>1</v>
      </c>
      <c r="AG18" s="5">
        <v>1</v>
      </c>
      <c r="AH18" s="5">
        <v>1</v>
      </c>
      <c r="AI18" s="5">
        <v>-72</v>
      </c>
      <c r="AK18" s="5">
        <v>15</v>
      </c>
      <c r="AL18" s="5" t="s">
        <v>8</v>
      </c>
      <c r="AM18" s="6">
        <v>44031.646690937501</v>
      </c>
      <c r="AN18" s="5" t="s">
        <v>164</v>
      </c>
      <c r="AO18" s="5">
        <v>1</v>
      </c>
      <c r="AP18" s="5">
        <v>1</v>
      </c>
      <c r="AQ18" s="5">
        <v>1</v>
      </c>
      <c r="AR18" s="5">
        <v>-72</v>
      </c>
      <c r="AT18" s="5">
        <v>15</v>
      </c>
      <c r="AU18" s="5" t="s">
        <v>8</v>
      </c>
      <c r="AV18" s="6">
        <v>44031.651236550926</v>
      </c>
      <c r="AW18" s="5" t="s">
        <v>167</v>
      </c>
      <c r="AX18" s="5">
        <v>1</v>
      </c>
      <c r="AY18" s="5">
        <v>1</v>
      </c>
      <c r="AZ18" s="5">
        <v>1</v>
      </c>
      <c r="BA18" s="5">
        <v>-72</v>
      </c>
    </row>
    <row r="19" spans="1:53" x14ac:dyDescent="0.25">
      <c r="A19" s="5">
        <v>16</v>
      </c>
      <c r="B19" s="5" t="s">
        <v>8</v>
      </c>
      <c r="C19" s="6">
        <v>44031.639746886576</v>
      </c>
      <c r="D19" s="5" t="s">
        <v>156</v>
      </c>
      <c r="E19" s="5">
        <v>1</v>
      </c>
      <c r="F19" s="5">
        <v>1</v>
      </c>
      <c r="G19" s="5">
        <v>1</v>
      </c>
      <c r="H19" s="5">
        <v>-71</v>
      </c>
      <c r="J19" s="5">
        <v>16</v>
      </c>
      <c r="K19" s="5" t="s">
        <v>8</v>
      </c>
      <c r="L19" s="6">
        <v>44031.642274571757</v>
      </c>
      <c r="M19" s="5" t="s">
        <v>158</v>
      </c>
      <c r="N19" s="5">
        <v>1</v>
      </c>
      <c r="O19" s="5">
        <v>1</v>
      </c>
      <c r="P19" s="5">
        <v>1</v>
      </c>
      <c r="Q19" s="5">
        <v>-61</v>
      </c>
      <c r="S19" s="5">
        <v>16</v>
      </c>
      <c r="T19" s="5" t="s">
        <v>8</v>
      </c>
      <c r="U19" s="6">
        <v>44031.643339525464</v>
      </c>
      <c r="V19" s="5" t="s">
        <v>160</v>
      </c>
      <c r="W19" s="5">
        <v>1</v>
      </c>
      <c r="X19" s="5">
        <v>1</v>
      </c>
      <c r="Y19" s="5">
        <v>1</v>
      </c>
      <c r="Z19" s="5">
        <v>-63</v>
      </c>
      <c r="AB19" s="5">
        <v>16</v>
      </c>
      <c r="AC19" s="5" t="s">
        <v>8</v>
      </c>
      <c r="AD19" s="6">
        <v>44031.644811203703</v>
      </c>
      <c r="AE19" s="5" t="s">
        <v>162</v>
      </c>
      <c r="AF19" s="5">
        <v>1</v>
      </c>
      <c r="AG19" s="5">
        <v>1</v>
      </c>
      <c r="AH19" s="5">
        <v>1</v>
      </c>
      <c r="AI19" s="5">
        <v>-72</v>
      </c>
      <c r="AK19" s="5">
        <v>16</v>
      </c>
      <c r="AL19" s="5" t="s">
        <v>8</v>
      </c>
      <c r="AM19" s="6">
        <v>44031.646714143521</v>
      </c>
      <c r="AN19" s="5" t="s">
        <v>164</v>
      </c>
      <c r="AO19" s="5">
        <v>1</v>
      </c>
      <c r="AP19" s="5">
        <v>1</v>
      </c>
      <c r="AQ19" s="5">
        <v>1</v>
      </c>
      <c r="AR19" s="5">
        <v>-61</v>
      </c>
      <c r="AT19" s="5">
        <v>16</v>
      </c>
      <c r="AU19" s="5" t="s">
        <v>8</v>
      </c>
      <c r="AV19" s="6">
        <v>44031.651238611114</v>
      </c>
      <c r="AW19" s="5" t="s">
        <v>167</v>
      </c>
      <c r="AX19" s="5">
        <v>1</v>
      </c>
      <c r="AY19" s="5">
        <v>1</v>
      </c>
      <c r="AZ19" s="5">
        <v>1</v>
      </c>
      <c r="BA19" s="5">
        <v>-76</v>
      </c>
    </row>
    <row r="20" spans="1:53" x14ac:dyDescent="0.25">
      <c r="A20" s="5">
        <v>17</v>
      </c>
      <c r="B20" s="5" t="s">
        <v>8</v>
      </c>
      <c r="C20" s="6">
        <v>44031.639764409723</v>
      </c>
      <c r="D20" s="5" t="s">
        <v>156</v>
      </c>
      <c r="E20" s="5">
        <v>1</v>
      </c>
      <c r="F20" s="5">
        <v>1</v>
      </c>
      <c r="G20" s="5">
        <v>1</v>
      </c>
      <c r="H20" s="5">
        <v>-62</v>
      </c>
      <c r="J20" s="5">
        <v>17</v>
      </c>
      <c r="K20" s="5" t="s">
        <v>8</v>
      </c>
      <c r="L20" s="6">
        <v>44031.642280902779</v>
      </c>
      <c r="M20" s="5" t="s">
        <v>158</v>
      </c>
      <c r="N20" s="5">
        <v>1</v>
      </c>
      <c r="O20" s="5">
        <v>1</v>
      </c>
      <c r="P20" s="5">
        <v>1</v>
      </c>
      <c r="Q20" s="5">
        <v>-78</v>
      </c>
      <c r="S20" s="5">
        <v>17</v>
      </c>
      <c r="T20" s="5" t="s">
        <v>8</v>
      </c>
      <c r="U20" s="6">
        <v>44031.643347291669</v>
      </c>
      <c r="V20" s="5" t="s">
        <v>160</v>
      </c>
      <c r="W20" s="5">
        <v>1</v>
      </c>
      <c r="X20" s="5">
        <v>1</v>
      </c>
      <c r="Y20" s="5">
        <v>1</v>
      </c>
      <c r="Z20" s="5">
        <v>-76</v>
      </c>
      <c r="AB20" s="5">
        <v>17</v>
      </c>
      <c r="AC20" s="5" t="s">
        <v>8</v>
      </c>
      <c r="AD20" s="6">
        <v>44031.644815231484</v>
      </c>
      <c r="AE20" s="5" t="s">
        <v>162</v>
      </c>
      <c r="AF20" s="5">
        <v>1</v>
      </c>
      <c r="AG20" s="5">
        <v>1</v>
      </c>
      <c r="AH20" s="5">
        <v>1</v>
      </c>
      <c r="AI20" s="5">
        <v>-73</v>
      </c>
      <c r="AK20" s="5">
        <v>17</v>
      </c>
      <c r="AL20" s="5" t="s">
        <v>8</v>
      </c>
      <c r="AM20" s="6">
        <v>44031.646729629632</v>
      </c>
      <c r="AN20" s="5" t="s">
        <v>164</v>
      </c>
      <c r="AO20" s="5">
        <v>1</v>
      </c>
      <c r="AP20" s="5">
        <v>1</v>
      </c>
      <c r="AQ20" s="5">
        <v>1</v>
      </c>
      <c r="AR20" s="5">
        <v>-61</v>
      </c>
      <c r="AT20" s="5">
        <v>17</v>
      </c>
      <c r="AU20" s="5" t="s">
        <v>8</v>
      </c>
      <c r="AV20" s="6">
        <v>44031.651250972223</v>
      </c>
      <c r="AW20" s="5" t="s">
        <v>167</v>
      </c>
      <c r="AX20" s="5">
        <v>1</v>
      </c>
      <c r="AY20" s="5">
        <v>1</v>
      </c>
      <c r="AZ20" s="5">
        <v>1</v>
      </c>
      <c r="BA20" s="5">
        <v>-62</v>
      </c>
    </row>
    <row r="21" spans="1:53" x14ac:dyDescent="0.25">
      <c r="A21" s="5">
        <v>18</v>
      </c>
      <c r="B21" s="5" t="s">
        <v>8</v>
      </c>
      <c r="C21" s="6">
        <v>44031.63976878472</v>
      </c>
      <c r="D21" s="5" t="s">
        <v>156</v>
      </c>
      <c r="E21" s="5">
        <v>1</v>
      </c>
      <c r="F21" s="5">
        <v>1</v>
      </c>
      <c r="G21" s="5">
        <v>1</v>
      </c>
      <c r="H21" s="5">
        <v>-74</v>
      </c>
      <c r="J21" s="5">
        <v>18</v>
      </c>
      <c r="K21" s="5" t="s">
        <v>8</v>
      </c>
      <c r="L21" s="6">
        <v>44031.642292511577</v>
      </c>
      <c r="M21" s="5" t="s">
        <v>158</v>
      </c>
      <c r="N21" s="5">
        <v>1</v>
      </c>
      <c r="O21" s="5">
        <v>1</v>
      </c>
      <c r="P21" s="5">
        <v>1</v>
      </c>
      <c r="Q21" s="5">
        <v>-79</v>
      </c>
      <c r="S21" s="5">
        <v>18</v>
      </c>
      <c r="T21" s="5" t="s">
        <v>8</v>
      </c>
      <c r="U21" s="6">
        <v>44031.643358043984</v>
      </c>
      <c r="V21" s="5" t="s">
        <v>160</v>
      </c>
      <c r="W21" s="5">
        <v>1</v>
      </c>
      <c r="X21" s="5">
        <v>1</v>
      </c>
      <c r="Y21" s="5">
        <v>1</v>
      </c>
      <c r="Z21" s="5">
        <v>-76</v>
      </c>
      <c r="AB21" s="5">
        <v>18</v>
      </c>
      <c r="AC21" s="5" t="s">
        <v>8</v>
      </c>
      <c r="AD21" s="6">
        <v>44031.644828530094</v>
      </c>
      <c r="AE21" s="5" t="s">
        <v>162</v>
      </c>
      <c r="AF21" s="5">
        <v>1</v>
      </c>
      <c r="AG21" s="5">
        <v>1</v>
      </c>
      <c r="AH21" s="5">
        <v>1</v>
      </c>
      <c r="AI21" s="5">
        <v>-73</v>
      </c>
      <c r="AK21" s="5">
        <v>18</v>
      </c>
      <c r="AL21" s="5" t="s">
        <v>8</v>
      </c>
      <c r="AM21" s="6">
        <v>44031.646747881947</v>
      </c>
      <c r="AN21" s="5" t="s">
        <v>164</v>
      </c>
      <c r="AO21" s="5">
        <v>1</v>
      </c>
      <c r="AP21" s="5">
        <v>1</v>
      </c>
      <c r="AQ21" s="5">
        <v>1</v>
      </c>
      <c r="AR21" s="5">
        <v>-60</v>
      </c>
      <c r="AT21" s="5">
        <v>18</v>
      </c>
      <c r="AU21" s="5" t="s">
        <v>8</v>
      </c>
      <c r="AV21" s="6">
        <v>44031.651263402775</v>
      </c>
      <c r="AW21" s="5" t="s">
        <v>167</v>
      </c>
      <c r="AX21" s="5">
        <v>1</v>
      </c>
      <c r="AY21" s="5">
        <v>1</v>
      </c>
      <c r="AZ21" s="5">
        <v>1</v>
      </c>
      <c r="BA21" s="5">
        <v>-76</v>
      </c>
    </row>
    <row r="22" spans="1:53" x14ac:dyDescent="0.25">
      <c r="A22" s="5">
        <v>19</v>
      </c>
      <c r="B22" s="5" t="s">
        <v>8</v>
      </c>
      <c r="C22" s="6">
        <v>44031.639780196761</v>
      </c>
      <c r="D22" s="5" t="s">
        <v>156</v>
      </c>
      <c r="E22" s="5">
        <v>1</v>
      </c>
      <c r="F22" s="5">
        <v>1</v>
      </c>
      <c r="G22" s="5">
        <v>1</v>
      </c>
      <c r="H22" s="5">
        <v>-63</v>
      </c>
      <c r="J22" s="5">
        <v>19</v>
      </c>
      <c r="K22" s="5" t="s">
        <v>8</v>
      </c>
      <c r="L22" s="6">
        <v>44031.642315717596</v>
      </c>
      <c r="M22" s="5" t="s">
        <v>158</v>
      </c>
      <c r="N22" s="5">
        <v>1</v>
      </c>
      <c r="O22" s="5">
        <v>1</v>
      </c>
      <c r="P22" s="5">
        <v>1</v>
      </c>
      <c r="Q22" s="5">
        <v>-71</v>
      </c>
      <c r="S22" s="5">
        <v>19</v>
      </c>
      <c r="T22" s="5" t="s">
        <v>8</v>
      </c>
      <c r="U22" s="6">
        <v>44031.643380023146</v>
      </c>
      <c r="V22" s="5" t="s">
        <v>160</v>
      </c>
      <c r="W22" s="5">
        <v>1</v>
      </c>
      <c r="X22" s="5">
        <v>1</v>
      </c>
      <c r="Y22" s="5">
        <v>1</v>
      </c>
      <c r="Z22" s="5">
        <v>-75</v>
      </c>
      <c r="AB22" s="5">
        <v>19</v>
      </c>
      <c r="AC22" s="5" t="s">
        <v>8</v>
      </c>
      <c r="AD22" s="6">
        <v>44031.644838726854</v>
      </c>
      <c r="AE22" s="5" t="s">
        <v>162</v>
      </c>
      <c r="AF22" s="5">
        <v>1</v>
      </c>
      <c r="AG22" s="5">
        <v>1</v>
      </c>
      <c r="AH22" s="5">
        <v>1</v>
      </c>
      <c r="AI22" s="5">
        <v>-73</v>
      </c>
      <c r="AK22" s="5">
        <v>19</v>
      </c>
      <c r="AL22" s="5" t="s">
        <v>8</v>
      </c>
      <c r="AM22" s="6">
        <v>44031.646762719909</v>
      </c>
      <c r="AN22" s="5" t="s">
        <v>164</v>
      </c>
      <c r="AO22" s="5">
        <v>1</v>
      </c>
      <c r="AP22" s="5">
        <v>1</v>
      </c>
      <c r="AQ22" s="5">
        <v>1</v>
      </c>
      <c r="AR22" s="5">
        <v>-61</v>
      </c>
      <c r="AT22" s="5">
        <v>19</v>
      </c>
      <c r="AU22" s="5" t="s">
        <v>8</v>
      </c>
      <c r="AV22" s="6">
        <v>44031.651286608794</v>
      </c>
      <c r="AW22" s="5" t="s">
        <v>167</v>
      </c>
      <c r="AX22" s="5">
        <v>1</v>
      </c>
      <c r="AY22" s="5">
        <v>1</v>
      </c>
      <c r="AZ22" s="5">
        <v>1</v>
      </c>
      <c r="BA22" s="5">
        <v>-75</v>
      </c>
    </row>
    <row r="23" spans="1:53" x14ac:dyDescent="0.25">
      <c r="A23" s="5">
        <v>20</v>
      </c>
      <c r="B23" s="5" t="s">
        <v>8</v>
      </c>
      <c r="C23" s="6">
        <v>44031.639794247683</v>
      </c>
      <c r="D23" s="5" t="s">
        <v>156</v>
      </c>
      <c r="E23" s="5">
        <v>1</v>
      </c>
      <c r="F23" s="5">
        <v>1</v>
      </c>
      <c r="G23" s="5">
        <v>1</v>
      </c>
      <c r="H23" s="5">
        <v>-74</v>
      </c>
      <c r="J23" s="5">
        <v>20</v>
      </c>
      <c r="K23" s="5" t="s">
        <v>8</v>
      </c>
      <c r="L23" s="6">
        <v>44031.6423281713</v>
      </c>
      <c r="M23" s="5" t="s">
        <v>158</v>
      </c>
      <c r="N23" s="5">
        <v>1</v>
      </c>
      <c r="O23" s="5">
        <v>1</v>
      </c>
      <c r="P23" s="5">
        <v>1</v>
      </c>
      <c r="Q23" s="5">
        <v>-72</v>
      </c>
      <c r="S23" s="5">
        <v>20</v>
      </c>
      <c r="T23" s="5" t="s">
        <v>8</v>
      </c>
      <c r="U23" s="6">
        <v>44031.643391585647</v>
      </c>
      <c r="V23" s="5" t="s">
        <v>160</v>
      </c>
      <c r="W23" s="5">
        <v>1</v>
      </c>
      <c r="X23" s="5">
        <v>1</v>
      </c>
      <c r="Y23" s="5">
        <v>1</v>
      </c>
      <c r="Z23" s="5">
        <v>-77</v>
      </c>
      <c r="AB23" s="5">
        <v>20</v>
      </c>
      <c r="AC23" s="5" t="s">
        <v>8</v>
      </c>
      <c r="AD23" s="6">
        <v>44031.644851481484</v>
      </c>
      <c r="AE23" s="5" t="s">
        <v>162</v>
      </c>
      <c r="AF23" s="5">
        <v>1</v>
      </c>
      <c r="AG23" s="5">
        <v>1</v>
      </c>
      <c r="AH23" s="5">
        <v>1</v>
      </c>
      <c r="AI23" s="5">
        <v>-72</v>
      </c>
      <c r="AK23" s="5">
        <v>20</v>
      </c>
      <c r="AL23" s="5" t="s">
        <v>8</v>
      </c>
      <c r="AM23" s="6">
        <v>44031.646773356479</v>
      </c>
      <c r="AN23" s="5" t="s">
        <v>164</v>
      </c>
      <c r="AO23" s="5">
        <v>1</v>
      </c>
      <c r="AP23" s="5">
        <v>1</v>
      </c>
      <c r="AQ23" s="5">
        <v>1</v>
      </c>
      <c r="AR23" s="5">
        <v>-76</v>
      </c>
      <c r="AT23" s="5">
        <v>20</v>
      </c>
      <c r="AU23" s="5" t="s">
        <v>8</v>
      </c>
      <c r="AV23" s="6">
        <v>44031.651309814813</v>
      </c>
      <c r="AW23" s="5" t="s">
        <v>167</v>
      </c>
      <c r="AX23" s="5">
        <v>1</v>
      </c>
      <c r="AY23" s="5">
        <v>1</v>
      </c>
      <c r="AZ23" s="5">
        <v>1</v>
      </c>
      <c r="BA23" s="5">
        <v>-72</v>
      </c>
    </row>
    <row r="24" spans="1:53" x14ac:dyDescent="0.25">
      <c r="A24" s="5">
        <v>21</v>
      </c>
      <c r="B24" s="5" t="s">
        <v>8</v>
      </c>
      <c r="C24" s="6">
        <v>44031.639817453703</v>
      </c>
      <c r="D24" s="5" t="s">
        <v>156</v>
      </c>
      <c r="E24" s="5">
        <v>1</v>
      </c>
      <c r="F24" s="5">
        <v>1</v>
      </c>
      <c r="G24" s="5">
        <v>1</v>
      </c>
      <c r="H24" s="5">
        <v>-73</v>
      </c>
      <c r="J24" s="5">
        <v>21</v>
      </c>
      <c r="K24" s="5" t="s">
        <v>8</v>
      </c>
      <c r="L24" s="6">
        <v>44031.642338078702</v>
      </c>
      <c r="M24" s="5" t="s">
        <v>158</v>
      </c>
      <c r="N24" s="5">
        <v>1</v>
      </c>
      <c r="O24" s="5">
        <v>1</v>
      </c>
      <c r="P24" s="5">
        <v>1</v>
      </c>
      <c r="Q24" s="5">
        <v>-72</v>
      </c>
      <c r="S24" s="5">
        <v>21</v>
      </c>
      <c r="T24" s="5" t="s">
        <v>8</v>
      </c>
      <c r="U24" s="6">
        <v>44031.643407337964</v>
      </c>
      <c r="V24" s="5" t="s">
        <v>160</v>
      </c>
      <c r="W24" s="5">
        <v>1</v>
      </c>
      <c r="X24" s="5">
        <v>1</v>
      </c>
      <c r="Y24" s="5">
        <v>1</v>
      </c>
      <c r="Z24" s="5">
        <v>-78</v>
      </c>
      <c r="AB24" s="5">
        <v>21</v>
      </c>
      <c r="AC24" s="5" t="s">
        <v>8</v>
      </c>
      <c r="AD24" s="6">
        <v>44031.644864652779</v>
      </c>
      <c r="AE24" s="5" t="s">
        <v>162</v>
      </c>
      <c r="AF24" s="5">
        <v>1</v>
      </c>
      <c r="AG24" s="5">
        <v>1</v>
      </c>
      <c r="AH24" s="5">
        <v>1</v>
      </c>
      <c r="AI24" s="5">
        <v>-73</v>
      </c>
      <c r="AK24" s="5">
        <v>21</v>
      </c>
      <c r="AL24" s="5" t="s">
        <v>8</v>
      </c>
      <c r="AM24" s="6">
        <v>44031.646785972225</v>
      </c>
      <c r="AN24" s="5" t="s">
        <v>164</v>
      </c>
      <c r="AO24" s="5">
        <v>1</v>
      </c>
      <c r="AP24" s="5">
        <v>1</v>
      </c>
      <c r="AQ24" s="5">
        <v>1</v>
      </c>
      <c r="AR24" s="5">
        <v>-61</v>
      </c>
      <c r="AT24" s="5">
        <v>21</v>
      </c>
      <c r="AU24" s="5" t="s">
        <v>8</v>
      </c>
      <c r="AV24" s="6">
        <v>44031.65132020833</v>
      </c>
      <c r="AW24" s="5" t="s">
        <v>167</v>
      </c>
      <c r="AX24" s="5">
        <v>1</v>
      </c>
      <c r="AY24" s="5">
        <v>1</v>
      </c>
      <c r="AZ24" s="5">
        <v>1</v>
      </c>
      <c r="BA24" s="5">
        <v>-62</v>
      </c>
    </row>
    <row r="25" spans="1:53" x14ac:dyDescent="0.25">
      <c r="A25" s="5">
        <v>22</v>
      </c>
      <c r="B25" s="5" t="s">
        <v>8</v>
      </c>
      <c r="C25" s="6">
        <v>44031.639829189815</v>
      </c>
      <c r="D25" s="5" t="s">
        <v>156</v>
      </c>
      <c r="E25" s="5">
        <v>1</v>
      </c>
      <c r="F25" s="5">
        <v>1</v>
      </c>
      <c r="G25" s="5">
        <v>1</v>
      </c>
      <c r="H25" s="5">
        <v>-62</v>
      </c>
      <c r="J25" s="5">
        <v>22</v>
      </c>
      <c r="K25" s="5" t="s">
        <v>8</v>
      </c>
      <c r="L25" s="6">
        <v>44031.642350856484</v>
      </c>
      <c r="M25" s="5" t="s">
        <v>158</v>
      </c>
      <c r="N25" s="5">
        <v>1</v>
      </c>
      <c r="O25" s="5">
        <v>1</v>
      </c>
      <c r="P25" s="5">
        <v>1</v>
      </c>
      <c r="Q25" s="5">
        <v>-60</v>
      </c>
      <c r="S25" s="5">
        <v>22</v>
      </c>
      <c r="T25" s="5" t="s">
        <v>8</v>
      </c>
      <c r="U25" s="6">
        <v>44031.643415196762</v>
      </c>
      <c r="V25" s="5" t="s">
        <v>160</v>
      </c>
      <c r="W25" s="5">
        <v>1</v>
      </c>
      <c r="X25" s="5">
        <v>1</v>
      </c>
      <c r="Y25" s="5">
        <v>1</v>
      </c>
      <c r="Z25" s="5">
        <v>-76</v>
      </c>
      <c r="AB25" s="5">
        <v>22</v>
      </c>
      <c r="AC25" s="5" t="s">
        <v>8</v>
      </c>
      <c r="AD25" s="6">
        <v>44031.644872997684</v>
      </c>
      <c r="AE25" s="5" t="s">
        <v>162</v>
      </c>
      <c r="AF25" s="5">
        <v>1</v>
      </c>
      <c r="AG25" s="5">
        <v>1</v>
      </c>
      <c r="AH25" s="5">
        <v>1</v>
      </c>
      <c r="AI25" s="5">
        <v>-75</v>
      </c>
      <c r="AK25" s="5">
        <v>22</v>
      </c>
      <c r="AL25" s="5" t="s">
        <v>8</v>
      </c>
      <c r="AM25" s="6">
        <v>44031.646794548615</v>
      </c>
      <c r="AN25" s="5" t="s">
        <v>164</v>
      </c>
      <c r="AO25" s="5">
        <v>1</v>
      </c>
      <c r="AP25" s="5">
        <v>1</v>
      </c>
      <c r="AQ25" s="5">
        <v>1</v>
      </c>
      <c r="AR25" s="5">
        <v>-61</v>
      </c>
      <c r="AT25" s="5">
        <v>22</v>
      </c>
      <c r="AU25" s="5" t="s">
        <v>8</v>
      </c>
      <c r="AV25" s="6">
        <v>44031.651343425925</v>
      </c>
      <c r="AW25" s="5" t="s">
        <v>167</v>
      </c>
      <c r="AX25" s="5">
        <v>1</v>
      </c>
      <c r="AY25" s="5">
        <v>1</v>
      </c>
      <c r="AZ25" s="5">
        <v>1</v>
      </c>
      <c r="BA25" s="5">
        <v>-62</v>
      </c>
    </row>
    <row r="26" spans="1:53" x14ac:dyDescent="0.25">
      <c r="A26" s="5">
        <v>23</v>
      </c>
      <c r="B26" s="5" t="s">
        <v>8</v>
      </c>
      <c r="C26" s="6">
        <v>44031.63983803241</v>
      </c>
      <c r="D26" s="5" t="s">
        <v>156</v>
      </c>
      <c r="E26" s="5">
        <v>1</v>
      </c>
      <c r="F26" s="5">
        <v>1</v>
      </c>
      <c r="G26" s="5">
        <v>1</v>
      </c>
      <c r="H26" s="5">
        <v>-71</v>
      </c>
      <c r="J26" s="5">
        <v>23</v>
      </c>
      <c r="K26" s="5" t="s">
        <v>8</v>
      </c>
      <c r="L26" s="6">
        <v>44031.642363576386</v>
      </c>
      <c r="M26" s="5" t="s">
        <v>158</v>
      </c>
      <c r="N26" s="5">
        <v>1</v>
      </c>
      <c r="O26" s="5">
        <v>1</v>
      </c>
      <c r="P26" s="5">
        <v>1</v>
      </c>
      <c r="Q26" s="5">
        <v>-72</v>
      </c>
      <c r="S26" s="5">
        <v>23</v>
      </c>
      <c r="T26" s="5" t="s">
        <v>8</v>
      </c>
      <c r="U26" s="6">
        <v>44031.643438391206</v>
      </c>
      <c r="V26" s="5" t="s">
        <v>160</v>
      </c>
      <c r="W26" s="5">
        <v>1</v>
      </c>
      <c r="X26" s="5">
        <v>1</v>
      </c>
      <c r="Y26" s="5">
        <v>1</v>
      </c>
      <c r="Z26" s="5">
        <v>-73</v>
      </c>
      <c r="AB26" s="5">
        <v>23</v>
      </c>
      <c r="AC26" s="5" t="s">
        <v>8</v>
      </c>
      <c r="AD26" s="6">
        <v>44031.644891585645</v>
      </c>
      <c r="AE26" s="5" t="s">
        <v>162</v>
      </c>
      <c r="AF26" s="5">
        <v>1</v>
      </c>
      <c r="AG26" s="5">
        <v>1</v>
      </c>
      <c r="AH26" s="5">
        <v>1</v>
      </c>
      <c r="AI26" s="5">
        <v>-62</v>
      </c>
      <c r="AK26" s="5">
        <v>23</v>
      </c>
      <c r="AL26" s="5" t="s">
        <v>8</v>
      </c>
      <c r="AM26" s="6">
        <v>44031.646817754627</v>
      </c>
      <c r="AN26" s="5" t="s">
        <v>164</v>
      </c>
      <c r="AO26" s="5">
        <v>1</v>
      </c>
      <c r="AP26" s="5">
        <v>1</v>
      </c>
      <c r="AQ26" s="5">
        <v>1</v>
      </c>
      <c r="AR26" s="5">
        <v>-73</v>
      </c>
      <c r="AT26" s="5">
        <v>23</v>
      </c>
      <c r="AU26" s="5" t="s">
        <v>8</v>
      </c>
      <c r="AV26" s="6">
        <v>44031.651358263887</v>
      </c>
      <c r="AW26" s="5" t="s">
        <v>167</v>
      </c>
      <c r="AX26" s="5">
        <v>1</v>
      </c>
      <c r="AY26" s="5">
        <v>1</v>
      </c>
      <c r="AZ26" s="5">
        <v>1</v>
      </c>
      <c r="BA26" s="5">
        <v>-61</v>
      </c>
    </row>
    <row r="27" spans="1:53" x14ac:dyDescent="0.25">
      <c r="A27">
        <v>24</v>
      </c>
      <c r="B27" s="5" t="s">
        <v>8</v>
      </c>
      <c r="C27" s="6">
        <v>44031.639852534725</v>
      </c>
      <c r="D27" s="5" t="s">
        <v>156</v>
      </c>
      <c r="E27">
        <v>1</v>
      </c>
      <c r="F27">
        <v>1</v>
      </c>
      <c r="G27">
        <v>1</v>
      </c>
      <c r="H27">
        <v>-63</v>
      </c>
      <c r="J27">
        <v>24</v>
      </c>
      <c r="K27" s="5" t="s">
        <v>8</v>
      </c>
      <c r="L27" s="6">
        <v>44031.642373854163</v>
      </c>
      <c r="M27" s="5" t="s">
        <v>158</v>
      </c>
      <c r="N27">
        <v>1</v>
      </c>
      <c r="O27">
        <v>1</v>
      </c>
      <c r="P27">
        <v>1</v>
      </c>
      <c r="Q27">
        <v>-74</v>
      </c>
      <c r="S27">
        <v>24</v>
      </c>
      <c r="T27" s="5" t="s">
        <v>8</v>
      </c>
      <c r="U27" s="6">
        <v>44031.643450567128</v>
      </c>
      <c r="V27" s="5" t="s">
        <v>160</v>
      </c>
      <c r="W27">
        <v>1</v>
      </c>
      <c r="X27">
        <v>1</v>
      </c>
      <c r="Y27">
        <v>1</v>
      </c>
      <c r="Z27">
        <v>-73</v>
      </c>
      <c r="AB27">
        <v>24</v>
      </c>
      <c r="AC27" s="5" t="s">
        <v>8</v>
      </c>
      <c r="AD27" s="6">
        <v>44031.64489599537</v>
      </c>
      <c r="AE27" s="5" t="s">
        <v>162</v>
      </c>
      <c r="AF27">
        <v>1</v>
      </c>
      <c r="AG27">
        <v>1</v>
      </c>
      <c r="AH27">
        <v>1</v>
      </c>
      <c r="AI27">
        <v>-62</v>
      </c>
      <c r="AK27">
        <v>24</v>
      </c>
      <c r="AL27" s="5" t="s">
        <v>8</v>
      </c>
      <c r="AM27" s="6">
        <v>44031.646830486112</v>
      </c>
      <c r="AN27" s="5" t="s">
        <v>164</v>
      </c>
      <c r="AO27">
        <v>1</v>
      </c>
      <c r="AP27">
        <v>1</v>
      </c>
      <c r="AQ27">
        <v>1</v>
      </c>
      <c r="AR27">
        <v>-62</v>
      </c>
      <c r="AT27">
        <v>24</v>
      </c>
      <c r="AU27" s="5" t="s">
        <v>8</v>
      </c>
      <c r="AV27" s="6">
        <v>44031.651381469906</v>
      </c>
      <c r="AW27" s="5" t="s">
        <v>167</v>
      </c>
      <c r="AX27">
        <v>1</v>
      </c>
      <c r="AY27">
        <v>1</v>
      </c>
      <c r="AZ27">
        <v>1</v>
      </c>
      <c r="BA27">
        <v>-74</v>
      </c>
    </row>
    <row r="28" spans="1:53" x14ac:dyDescent="0.25">
      <c r="A28">
        <v>25</v>
      </c>
      <c r="B28" s="5" t="s">
        <v>8</v>
      </c>
      <c r="C28" s="6">
        <v>44031.639865277779</v>
      </c>
      <c r="D28" s="5" t="s">
        <v>156</v>
      </c>
      <c r="E28">
        <v>1</v>
      </c>
      <c r="F28">
        <v>1</v>
      </c>
      <c r="G28">
        <v>1</v>
      </c>
      <c r="H28">
        <v>-70</v>
      </c>
      <c r="J28">
        <v>25</v>
      </c>
      <c r="K28" s="5" t="s">
        <v>8</v>
      </c>
      <c r="L28" s="6">
        <v>44031.642388020831</v>
      </c>
      <c r="M28" s="5" t="s">
        <v>158</v>
      </c>
      <c r="N28">
        <v>1</v>
      </c>
      <c r="O28">
        <v>1</v>
      </c>
      <c r="P28">
        <v>1</v>
      </c>
      <c r="Q28">
        <v>-77</v>
      </c>
      <c r="S28">
        <v>25</v>
      </c>
      <c r="T28" s="5" t="s">
        <v>8</v>
      </c>
      <c r="U28" s="6">
        <v>44031.643462314816</v>
      </c>
      <c r="V28" s="5" t="s">
        <v>160</v>
      </c>
      <c r="W28">
        <v>1</v>
      </c>
      <c r="X28">
        <v>1</v>
      </c>
      <c r="Y28">
        <v>1</v>
      </c>
      <c r="Z28">
        <v>-61</v>
      </c>
      <c r="AB28">
        <v>25</v>
      </c>
      <c r="AC28" s="5" t="s">
        <v>8</v>
      </c>
      <c r="AD28" s="6">
        <v>44031.64491920139</v>
      </c>
      <c r="AE28" s="5" t="s">
        <v>162</v>
      </c>
      <c r="AF28">
        <v>1</v>
      </c>
      <c r="AG28">
        <v>1</v>
      </c>
      <c r="AH28">
        <v>1</v>
      </c>
      <c r="AI28">
        <v>-62</v>
      </c>
      <c r="AK28">
        <v>25</v>
      </c>
      <c r="AL28" s="5" t="s">
        <v>8</v>
      </c>
      <c r="AM28" s="6">
        <v>44031.646840381945</v>
      </c>
      <c r="AN28" s="5" t="s">
        <v>164</v>
      </c>
      <c r="AO28">
        <v>1</v>
      </c>
      <c r="AP28">
        <v>1</v>
      </c>
      <c r="AQ28">
        <v>1</v>
      </c>
      <c r="AR28">
        <v>-61</v>
      </c>
      <c r="AT28">
        <v>25</v>
      </c>
      <c r="AU28" s="5" t="s">
        <v>8</v>
      </c>
      <c r="AV28" s="6">
        <v>44031.651392164349</v>
      </c>
      <c r="AW28" s="5" t="s">
        <v>167</v>
      </c>
      <c r="AX28">
        <v>1</v>
      </c>
      <c r="AY28">
        <v>1</v>
      </c>
      <c r="AZ28">
        <v>1</v>
      </c>
      <c r="BA28">
        <v>-62</v>
      </c>
    </row>
    <row r="29" spans="1:53" x14ac:dyDescent="0.25">
      <c r="A29">
        <v>26</v>
      </c>
      <c r="B29" s="5" t="s">
        <v>8</v>
      </c>
      <c r="C29" s="6">
        <v>44031.639880439812</v>
      </c>
      <c r="D29" s="5" t="s">
        <v>156</v>
      </c>
      <c r="E29">
        <v>1</v>
      </c>
      <c r="F29">
        <v>1</v>
      </c>
      <c r="G29">
        <v>1</v>
      </c>
      <c r="H29">
        <v>-60</v>
      </c>
      <c r="J29">
        <v>26</v>
      </c>
      <c r="K29" s="5" t="s">
        <v>8</v>
      </c>
      <c r="L29" s="6">
        <v>44031.642411226851</v>
      </c>
      <c r="M29" s="5" t="s">
        <v>158</v>
      </c>
      <c r="N29">
        <v>1</v>
      </c>
      <c r="O29">
        <v>1</v>
      </c>
      <c r="P29">
        <v>1</v>
      </c>
      <c r="Q29">
        <v>-75</v>
      </c>
      <c r="S29">
        <v>26</v>
      </c>
      <c r="T29" s="5" t="s">
        <v>8</v>
      </c>
      <c r="U29" s="6">
        <v>44031.643485520835</v>
      </c>
      <c r="V29" s="5" t="s">
        <v>160</v>
      </c>
      <c r="W29">
        <v>1</v>
      </c>
      <c r="X29">
        <v>1</v>
      </c>
      <c r="Y29">
        <v>1</v>
      </c>
      <c r="Z29">
        <v>-73</v>
      </c>
      <c r="AB29">
        <v>26</v>
      </c>
      <c r="AC29" s="5" t="s">
        <v>8</v>
      </c>
      <c r="AD29" s="6">
        <v>44031.644934108794</v>
      </c>
      <c r="AE29" s="5" t="s">
        <v>162</v>
      </c>
      <c r="AF29">
        <v>1</v>
      </c>
      <c r="AG29">
        <v>1</v>
      </c>
      <c r="AH29">
        <v>1</v>
      </c>
      <c r="AI29">
        <v>-75</v>
      </c>
      <c r="AK29">
        <v>26</v>
      </c>
      <c r="AL29" s="5" t="s">
        <v>8</v>
      </c>
      <c r="AM29" s="6">
        <v>44031.646863587965</v>
      </c>
      <c r="AN29" s="5" t="s">
        <v>164</v>
      </c>
      <c r="AO29">
        <v>1</v>
      </c>
      <c r="AP29">
        <v>1</v>
      </c>
      <c r="AQ29">
        <v>1</v>
      </c>
      <c r="AR29">
        <v>-61</v>
      </c>
      <c r="AT29">
        <v>26</v>
      </c>
      <c r="AU29" s="5" t="s">
        <v>8</v>
      </c>
      <c r="AV29" s="6">
        <v>44031.651401099538</v>
      </c>
      <c r="AW29" s="5" t="s">
        <v>167</v>
      </c>
      <c r="AX29">
        <v>1</v>
      </c>
      <c r="AY29">
        <v>1</v>
      </c>
      <c r="AZ29">
        <v>1</v>
      </c>
      <c r="BA29">
        <v>-74</v>
      </c>
    </row>
    <row r="30" spans="1:53" x14ac:dyDescent="0.25">
      <c r="A30">
        <v>27</v>
      </c>
      <c r="B30" s="5" t="s">
        <v>8</v>
      </c>
      <c r="C30" s="6">
        <v>44031.639888923608</v>
      </c>
      <c r="D30" s="5" t="s">
        <v>156</v>
      </c>
      <c r="E30">
        <v>1</v>
      </c>
      <c r="F30">
        <v>1</v>
      </c>
      <c r="G30">
        <v>1</v>
      </c>
      <c r="H30">
        <v>-72</v>
      </c>
      <c r="J30">
        <v>27</v>
      </c>
      <c r="K30" s="5" t="s">
        <v>8</v>
      </c>
      <c r="L30" s="6">
        <v>44031.64243443287</v>
      </c>
      <c r="M30" s="5" t="s">
        <v>158</v>
      </c>
      <c r="N30">
        <v>1</v>
      </c>
      <c r="O30">
        <v>1</v>
      </c>
      <c r="P30">
        <v>1</v>
      </c>
      <c r="Q30">
        <v>-71</v>
      </c>
      <c r="S30">
        <v>27</v>
      </c>
      <c r="T30" s="5" t="s">
        <v>8</v>
      </c>
      <c r="U30" s="6">
        <v>44031.643508726855</v>
      </c>
      <c r="V30" s="5" t="s">
        <v>160</v>
      </c>
      <c r="W30">
        <v>1</v>
      </c>
      <c r="X30">
        <v>1</v>
      </c>
      <c r="Y30">
        <v>1</v>
      </c>
      <c r="Z30">
        <v>-62</v>
      </c>
      <c r="AB30">
        <v>27</v>
      </c>
      <c r="AC30" s="5" t="s">
        <v>8</v>
      </c>
      <c r="AD30" s="6">
        <v>44031.644942650462</v>
      </c>
      <c r="AE30" s="5" t="s">
        <v>162</v>
      </c>
      <c r="AF30">
        <v>1</v>
      </c>
      <c r="AG30">
        <v>1</v>
      </c>
      <c r="AH30">
        <v>1</v>
      </c>
      <c r="AI30">
        <v>-61</v>
      </c>
      <c r="AK30">
        <v>27</v>
      </c>
      <c r="AL30" s="5" t="s">
        <v>8</v>
      </c>
      <c r="AM30" s="6">
        <v>44031.646875682869</v>
      </c>
      <c r="AN30" s="5" t="s">
        <v>164</v>
      </c>
      <c r="AO30">
        <v>1</v>
      </c>
      <c r="AP30">
        <v>1</v>
      </c>
      <c r="AQ30">
        <v>1</v>
      </c>
      <c r="AR30">
        <v>-74</v>
      </c>
      <c r="AT30">
        <v>27</v>
      </c>
      <c r="AU30" s="5" t="s">
        <v>8</v>
      </c>
      <c r="AV30" s="6">
        <v>44031.651424317133</v>
      </c>
      <c r="AW30" s="5" t="s">
        <v>167</v>
      </c>
      <c r="AX30">
        <v>1</v>
      </c>
      <c r="AY30">
        <v>1</v>
      </c>
      <c r="AZ30">
        <v>1</v>
      </c>
      <c r="BA30">
        <v>-62</v>
      </c>
    </row>
    <row r="31" spans="1:53" x14ac:dyDescent="0.25">
      <c r="A31">
        <v>28</v>
      </c>
      <c r="B31" s="5" t="s">
        <v>8</v>
      </c>
      <c r="C31" s="6">
        <v>44031.639904143522</v>
      </c>
      <c r="D31" s="5" t="s">
        <v>156</v>
      </c>
      <c r="E31">
        <v>1</v>
      </c>
      <c r="F31">
        <v>1</v>
      </c>
      <c r="G31">
        <v>1</v>
      </c>
      <c r="H31">
        <v>-71</v>
      </c>
      <c r="J31">
        <v>28</v>
      </c>
      <c r="K31" s="5" t="s">
        <v>8</v>
      </c>
      <c r="L31" s="6">
        <v>44031.642446203703</v>
      </c>
      <c r="M31" s="5" t="s">
        <v>158</v>
      </c>
      <c r="N31">
        <v>1</v>
      </c>
      <c r="O31">
        <v>1</v>
      </c>
      <c r="P31">
        <v>1</v>
      </c>
      <c r="Q31">
        <v>-77</v>
      </c>
      <c r="S31">
        <v>28</v>
      </c>
      <c r="T31" s="5" t="s">
        <v>8</v>
      </c>
      <c r="U31" s="6">
        <v>44031.643523182873</v>
      </c>
      <c r="V31" s="5" t="s">
        <v>160</v>
      </c>
      <c r="W31">
        <v>1</v>
      </c>
      <c r="X31">
        <v>1</v>
      </c>
      <c r="Y31">
        <v>1</v>
      </c>
      <c r="Z31">
        <v>-76</v>
      </c>
      <c r="AB31">
        <v>28</v>
      </c>
      <c r="AC31" s="5" t="s">
        <v>8</v>
      </c>
      <c r="AD31" s="6">
        <v>44031.64495746528</v>
      </c>
      <c r="AE31" s="5" t="s">
        <v>162</v>
      </c>
      <c r="AF31">
        <v>1</v>
      </c>
      <c r="AG31">
        <v>1</v>
      </c>
      <c r="AH31">
        <v>1</v>
      </c>
      <c r="AI31">
        <v>-73</v>
      </c>
      <c r="AK31">
        <v>28</v>
      </c>
      <c r="AL31" s="5" t="s">
        <v>8</v>
      </c>
      <c r="AM31" s="6">
        <v>44031.646898888888</v>
      </c>
      <c r="AN31" s="5" t="s">
        <v>164</v>
      </c>
      <c r="AO31">
        <v>1</v>
      </c>
      <c r="AP31">
        <v>1</v>
      </c>
      <c r="AQ31">
        <v>1</v>
      </c>
      <c r="AR31">
        <v>-61</v>
      </c>
      <c r="AT31">
        <v>28</v>
      </c>
      <c r="AU31" s="5" t="s">
        <v>8</v>
      </c>
      <c r="AV31" s="6">
        <v>44031.651435671294</v>
      </c>
      <c r="AW31" s="5" t="s">
        <v>167</v>
      </c>
      <c r="AX31">
        <v>1</v>
      </c>
      <c r="AY31">
        <v>1</v>
      </c>
      <c r="AZ31">
        <v>1</v>
      </c>
      <c r="BA31">
        <v>-62</v>
      </c>
    </row>
    <row r="32" spans="1:53" x14ac:dyDescent="0.25">
      <c r="A32">
        <v>29</v>
      </c>
      <c r="B32" s="5" t="s">
        <v>8</v>
      </c>
      <c r="C32" s="6">
        <v>44031.639910300924</v>
      </c>
      <c r="D32" s="5" t="s">
        <v>156</v>
      </c>
      <c r="E32">
        <v>1</v>
      </c>
      <c r="F32">
        <v>1</v>
      </c>
      <c r="G32">
        <v>1</v>
      </c>
      <c r="H32">
        <v>-75</v>
      </c>
      <c r="J32">
        <v>29</v>
      </c>
      <c r="K32" s="5" t="s">
        <v>8</v>
      </c>
      <c r="L32" s="6">
        <v>44031.642454097222</v>
      </c>
      <c r="M32" s="5" t="s">
        <v>158</v>
      </c>
      <c r="N32">
        <v>1</v>
      </c>
      <c r="O32">
        <v>1</v>
      </c>
      <c r="P32">
        <v>1</v>
      </c>
      <c r="Q32">
        <v>-63</v>
      </c>
      <c r="S32">
        <v>29</v>
      </c>
      <c r="T32" s="5" t="s">
        <v>8</v>
      </c>
      <c r="U32" s="6">
        <v>44031.643535451389</v>
      </c>
      <c r="V32" s="5" t="s">
        <v>160</v>
      </c>
      <c r="W32">
        <v>1</v>
      </c>
      <c r="X32">
        <v>1</v>
      </c>
      <c r="Y32">
        <v>1</v>
      </c>
      <c r="Z32">
        <v>-76</v>
      </c>
      <c r="AB32">
        <v>29</v>
      </c>
      <c r="AC32" s="5" t="s">
        <v>8</v>
      </c>
      <c r="AD32" s="6">
        <v>44031.644966400461</v>
      </c>
      <c r="AE32" s="5" t="s">
        <v>162</v>
      </c>
      <c r="AF32">
        <v>1</v>
      </c>
      <c r="AG32">
        <v>1</v>
      </c>
      <c r="AH32">
        <v>1</v>
      </c>
      <c r="AI32">
        <v>-74</v>
      </c>
      <c r="AK32">
        <v>29</v>
      </c>
      <c r="AL32" s="5" t="s">
        <v>8</v>
      </c>
      <c r="AM32" s="6">
        <v>44031.646922094907</v>
      </c>
      <c r="AN32" s="5" t="s">
        <v>164</v>
      </c>
      <c r="AO32">
        <v>1</v>
      </c>
      <c r="AP32">
        <v>1</v>
      </c>
      <c r="AQ32">
        <v>1</v>
      </c>
      <c r="AR32">
        <v>-61</v>
      </c>
      <c r="AT32">
        <v>29</v>
      </c>
      <c r="AU32" s="5" t="s">
        <v>8</v>
      </c>
      <c r="AV32" s="6">
        <v>44031.651448414355</v>
      </c>
      <c r="AW32" s="5" t="s">
        <v>167</v>
      </c>
      <c r="AX32">
        <v>1</v>
      </c>
      <c r="AY32">
        <v>1</v>
      </c>
      <c r="AZ32">
        <v>1</v>
      </c>
      <c r="BA32">
        <v>-75</v>
      </c>
    </row>
    <row r="33" spans="1:53" x14ac:dyDescent="0.25">
      <c r="A33">
        <v>30</v>
      </c>
      <c r="B33" s="5" t="s">
        <v>8</v>
      </c>
      <c r="C33" s="6">
        <v>44031.639920254631</v>
      </c>
      <c r="D33" s="5" t="s">
        <v>156</v>
      </c>
      <c r="E33">
        <v>1</v>
      </c>
      <c r="F33">
        <v>1</v>
      </c>
      <c r="G33">
        <v>1</v>
      </c>
      <c r="H33">
        <v>-74</v>
      </c>
      <c r="J33">
        <v>30</v>
      </c>
      <c r="K33" s="5" t="s">
        <v>8</v>
      </c>
      <c r="L33" s="6">
        <v>44031.642477303241</v>
      </c>
      <c r="M33" s="5" t="s">
        <v>158</v>
      </c>
      <c r="N33">
        <v>1</v>
      </c>
      <c r="O33">
        <v>1</v>
      </c>
      <c r="P33">
        <v>1</v>
      </c>
      <c r="Q33">
        <v>-62</v>
      </c>
      <c r="S33">
        <v>30</v>
      </c>
      <c r="T33" s="5" t="s">
        <v>8</v>
      </c>
      <c r="U33" s="6">
        <v>44031.643544849539</v>
      </c>
      <c r="V33" s="5" t="s">
        <v>160</v>
      </c>
      <c r="W33">
        <v>1</v>
      </c>
      <c r="X33">
        <v>1</v>
      </c>
      <c r="Y33">
        <v>1</v>
      </c>
      <c r="Z33">
        <v>-61</v>
      </c>
      <c r="AB33">
        <v>30</v>
      </c>
      <c r="AC33" s="5" t="s">
        <v>8</v>
      </c>
      <c r="AD33" s="6">
        <v>44031.644983275466</v>
      </c>
      <c r="AE33" s="5" t="s">
        <v>162</v>
      </c>
      <c r="AF33">
        <v>1</v>
      </c>
      <c r="AG33">
        <v>1</v>
      </c>
      <c r="AH33">
        <v>1</v>
      </c>
      <c r="AI33">
        <v>-62</v>
      </c>
      <c r="AK33">
        <v>30</v>
      </c>
      <c r="AL33" s="5" t="s">
        <v>8</v>
      </c>
      <c r="AM33" s="6">
        <v>44031.646933773147</v>
      </c>
      <c r="AN33" s="5" t="s">
        <v>164</v>
      </c>
      <c r="AO33">
        <v>1</v>
      </c>
      <c r="AP33">
        <v>1</v>
      </c>
      <c r="AQ33">
        <v>1</v>
      </c>
      <c r="AR33">
        <v>-73</v>
      </c>
      <c r="AT33">
        <v>30</v>
      </c>
      <c r="AU33" s="5" t="s">
        <v>8</v>
      </c>
      <c r="AV33" s="6">
        <v>44031.651467384261</v>
      </c>
      <c r="AW33" s="5" t="s">
        <v>167</v>
      </c>
      <c r="AX33">
        <v>1</v>
      </c>
      <c r="AY33">
        <v>1</v>
      </c>
      <c r="AZ33">
        <v>1</v>
      </c>
      <c r="BA33">
        <v>-62</v>
      </c>
    </row>
    <row r="34" spans="1:53" x14ac:dyDescent="0.25">
      <c r="A34">
        <v>31</v>
      </c>
      <c r="B34" s="5" t="s">
        <v>8</v>
      </c>
      <c r="C34" s="6">
        <v>44031.639930902777</v>
      </c>
      <c r="D34" s="5" t="s">
        <v>156</v>
      </c>
      <c r="E34">
        <v>1</v>
      </c>
      <c r="F34">
        <v>1</v>
      </c>
      <c r="G34">
        <v>1</v>
      </c>
      <c r="H34">
        <v>-72</v>
      </c>
      <c r="J34">
        <v>31</v>
      </c>
      <c r="K34" s="5" t="s">
        <v>8</v>
      </c>
      <c r="L34" s="6">
        <v>44031.642500509261</v>
      </c>
      <c r="M34" s="5" t="s">
        <v>158</v>
      </c>
      <c r="N34">
        <v>1</v>
      </c>
      <c r="O34">
        <v>1</v>
      </c>
      <c r="P34">
        <v>1</v>
      </c>
      <c r="Q34">
        <v>-76</v>
      </c>
      <c r="S34">
        <v>31</v>
      </c>
      <c r="T34" s="5" t="s">
        <v>8</v>
      </c>
      <c r="U34" s="6">
        <v>44031.643557592593</v>
      </c>
      <c r="V34" s="5" t="s">
        <v>160</v>
      </c>
      <c r="W34">
        <v>1</v>
      </c>
      <c r="X34">
        <v>1</v>
      </c>
      <c r="Y34">
        <v>1</v>
      </c>
      <c r="Z34">
        <v>-72</v>
      </c>
      <c r="AB34">
        <v>31</v>
      </c>
      <c r="AC34" s="5" t="s">
        <v>8</v>
      </c>
      <c r="AD34" s="6">
        <v>44031.644989490742</v>
      </c>
      <c r="AE34" s="5" t="s">
        <v>162</v>
      </c>
      <c r="AF34">
        <v>1</v>
      </c>
      <c r="AG34">
        <v>1</v>
      </c>
      <c r="AH34">
        <v>1</v>
      </c>
      <c r="AI34">
        <v>-62</v>
      </c>
      <c r="AK34">
        <v>31</v>
      </c>
      <c r="AL34" s="5" t="s">
        <v>8</v>
      </c>
      <c r="AM34" s="6">
        <v>44031.646956979166</v>
      </c>
      <c r="AN34" s="5" t="s">
        <v>164</v>
      </c>
      <c r="AO34">
        <v>1</v>
      </c>
      <c r="AP34">
        <v>1</v>
      </c>
      <c r="AQ34">
        <v>1</v>
      </c>
      <c r="AR34">
        <v>-73</v>
      </c>
      <c r="AT34">
        <v>31</v>
      </c>
      <c r="AU34" s="5" t="s">
        <v>8</v>
      </c>
      <c r="AV34" s="6">
        <v>44031.651470104167</v>
      </c>
      <c r="AW34" s="5" t="s">
        <v>167</v>
      </c>
      <c r="AX34">
        <v>1</v>
      </c>
      <c r="AY34">
        <v>1</v>
      </c>
      <c r="AZ34">
        <v>1</v>
      </c>
      <c r="BA34">
        <v>-72</v>
      </c>
    </row>
    <row r="35" spans="1:53" x14ac:dyDescent="0.25">
      <c r="A35">
        <v>32</v>
      </c>
      <c r="B35" s="5" t="s">
        <v>8</v>
      </c>
      <c r="C35" s="6">
        <v>44031.639949895834</v>
      </c>
      <c r="D35" s="5" t="s">
        <v>156</v>
      </c>
      <c r="E35">
        <v>1</v>
      </c>
      <c r="F35">
        <v>1</v>
      </c>
      <c r="G35">
        <v>1</v>
      </c>
      <c r="H35">
        <v>-61</v>
      </c>
      <c r="J35">
        <v>32</v>
      </c>
      <c r="K35" s="5" t="s">
        <v>8</v>
      </c>
      <c r="L35" s="6">
        <v>44031.64252371528</v>
      </c>
      <c r="M35" s="5" t="s">
        <v>158</v>
      </c>
      <c r="N35">
        <v>1</v>
      </c>
      <c r="O35">
        <v>1</v>
      </c>
      <c r="P35">
        <v>1</v>
      </c>
      <c r="Q35">
        <v>-75</v>
      </c>
      <c r="S35">
        <v>32</v>
      </c>
      <c r="T35" s="5" t="s">
        <v>8</v>
      </c>
      <c r="U35" s="6">
        <v>44031.643566122686</v>
      </c>
      <c r="V35" s="5" t="s">
        <v>160</v>
      </c>
      <c r="W35">
        <v>1</v>
      </c>
      <c r="X35">
        <v>1</v>
      </c>
      <c r="Y35">
        <v>1</v>
      </c>
      <c r="Z35">
        <v>-62</v>
      </c>
      <c r="AB35">
        <v>32</v>
      </c>
      <c r="AC35" s="5" t="s">
        <v>8</v>
      </c>
      <c r="AD35" s="6">
        <v>44031.645000185184</v>
      </c>
      <c r="AE35" s="5" t="s">
        <v>162</v>
      </c>
      <c r="AF35">
        <v>1</v>
      </c>
      <c r="AG35">
        <v>1</v>
      </c>
      <c r="AH35">
        <v>1</v>
      </c>
      <c r="AI35">
        <v>-62</v>
      </c>
      <c r="AK35">
        <v>32</v>
      </c>
      <c r="AL35" s="5" t="s">
        <v>8</v>
      </c>
      <c r="AM35" s="6">
        <v>44031.646968703702</v>
      </c>
      <c r="AN35" s="5" t="s">
        <v>164</v>
      </c>
      <c r="AO35">
        <v>1</v>
      </c>
      <c r="AP35">
        <v>1</v>
      </c>
      <c r="AQ35">
        <v>1</v>
      </c>
      <c r="AR35">
        <v>-75</v>
      </c>
      <c r="AT35">
        <v>32</v>
      </c>
      <c r="AU35" s="5" t="s">
        <v>8</v>
      </c>
      <c r="AV35" s="6">
        <v>44031.651482222223</v>
      </c>
      <c r="AW35" s="5" t="s">
        <v>167</v>
      </c>
      <c r="AX35">
        <v>1</v>
      </c>
      <c r="AY35">
        <v>1</v>
      </c>
      <c r="AZ35">
        <v>1</v>
      </c>
      <c r="BA35">
        <v>-72</v>
      </c>
    </row>
    <row r="36" spans="1:53" x14ac:dyDescent="0.25">
      <c r="A36">
        <v>33</v>
      </c>
      <c r="B36" s="5" t="s">
        <v>8</v>
      </c>
      <c r="C36" s="6">
        <v>44031.639954548613</v>
      </c>
      <c r="D36" s="5" t="s">
        <v>156</v>
      </c>
      <c r="E36">
        <v>1</v>
      </c>
      <c r="F36">
        <v>1</v>
      </c>
      <c r="G36">
        <v>1</v>
      </c>
      <c r="H36">
        <v>-61</v>
      </c>
      <c r="J36">
        <v>33</v>
      </c>
      <c r="K36" s="5" t="s">
        <v>8</v>
      </c>
      <c r="L36" s="6">
        <v>44031.642546921299</v>
      </c>
      <c r="M36" s="5" t="s">
        <v>158</v>
      </c>
      <c r="N36">
        <v>1</v>
      </c>
      <c r="O36">
        <v>1</v>
      </c>
      <c r="P36">
        <v>1</v>
      </c>
      <c r="Q36">
        <v>-62</v>
      </c>
      <c r="S36">
        <v>33</v>
      </c>
      <c r="T36" s="5" t="s">
        <v>8</v>
      </c>
      <c r="U36" s="6">
        <v>44031.643578900461</v>
      </c>
      <c r="V36" s="5" t="s">
        <v>160</v>
      </c>
      <c r="W36">
        <v>1</v>
      </c>
      <c r="X36">
        <v>1</v>
      </c>
      <c r="Y36">
        <v>1</v>
      </c>
      <c r="Z36">
        <v>-75</v>
      </c>
      <c r="AB36">
        <v>33</v>
      </c>
      <c r="AC36" s="5" t="s">
        <v>8</v>
      </c>
      <c r="AD36" s="6">
        <v>44031.645012939814</v>
      </c>
      <c r="AE36" s="5" t="s">
        <v>162</v>
      </c>
      <c r="AF36">
        <v>1</v>
      </c>
      <c r="AG36">
        <v>1</v>
      </c>
      <c r="AH36">
        <v>1</v>
      </c>
      <c r="AI36">
        <v>-62</v>
      </c>
      <c r="AK36">
        <v>33</v>
      </c>
      <c r="AL36" s="5" t="s">
        <v>8</v>
      </c>
      <c r="AM36" s="6">
        <v>44031.64698046296</v>
      </c>
      <c r="AN36" s="5" t="s">
        <v>164</v>
      </c>
      <c r="AO36">
        <v>1</v>
      </c>
      <c r="AP36">
        <v>1</v>
      </c>
      <c r="AQ36">
        <v>1</v>
      </c>
      <c r="AR36">
        <v>-75</v>
      </c>
      <c r="AT36">
        <v>33</v>
      </c>
      <c r="AU36" s="5" t="s">
        <v>8</v>
      </c>
      <c r="AV36" s="6">
        <v>44031.651494930557</v>
      </c>
      <c r="AW36" s="5" t="s">
        <v>167</v>
      </c>
      <c r="AX36">
        <v>1</v>
      </c>
      <c r="AY36">
        <v>1</v>
      </c>
      <c r="AZ36">
        <v>1</v>
      </c>
      <c r="BA36">
        <v>-76</v>
      </c>
    </row>
    <row r="37" spans="1:53" x14ac:dyDescent="0.25">
      <c r="A37">
        <v>34</v>
      </c>
      <c r="B37" s="5" t="s">
        <v>8</v>
      </c>
      <c r="C37" s="6">
        <v>44031.639977754632</v>
      </c>
      <c r="D37" s="5" t="s">
        <v>156</v>
      </c>
      <c r="E37">
        <v>1</v>
      </c>
      <c r="F37">
        <v>1</v>
      </c>
      <c r="G37">
        <v>1</v>
      </c>
      <c r="H37">
        <v>-73</v>
      </c>
      <c r="J37">
        <v>34</v>
      </c>
      <c r="K37" s="5" t="s">
        <v>8</v>
      </c>
      <c r="L37" s="6">
        <v>44031.642558182873</v>
      </c>
      <c r="M37" s="5" t="s">
        <v>158</v>
      </c>
      <c r="N37">
        <v>1</v>
      </c>
      <c r="O37">
        <v>1</v>
      </c>
      <c r="P37">
        <v>1</v>
      </c>
      <c r="Q37">
        <v>-76</v>
      </c>
      <c r="S37">
        <v>34</v>
      </c>
      <c r="T37" s="5" t="s">
        <v>8</v>
      </c>
      <c r="U37" s="6">
        <v>44031.643599629628</v>
      </c>
      <c r="V37" s="5" t="s">
        <v>160</v>
      </c>
      <c r="W37">
        <v>1</v>
      </c>
      <c r="X37">
        <v>1</v>
      </c>
      <c r="Y37">
        <v>1</v>
      </c>
      <c r="Z37">
        <v>-75</v>
      </c>
      <c r="AB37">
        <v>34</v>
      </c>
      <c r="AC37" s="5" t="s">
        <v>8</v>
      </c>
      <c r="AD37" s="6">
        <v>44031.645025636572</v>
      </c>
      <c r="AE37" s="5" t="s">
        <v>162</v>
      </c>
      <c r="AF37">
        <v>1</v>
      </c>
      <c r="AG37">
        <v>1</v>
      </c>
      <c r="AH37">
        <v>1</v>
      </c>
      <c r="AI37">
        <v>-76</v>
      </c>
      <c r="AK37">
        <v>34</v>
      </c>
      <c r="AL37" s="5" t="s">
        <v>8</v>
      </c>
      <c r="AM37" s="6">
        <v>44031.647001249999</v>
      </c>
      <c r="AN37" s="5" t="s">
        <v>164</v>
      </c>
      <c r="AO37">
        <v>1</v>
      </c>
      <c r="AP37">
        <v>1</v>
      </c>
      <c r="AQ37">
        <v>1</v>
      </c>
      <c r="AR37">
        <v>-61</v>
      </c>
      <c r="AT37">
        <v>34</v>
      </c>
      <c r="AU37" s="5" t="s">
        <v>8</v>
      </c>
      <c r="AV37" s="6">
        <v>44031.651506631948</v>
      </c>
      <c r="AW37" s="5" t="s">
        <v>167</v>
      </c>
      <c r="AX37">
        <v>1</v>
      </c>
      <c r="AY37">
        <v>1</v>
      </c>
      <c r="AZ37">
        <v>1</v>
      </c>
      <c r="BA37">
        <v>-73</v>
      </c>
    </row>
    <row r="38" spans="1:53" x14ac:dyDescent="0.25">
      <c r="A38">
        <v>35</v>
      </c>
      <c r="B38" s="5" t="s">
        <v>8</v>
      </c>
      <c r="C38" s="6">
        <v>44031.639992268516</v>
      </c>
      <c r="D38" s="5" t="s">
        <v>156</v>
      </c>
      <c r="E38">
        <v>1</v>
      </c>
      <c r="F38">
        <v>1</v>
      </c>
      <c r="G38">
        <v>1</v>
      </c>
      <c r="H38">
        <v>-71</v>
      </c>
      <c r="J38">
        <v>35</v>
      </c>
      <c r="K38" s="5" t="s">
        <v>8</v>
      </c>
      <c r="L38" s="6">
        <v>44031.642572500001</v>
      </c>
      <c r="M38" s="5" t="s">
        <v>158</v>
      </c>
      <c r="N38">
        <v>1</v>
      </c>
      <c r="O38">
        <v>1</v>
      </c>
      <c r="P38">
        <v>1</v>
      </c>
      <c r="Q38">
        <v>-76</v>
      </c>
      <c r="S38">
        <v>35</v>
      </c>
      <c r="T38" s="5" t="s">
        <v>8</v>
      </c>
      <c r="U38" s="6">
        <v>44031.643616921298</v>
      </c>
      <c r="V38" s="5" t="s">
        <v>160</v>
      </c>
      <c r="W38">
        <v>1</v>
      </c>
      <c r="X38">
        <v>1</v>
      </c>
      <c r="Y38">
        <v>1</v>
      </c>
      <c r="Z38">
        <v>-72</v>
      </c>
      <c r="AB38">
        <v>35</v>
      </c>
      <c r="AC38" s="5" t="s">
        <v>8</v>
      </c>
      <c r="AD38" s="6">
        <v>44031.645038379633</v>
      </c>
      <c r="AE38" s="5" t="s">
        <v>162</v>
      </c>
      <c r="AF38">
        <v>1</v>
      </c>
      <c r="AG38">
        <v>1</v>
      </c>
      <c r="AH38">
        <v>1</v>
      </c>
      <c r="AI38">
        <v>-60</v>
      </c>
      <c r="AK38">
        <v>35</v>
      </c>
      <c r="AL38" s="5" t="s">
        <v>8</v>
      </c>
      <c r="AM38" s="6">
        <v>44031.647002349535</v>
      </c>
      <c r="AN38" s="5" t="s">
        <v>164</v>
      </c>
      <c r="AO38">
        <v>1</v>
      </c>
      <c r="AP38">
        <v>1</v>
      </c>
      <c r="AQ38">
        <v>1</v>
      </c>
      <c r="AR38">
        <v>-61</v>
      </c>
      <c r="AT38">
        <v>35</v>
      </c>
      <c r="AU38" s="5" t="s">
        <v>8</v>
      </c>
      <c r="AV38" s="6">
        <v>44031.65151729167</v>
      </c>
      <c r="AW38" s="5" t="s">
        <v>167</v>
      </c>
      <c r="AX38">
        <v>1</v>
      </c>
      <c r="AY38">
        <v>1</v>
      </c>
      <c r="AZ38">
        <v>1</v>
      </c>
      <c r="BA38">
        <v>-71</v>
      </c>
    </row>
    <row r="39" spans="1:53" x14ac:dyDescent="0.25">
      <c r="A39">
        <v>36</v>
      </c>
      <c r="B39" s="5" t="s">
        <v>8</v>
      </c>
      <c r="C39" s="6">
        <v>44031.640004988425</v>
      </c>
      <c r="D39" s="5" t="s">
        <v>156</v>
      </c>
      <c r="E39">
        <v>1</v>
      </c>
      <c r="F39">
        <v>1</v>
      </c>
      <c r="G39">
        <v>1</v>
      </c>
      <c r="H39">
        <v>-70</v>
      </c>
      <c r="J39">
        <v>36</v>
      </c>
      <c r="K39" s="5" t="s">
        <v>8</v>
      </c>
      <c r="L39" s="6">
        <v>44031.642590405092</v>
      </c>
      <c r="M39" s="5" t="s">
        <v>158</v>
      </c>
      <c r="N39">
        <v>1</v>
      </c>
      <c r="O39">
        <v>1</v>
      </c>
      <c r="P39">
        <v>1</v>
      </c>
      <c r="Q39">
        <v>-77</v>
      </c>
      <c r="S39">
        <v>36</v>
      </c>
      <c r="T39" s="5" t="s">
        <v>8</v>
      </c>
      <c r="U39" s="6">
        <v>44031.643622986114</v>
      </c>
      <c r="V39" s="5" t="s">
        <v>160</v>
      </c>
      <c r="W39">
        <v>1</v>
      </c>
      <c r="X39">
        <v>1</v>
      </c>
      <c r="Y39">
        <v>1</v>
      </c>
      <c r="Z39">
        <v>-62</v>
      </c>
      <c r="AB39">
        <v>36</v>
      </c>
      <c r="AC39" s="5" t="s">
        <v>8</v>
      </c>
      <c r="AD39" s="6">
        <v>44031.64505078704</v>
      </c>
      <c r="AE39" s="5" t="s">
        <v>162</v>
      </c>
      <c r="AF39">
        <v>1</v>
      </c>
      <c r="AG39">
        <v>1</v>
      </c>
      <c r="AH39">
        <v>1</v>
      </c>
      <c r="AI39">
        <v>-74</v>
      </c>
      <c r="AK39">
        <v>36</v>
      </c>
      <c r="AL39" s="5" t="s">
        <v>8</v>
      </c>
      <c r="AM39" s="6">
        <v>44031.647016574076</v>
      </c>
      <c r="AN39" s="5" t="s">
        <v>164</v>
      </c>
      <c r="AO39">
        <v>1</v>
      </c>
      <c r="AP39">
        <v>1</v>
      </c>
      <c r="AQ39">
        <v>1</v>
      </c>
      <c r="AR39">
        <v>-71</v>
      </c>
      <c r="AT39">
        <v>36</v>
      </c>
      <c r="AU39" s="5" t="s">
        <v>8</v>
      </c>
      <c r="AV39" s="6">
        <v>44031.651532094904</v>
      </c>
      <c r="AW39" s="5" t="s">
        <v>167</v>
      </c>
      <c r="AX39">
        <v>1</v>
      </c>
      <c r="AY39">
        <v>1</v>
      </c>
      <c r="AZ39">
        <v>1</v>
      </c>
      <c r="BA39">
        <v>-61</v>
      </c>
    </row>
    <row r="40" spans="1:53" x14ac:dyDescent="0.25">
      <c r="A40">
        <v>37</v>
      </c>
      <c r="B40" s="5" t="s">
        <v>8</v>
      </c>
      <c r="C40" s="6">
        <v>44031.640021886575</v>
      </c>
      <c r="D40" s="5" t="s">
        <v>156</v>
      </c>
      <c r="E40">
        <v>1</v>
      </c>
      <c r="F40">
        <v>1</v>
      </c>
      <c r="G40">
        <v>1</v>
      </c>
      <c r="H40">
        <v>-62</v>
      </c>
      <c r="J40">
        <v>37</v>
      </c>
      <c r="K40" s="5" t="s">
        <v>8</v>
      </c>
      <c r="L40" s="6">
        <v>44031.64259452546</v>
      </c>
      <c r="M40" s="5" t="s">
        <v>158</v>
      </c>
      <c r="N40">
        <v>1</v>
      </c>
      <c r="O40">
        <v>1</v>
      </c>
      <c r="P40">
        <v>1</v>
      </c>
      <c r="Q40">
        <v>-62</v>
      </c>
      <c r="S40">
        <v>37</v>
      </c>
      <c r="T40" s="5" t="s">
        <v>8</v>
      </c>
      <c r="U40" s="6">
        <v>44031.643640231479</v>
      </c>
      <c r="V40" s="5" t="s">
        <v>160</v>
      </c>
      <c r="W40">
        <v>1</v>
      </c>
      <c r="X40">
        <v>1</v>
      </c>
      <c r="Y40">
        <v>1</v>
      </c>
      <c r="Z40">
        <v>-62</v>
      </c>
      <c r="AB40">
        <v>37</v>
      </c>
      <c r="AC40" s="5" t="s">
        <v>8</v>
      </c>
      <c r="AD40" s="6">
        <v>44031.645059270835</v>
      </c>
      <c r="AE40" s="5" t="s">
        <v>162</v>
      </c>
      <c r="AF40">
        <v>1</v>
      </c>
      <c r="AG40">
        <v>1</v>
      </c>
      <c r="AH40">
        <v>1</v>
      </c>
      <c r="AI40">
        <v>-62</v>
      </c>
      <c r="AK40">
        <v>37</v>
      </c>
      <c r="AL40" s="5" t="s">
        <v>8</v>
      </c>
      <c r="AM40" s="6">
        <v>44031.647028055559</v>
      </c>
      <c r="AN40" s="5" t="s">
        <v>164</v>
      </c>
      <c r="AO40">
        <v>1</v>
      </c>
      <c r="AP40">
        <v>1</v>
      </c>
      <c r="AQ40">
        <v>1</v>
      </c>
      <c r="AR40">
        <v>-73</v>
      </c>
      <c r="AT40">
        <v>37</v>
      </c>
      <c r="AU40" s="5" t="s">
        <v>8</v>
      </c>
      <c r="AV40" s="6">
        <v>44031.651540659725</v>
      </c>
      <c r="AW40" s="5" t="s">
        <v>167</v>
      </c>
      <c r="AX40">
        <v>1</v>
      </c>
      <c r="AY40">
        <v>1</v>
      </c>
      <c r="AZ40">
        <v>1</v>
      </c>
      <c r="BA40">
        <v>-75</v>
      </c>
    </row>
    <row r="41" spans="1:53" x14ac:dyDescent="0.25">
      <c r="A41">
        <v>38</v>
      </c>
      <c r="B41" s="5" t="s">
        <v>8</v>
      </c>
      <c r="C41" s="6">
        <v>44031.640023391206</v>
      </c>
      <c r="D41" s="5" t="s">
        <v>156</v>
      </c>
      <c r="E41">
        <v>1</v>
      </c>
      <c r="F41">
        <v>1</v>
      </c>
      <c r="G41">
        <v>1</v>
      </c>
      <c r="H41">
        <v>-63</v>
      </c>
      <c r="J41">
        <v>38</v>
      </c>
      <c r="K41" s="5" t="s">
        <v>8</v>
      </c>
      <c r="L41" s="6">
        <v>44031.642605208333</v>
      </c>
      <c r="M41" s="5" t="s">
        <v>158</v>
      </c>
      <c r="N41">
        <v>1</v>
      </c>
      <c r="O41">
        <v>1</v>
      </c>
      <c r="P41">
        <v>1</v>
      </c>
      <c r="Q41">
        <v>-77</v>
      </c>
      <c r="S41">
        <v>38</v>
      </c>
      <c r="T41" s="5" t="s">
        <v>8</v>
      </c>
      <c r="U41" s="6">
        <v>44031.643646215278</v>
      </c>
      <c r="V41" s="5" t="s">
        <v>160</v>
      </c>
      <c r="W41">
        <v>1</v>
      </c>
      <c r="X41">
        <v>1</v>
      </c>
      <c r="Y41">
        <v>1</v>
      </c>
      <c r="Z41">
        <v>-74</v>
      </c>
      <c r="AB41">
        <v>38</v>
      </c>
      <c r="AC41" s="5" t="s">
        <v>8</v>
      </c>
      <c r="AD41" s="6">
        <v>44031.645071157407</v>
      </c>
      <c r="AE41" s="5" t="s">
        <v>162</v>
      </c>
      <c r="AF41">
        <v>1</v>
      </c>
      <c r="AG41">
        <v>1</v>
      </c>
      <c r="AH41">
        <v>1</v>
      </c>
      <c r="AI41">
        <v>-74</v>
      </c>
      <c r="AK41" s="5">
        <v>0</v>
      </c>
      <c r="AL41" s="5" t="s">
        <v>8</v>
      </c>
      <c r="AM41" s="6">
        <v>44031.648540787035</v>
      </c>
      <c r="AN41" s="5" t="s">
        <v>166</v>
      </c>
      <c r="AO41" s="5">
        <v>1</v>
      </c>
      <c r="AP41" s="5">
        <v>1</v>
      </c>
      <c r="AQ41" s="5">
        <v>1</v>
      </c>
      <c r="AR41" s="5">
        <v>-62</v>
      </c>
      <c r="AT41">
        <v>38</v>
      </c>
      <c r="AU41" s="5" t="s">
        <v>8</v>
      </c>
      <c r="AV41" s="6">
        <v>44031.651563865744</v>
      </c>
      <c r="AW41" s="5" t="s">
        <v>167</v>
      </c>
      <c r="AX41">
        <v>1</v>
      </c>
      <c r="AY41">
        <v>1</v>
      </c>
      <c r="AZ41">
        <v>1</v>
      </c>
      <c r="BA41">
        <v>-74</v>
      </c>
    </row>
    <row r="42" spans="1:53" x14ac:dyDescent="0.25">
      <c r="A42">
        <v>39</v>
      </c>
      <c r="B42" s="5" t="s">
        <v>8</v>
      </c>
      <c r="C42" s="6">
        <v>44031.640035069446</v>
      </c>
      <c r="D42" s="5" t="s">
        <v>156</v>
      </c>
      <c r="E42">
        <v>1</v>
      </c>
      <c r="F42">
        <v>1</v>
      </c>
      <c r="G42">
        <v>1</v>
      </c>
      <c r="H42">
        <v>-71</v>
      </c>
      <c r="J42">
        <v>39</v>
      </c>
      <c r="K42" s="5" t="s">
        <v>8</v>
      </c>
      <c r="L42" s="6">
        <v>44031.642617951387</v>
      </c>
      <c r="M42" s="5" t="s">
        <v>158</v>
      </c>
      <c r="N42">
        <v>1</v>
      </c>
      <c r="O42">
        <v>1</v>
      </c>
      <c r="P42">
        <v>1</v>
      </c>
      <c r="Q42">
        <v>-77</v>
      </c>
      <c r="S42">
        <v>39</v>
      </c>
      <c r="T42" s="5" t="s">
        <v>8</v>
      </c>
      <c r="U42" s="6">
        <v>44031.64366170139</v>
      </c>
      <c r="V42" s="5" t="s">
        <v>160</v>
      </c>
      <c r="W42">
        <v>1</v>
      </c>
      <c r="X42">
        <v>1</v>
      </c>
      <c r="Y42">
        <v>1</v>
      </c>
      <c r="Z42">
        <v>-74</v>
      </c>
      <c r="AB42">
        <v>39</v>
      </c>
      <c r="AC42" s="5" t="s">
        <v>8</v>
      </c>
      <c r="AD42" s="6">
        <v>44031.645082847223</v>
      </c>
      <c r="AE42" s="5" t="s">
        <v>162</v>
      </c>
      <c r="AF42">
        <v>1</v>
      </c>
      <c r="AG42">
        <v>1</v>
      </c>
      <c r="AH42">
        <v>1</v>
      </c>
      <c r="AI42">
        <v>-73</v>
      </c>
      <c r="AK42" s="5">
        <v>1</v>
      </c>
      <c r="AL42" s="5" t="s">
        <v>8</v>
      </c>
      <c r="AM42" s="6">
        <v>44031.64854292824</v>
      </c>
      <c r="AN42" s="5" t="s">
        <v>166</v>
      </c>
      <c r="AO42" s="5">
        <v>1</v>
      </c>
      <c r="AP42" s="5">
        <v>1</v>
      </c>
      <c r="AQ42" s="5">
        <v>1</v>
      </c>
      <c r="AR42" s="5">
        <v>-73</v>
      </c>
      <c r="AT42">
        <v>39</v>
      </c>
      <c r="AU42" s="5" t="s">
        <v>8</v>
      </c>
      <c r="AV42" s="6">
        <v>44031.651574560186</v>
      </c>
      <c r="AW42" s="5" t="s">
        <v>167</v>
      </c>
      <c r="AX42">
        <v>1</v>
      </c>
      <c r="AY42">
        <v>1</v>
      </c>
      <c r="AZ42">
        <v>1</v>
      </c>
      <c r="BA42">
        <v>-61</v>
      </c>
    </row>
    <row r="43" spans="1:53" x14ac:dyDescent="0.25">
      <c r="A43">
        <v>40</v>
      </c>
      <c r="B43" s="5" t="s">
        <v>8</v>
      </c>
      <c r="C43" s="6">
        <v>44031.64005361111</v>
      </c>
      <c r="D43" s="5" t="s">
        <v>156</v>
      </c>
      <c r="E43">
        <v>1</v>
      </c>
      <c r="F43">
        <v>1</v>
      </c>
      <c r="G43">
        <v>1</v>
      </c>
      <c r="H43">
        <v>-61</v>
      </c>
      <c r="S43">
        <v>40</v>
      </c>
      <c r="T43" s="5" t="s">
        <v>8</v>
      </c>
      <c r="U43" s="6">
        <v>44031.643684907409</v>
      </c>
      <c r="V43" s="5" t="s">
        <v>160</v>
      </c>
      <c r="W43">
        <v>1</v>
      </c>
      <c r="X43">
        <v>1</v>
      </c>
      <c r="Y43">
        <v>1</v>
      </c>
      <c r="Z43">
        <v>-62</v>
      </c>
      <c r="AB43">
        <v>40</v>
      </c>
      <c r="AC43" s="5" t="s">
        <v>8</v>
      </c>
      <c r="AD43" s="6">
        <v>44031.645099710651</v>
      </c>
      <c r="AE43" s="5" t="s">
        <v>162</v>
      </c>
      <c r="AF43">
        <v>1</v>
      </c>
      <c r="AG43">
        <v>1</v>
      </c>
      <c r="AH43">
        <v>1</v>
      </c>
      <c r="AI43">
        <v>-61</v>
      </c>
      <c r="AK43" s="5">
        <v>2</v>
      </c>
      <c r="AL43" s="5" t="s">
        <v>8</v>
      </c>
      <c r="AM43" s="6">
        <v>44031.648555902779</v>
      </c>
      <c r="AN43" s="5" t="s">
        <v>166</v>
      </c>
      <c r="AO43" s="5">
        <v>1</v>
      </c>
      <c r="AP43" s="5">
        <v>1</v>
      </c>
      <c r="AQ43" s="5">
        <v>1</v>
      </c>
      <c r="AR43" s="5">
        <v>-61</v>
      </c>
    </row>
    <row r="44" spans="1:53" x14ac:dyDescent="0.25">
      <c r="A44">
        <v>41</v>
      </c>
      <c r="B44" s="5" t="s">
        <v>8</v>
      </c>
      <c r="C44" s="6">
        <v>44031.640066238426</v>
      </c>
      <c r="D44" s="5" t="s">
        <v>156</v>
      </c>
      <c r="E44">
        <v>1</v>
      </c>
      <c r="F44">
        <v>1</v>
      </c>
      <c r="G44">
        <v>1</v>
      </c>
      <c r="H44">
        <v>-72</v>
      </c>
      <c r="S44">
        <v>41</v>
      </c>
      <c r="T44" s="5" t="s">
        <v>8</v>
      </c>
      <c r="U44" s="6">
        <v>44031.643695671293</v>
      </c>
      <c r="V44" s="5" t="s">
        <v>160</v>
      </c>
      <c r="W44">
        <v>1</v>
      </c>
      <c r="X44">
        <v>1</v>
      </c>
      <c r="Y44">
        <v>1</v>
      </c>
      <c r="Z44">
        <v>-71</v>
      </c>
      <c r="AB44">
        <v>41</v>
      </c>
      <c r="AC44" s="5" t="s">
        <v>8</v>
      </c>
      <c r="AD44" s="6">
        <v>44031.645114560182</v>
      </c>
      <c r="AE44" s="5" t="s">
        <v>162</v>
      </c>
      <c r="AF44">
        <v>1</v>
      </c>
      <c r="AG44">
        <v>1</v>
      </c>
      <c r="AH44">
        <v>1</v>
      </c>
      <c r="AI44">
        <v>-71</v>
      </c>
      <c r="AK44" s="5">
        <v>3</v>
      </c>
      <c r="AL44" s="5" t="s">
        <v>8</v>
      </c>
      <c r="AM44" s="6">
        <v>44031.648567615739</v>
      </c>
      <c r="AN44" s="5" t="s">
        <v>166</v>
      </c>
      <c r="AO44" s="5">
        <v>1</v>
      </c>
      <c r="AP44" s="5">
        <v>1</v>
      </c>
      <c r="AQ44" s="5">
        <v>1</v>
      </c>
      <c r="AR44" s="5">
        <v>-61</v>
      </c>
    </row>
    <row r="45" spans="1:53" x14ac:dyDescent="0.25">
      <c r="A45">
        <v>42</v>
      </c>
      <c r="B45" s="5" t="s">
        <v>8</v>
      </c>
      <c r="C45" s="6">
        <v>44031.64007065972</v>
      </c>
      <c r="D45" s="5" t="s">
        <v>156</v>
      </c>
      <c r="E45">
        <v>1</v>
      </c>
      <c r="F45">
        <v>1</v>
      </c>
      <c r="G45">
        <v>1</v>
      </c>
      <c r="H45">
        <v>-70</v>
      </c>
      <c r="S45">
        <v>42</v>
      </c>
      <c r="T45" s="5" t="s">
        <v>8</v>
      </c>
      <c r="U45" s="6">
        <v>44031.643718888889</v>
      </c>
      <c r="V45" s="5" t="s">
        <v>160</v>
      </c>
      <c r="W45">
        <v>1</v>
      </c>
      <c r="X45">
        <v>1</v>
      </c>
      <c r="Y45">
        <v>1</v>
      </c>
      <c r="Z45">
        <v>-62</v>
      </c>
      <c r="AB45">
        <v>42</v>
      </c>
      <c r="AC45" s="5" t="s">
        <v>8</v>
      </c>
      <c r="AD45" s="6">
        <v>44031.645115856481</v>
      </c>
      <c r="AE45" s="5" t="s">
        <v>162</v>
      </c>
      <c r="AF45">
        <v>1</v>
      </c>
      <c r="AG45">
        <v>1</v>
      </c>
      <c r="AH45">
        <v>1</v>
      </c>
      <c r="AI45">
        <v>-72</v>
      </c>
      <c r="AK45" s="5">
        <v>4</v>
      </c>
      <c r="AL45" s="5" t="s">
        <v>8</v>
      </c>
      <c r="AM45" s="6">
        <v>44031.648577546293</v>
      </c>
      <c r="AN45" s="5" t="s">
        <v>166</v>
      </c>
      <c r="AO45" s="5">
        <v>1</v>
      </c>
      <c r="AP45" s="5">
        <v>1</v>
      </c>
      <c r="AQ45" s="5">
        <v>1</v>
      </c>
      <c r="AR45" s="5">
        <v>-61</v>
      </c>
    </row>
    <row r="46" spans="1:53" x14ac:dyDescent="0.25">
      <c r="A46">
        <v>43</v>
      </c>
      <c r="B46" s="5" t="s">
        <v>8</v>
      </c>
      <c r="C46" s="6">
        <v>44031.640085092593</v>
      </c>
      <c r="D46" s="5" t="s">
        <v>156</v>
      </c>
      <c r="E46">
        <v>1</v>
      </c>
      <c r="F46">
        <v>1</v>
      </c>
      <c r="G46">
        <v>1</v>
      </c>
      <c r="H46">
        <v>-72</v>
      </c>
      <c r="S46">
        <v>43</v>
      </c>
      <c r="T46" s="5" t="s">
        <v>8</v>
      </c>
      <c r="U46" s="6">
        <v>44031.643729201387</v>
      </c>
      <c r="V46" s="5" t="s">
        <v>160</v>
      </c>
      <c r="W46">
        <v>1</v>
      </c>
      <c r="X46">
        <v>1</v>
      </c>
      <c r="Y46">
        <v>1</v>
      </c>
      <c r="Z46">
        <v>-61</v>
      </c>
      <c r="AB46">
        <v>43</v>
      </c>
      <c r="AC46" s="5" t="s">
        <v>8</v>
      </c>
      <c r="AD46" s="6">
        <v>44031.64512833333</v>
      </c>
      <c r="AE46" s="5" t="s">
        <v>162</v>
      </c>
      <c r="AF46">
        <v>1</v>
      </c>
      <c r="AG46">
        <v>1</v>
      </c>
      <c r="AH46">
        <v>1</v>
      </c>
      <c r="AI46">
        <v>-73</v>
      </c>
      <c r="AK46" s="5">
        <v>5</v>
      </c>
      <c r="AL46" s="5" t="s">
        <v>8</v>
      </c>
      <c r="AM46" s="6">
        <v>44031.648588900462</v>
      </c>
      <c r="AN46" s="5" t="s">
        <v>166</v>
      </c>
      <c r="AO46" s="5">
        <v>1</v>
      </c>
      <c r="AP46" s="5">
        <v>1</v>
      </c>
      <c r="AQ46" s="5">
        <v>1</v>
      </c>
      <c r="AR46" s="5">
        <v>-62</v>
      </c>
    </row>
    <row r="47" spans="1:53" x14ac:dyDescent="0.25">
      <c r="AB47">
        <v>44</v>
      </c>
      <c r="AC47" s="5" t="s">
        <v>8</v>
      </c>
      <c r="AD47" s="6">
        <v>44031.645142060188</v>
      </c>
      <c r="AE47" s="5" t="s">
        <v>162</v>
      </c>
      <c r="AF47">
        <v>1</v>
      </c>
      <c r="AG47">
        <v>1</v>
      </c>
      <c r="AH47">
        <v>1</v>
      </c>
      <c r="AI47">
        <v>-61</v>
      </c>
      <c r="AK47" s="5">
        <v>6</v>
      </c>
      <c r="AL47" s="5" t="s">
        <v>8</v>
      </c>
      <c r="AM47" s="6">
        <v>44031.648612106481</v>
      </c>
      <c r="AN47" s="5" t="s">
        <v>166</v>
      </c>
      <c r="AO47" s="5">
        <v>1</v>
      </c>
      <c r="AP47" s="5">
        <v>1</v>
      </c>
      <c r="AQ47" s="5">
        <v>1</v>
      </c>
      <c r="AR47" s="5">
        <v>-60</v>
      </c>
    </row>
    <row r="48" spans="1:53" x14ac:dyDescent="0.25">
      <c r="AB48">
        <v>45</v>
      </c>
      <c r="AC48" s="5" t="s">
        <v>8</v>
      </c>
      <c r="AD48" s="6">
        <v>44031.645154791666</v>
      </c>
      <c r="AE48" s="5" t="s">
        <v>162</v>
      </c>
      <c r="AF48">
        <v>1</v>
      </c>
      <c r="AG48">
        <v>1</v>
      </c>
      <c r="AH48">
        <v>1</v>
      </c>
      <c r="AI48">
        <v>-72</v>
      </c>
      <c r="AK48" s="5">
        <v>7</v>
      </c>
      <c r="AL48" s="5" t="s">
        <v>8</v>
      </c>
      <c r="AM48" s="6">
        <v>44031.648626979164</v>
      </c>
      <c r="AN48" s="5" t="s">
        <v>166</v>
      </c>
      <c r="AO48" s="5">
        <v>1</v>
      </c>
      <c r="AP48" s="5">
        <v>1</v>
      </c>
      <c r="AQ48" s="5">
        <v>1</v>
      </c>
      <c r="AR48" s="5">
        <v>-74</v>
      </c>
    </row>
    <row r="49" spans="28:44" x14ac:dyDescent="0.25">
      <c r="AB49">
        <v>46</v>
      </c>
      <c r="AC49" s="5" t="s">
        <v>8</v>
      </c>
      <c r="AD49" s="6">
        <v>44031.645169606483</v>
      </c>
      <c r="AE49" s="5" t="s">
        <v>162</v>
      </c>
      <c r="AF49">
        <v>1</v>
      </c>
      <c r="AG49">
        <v>1</v>
      </c>
      <c r="AH49">
        <v>1</v>
      </c>
      <c r="AI49">
        <v>-62</v>
      </c>
      <c r="AK49" s="5">
        <v>8</v>
      </c>
      <c r="AL49" s="5" t="s">
        <v>8</v>
      </c>
      <c r="AM49" s="6">
        <v>44031.648639710649</v>
      </c>
      <c r="AN49" s="5" t="s">
        <v>166</v>
      </c>
      <c r="AO49" s="5">
        <v>1</v>
      </c>
      <c r="AP49" s="5">
        <v>1</v>
      </c>
      <c r="AQ49" s="5">
        <v>1</v>
      </c>
      <c r="AR49" s="5">
        <v>-74</v>
      </c>
    </row>
    <row r="50" spans="28:44" x14ac:dyDescent="0.25">
      <c r="AK50" s="5">
        <v>9</v>
      </c>
      <c r="AL50" s="5" t="s">
        <v>8</v>
      </c>
      <c r="AM50" s="6">
        <v>44031.648646041664</v>
      </c>
      <c r="AN50" s="5" t="s">
        <v>166</v>
      </c>
      <c r="AO50" s="5">
        <v>1</v>
      </c>
      <c r="AP50" s="5">
        <v>1</v>
      </c>
      <c r="AQ50" s="5">
        <v>1</v>
      </c>
      <c r="AR50" s="5">
        <v>-74</v>
      </c>
    </row>
    <row r="51" spans="28:44" x14ac:dyDescent="0.25">
      <c r="AK51" s="5">
        <v>10</v>
      </c>
      <c r="AL51" s="5" t="s">
        <v>8</v>
      </c>
      <c r="AM51" s="6">
        <v>44031.648670173614</v>
      </c>
      <c r="AN51" s="5" t="s">
        <v>166</v>
      </c>
      <c r="AO51" s="5">
        <v>1</v>
      </c>
      <c r="AP51" s="5">
        <v>1</v>
      </c>
      <c r="AQ51" s="5">
        <v>1</v>
      </c>
      <c r="AR51" s="5">
        <v>-76</v>
      </c>
    </row>
    <row r="52" spans="28:44" x14ac:dyDescent="0.25">
      <c r="AK52" s="5">
        <v>11</v>
      </c>
      <c r="AL52" s="5" t="s">
        <v>8</v>
      </c>
      <c r="AM52" s="6">
        <v>44031.648684259257</v>
      </c>
      <c r="AN52" s="5" t="s">
        <v>166</v>
      </c>
      <c r="AO52" s="5">
        <v>1</v>
      </c>
      <c r="AP52" s="5">
        <v>1</v>
      </c>
      <c r="AQ52" s="5">
        <v>1</v>
      </c>
      <c r="AR52" s="5">
        <v>-73</v>
      </c>
    </row>
    <row r="53" spans="28:44" x14ac:dyDescent="0.25">
      <c r="AK53" s="5">
        <v>12</v>
      </c>
      <c r="AL53" s="5" t="s">
        <v>8</v>
      </c>
      <c r="AM53" s="6">
        <v>44031.648693298608</v>
      </c>
      <c r="AN53" s="5" t="s">
        <v>166</v>
      </c>
      <c r="AO53" s="5">
        <v>1</v>
      </c>
      <c r="AP53" s="5">
        <v>1</v>
      </c>
      <c r="AQ53" s="5">
        <v>1</v>
      </c>
      <c r="AR53" s="5">
        <v>-76</v>
      </c>
    </row>
    <row r="54" spans="28:44" x14ac:dyDescent="0.25">
      <c r="AK54" s="5">
        <v>13</v>
      </c>
      <c r="AL54" s="5" t="s">
        <v>8</v>
      </c>
      <c r="AM54" s="6">
        <v>44031.648713668983</v>
      </c>
      <c r="AN54" s="5" t="s">
        <v>166</v>
      </c>
      <c r="AO54" s="5">
        <v>1</v>
      </c>
      <c r="AP54" s="5">
        <v>1</v>
      </c>
      <c r="AQ54" s="5">
        <v>1</v>
      </c>
      <c r="AR54" s="5">
        <v>-61</v>
      </c>
    </row>
    <row r="55" spans="28:44" x14ac:dyDescent="0.25">
      <c r="AK55" s="5">
        <v>14</v>
      </c>
      <c r="AL55" s="5" t="s">
        <v>8</v>
      </c>
      <c r="AM55" s="6">
        <v>44031.648715300929</v>
      </c>
      <c r="AN55" s="5" t="s">
        <v>166</v>
      </c>
      <c r="AO55" s="5">
        <v>1</v>
      </c>
      <c r="AP55" s="5">
        <v>1</v>
      </c>
      <c r="AQ55" s="5">
        <v>1</v>
      </c>
      <c r="AR55" s="5">
        <v>-73</v>
      </c>
    </row>
    <row r="56" spans="28:44" x14ac:dyDescent="0.25">
      <c r="AK56" s="5">
        <v>15</v>
      </c>
      <c r="AL56" s="5" t="s">
        <v>8</v>
      </c>
      <c r="AM56" s="6">
        <v>44031.648738506941</v>
      </c>
      <c r="AN56" s="5" t="s">
        <v>166</v>
      </c>
      <c r="AO56" s="5">
        <v>1</v>
      </c>
      <c r="AP56" s="5">
        <v>1</v>
      </c>
      <c r="AQ56" s="5">
        <v>1</v>
      </c>
      <c r="AR56" s="5">
        <v>-73</v>
      </c>
    </row>
    <row r="57" spans="28:44" x14ac:dyDescent="0.25">
      <c r="AK57" s="5">
        <v>16</v>
      </c>
      <c r="AL57" s="5" t="s">
        <v>8</v>
      </c>
      <c r="AM57" s="6">
        <v>44031.648761712961</v>
      </c>
      <c r="AN57" s="5" t="s">
        <v>166</v>
      </c>
      <c r="AO57" s="5">
        <v>1</v>
      </c>
      <c r="AP57" s="5">
        <v>1</v>
      </c>
      <c r="AQ57" s="5">
        <v>1</v>
      </c>
      <c r="AR57" s="5">
        <v>-61</v>
      </c>
    </row>
    <row r="58" spans="28:44" x14ac:dyDescent="0.25">
      <c r="AK58" s="5">
        <v>17</v>
      </c>
      <c r="AL58" s="5" t="s">
        <v>8</v>
      </c>
      <c r="AM58" s="6">
        <v>44031.648780925927</v>
      </c>
      <c r="AN58" s="5" t="s">
        <v>166</v>
      </c>
      <c r="AO58" s="5">
        <v>1</v>
      </c>
      <c r="AP58" s="5">
        <v>1</v>
      </c>
      <c r="AQ58" s="5">
        <v>1</v>
      </c>
      <c r="AR58" s="5">
        <v>-71</v>
      </c>
    </row>
    <row r="59" spans="28:44" x14ac:dyDescent="0.25">
      <c r="AK59" s="5">
        <v>18</v>
      </c>
      <c r="AL59" s="5" t="s">
        <v>8</v>
      </c>
      <c r="AM59" s="6">
        <v>44031.648787094906</v>
      </c>
      <c r="AN59" s="5" t="s">
        <v>166</v>
      </c>
      <c r="AO59" s="5">
        <v>1</v>
      </c>
      <c r="AP59" s="5">
        <v>1</v>
      </c>
      <c r="AQ59" s="5">
        <v>1</v>
      </c>
      <c r="AR59" s="5">
        <v>-61</v>
      </c>
    </row>
    <row r="60" spans="28:44" x14ac:dyDescent="0.25">
      <c r="AK60" s="5">
        <v>19</v>
      </c>
      <c r="AL60" s="5" t="s">
        <v>8</v>
      </c>
      <c r="AM60" s="6">
        <v>44031.648803738426</v>
      </c>
      <c r="AN60" s="5" t="s">
        <v>166</v>
      </c>
      <c r="AO60" s="5">
        <v>1</v>
      </c>
      <c r="AP60" s="5">
        <v>1</v>
      </c>
      <c r="AQ60" s="5">
        <v>1</v>
      </c>
      <c r="AR60" s="5">
        <v>-61</v>
      </c>
    </row>
    <row r="61" spans="28:44" x14ac:dyDescent="0.25">
      <c r="AK61" s="5">
        <v>20</v>
      </c>
      <c r="AL61" s="5" t="s">
        <v>8</v>
      </c>
      <c r="AM61" s="6">
        <v>44031.64880959491</v>
      </c>
      <c r="AN61" s="5" t="s">
        <v>166</v>
      </c>
      <c r="AO61" s="5">
        <v>1</v>
      </c>
      <c r="AP61" s="5">
        <v>1</v>
      </c>
      <c r="AQ61" s="5">
        <v>1</v>
      </c>
      <c r="AR61" s="5">
        <v>-73</v>
      </c>
    </row>
    <row r="62" spans="28:44" x14ac:dyDescent="0.25">
      <c r="AK62" s="5">
        <v>21</v>
      </c>
      <c r="AL62" s="5" t="s">
        <v>8</v>
      </c>
      <c r="AM62" s="6">
        <v>44031.648819606482</v>
      </c>
      <c r="AN62" s="5" t="s">
        <v>166</v>
      </c>
      <c r="AO62" s="5">
        <v>1</v>
      </c>
      <c r="AP62" s="5">
        <v>1</v>
      </c>
      <c r="AQ62" s="5">
        <v>1</v>
      </c>
      <c r="AR62" s="5">
        <v>-73</v>
      </c>
    </row>
    <row r="63" spans="28:44" x14ac:dyDescent="0.25">
      <c r="AK63" s="5">
        <v>22</v>
      </c>
      <c r="AL63" s="5" t="s">
        <v>8</v>
      </c>
      <c r="AM63" s="6">
        <v>44031.64883229167</v>
      </c>
      <c r="AN63" s="5" t="s">
        <v>166</v>
      </c>
      <c r="AO63" s="5">
        <v>1</v>
      </c>
      <c r="AP63" s="5">
        <v>1</v>
      </c>
      <c r="AQ63" s="5">
        <v>1</v>
      </c>
      <c r="AR63" s="5">
        <v>-61</v>
      </c>
    </row>
    <row r="64" spans="28:44" x14ac:dyDescent="0.25">
      <c r="AK64" s="5">
        <v>23</v>
      </c>
      <c r="AL64" s="5" t="s">
        <v>8</v>
      </c>
      <c r="AM64" s="6">
        <v>44031.648842974537</v>
      </c>
      <c r="AN64" s="5" t="s">
        <v>166</v>
      </c>
      <c r="AO64" s="5">
        <v>1</v>
      </c>
      <c r="AP64" s="5">
        <v>1</v>
      </c>
      <c r="AQ64" s="5">
        <v>1</v>
      </c>
      <c r="AR64" s="5">
        <v>-61</v>
      </c>
    </row>
    <row r="65" spans="37:44" x14ac:dyDescent="0.25">
      <c r="AK65">
        <v>24</v>
      </c>
      <c r="AL65" s="5" t="s">
        <v>8</v>
      </c>
      <c r="AM65" s="6">
        <v>44031.648854537038</v>
      </c>
      <c r="AN65" s="5" t="s">
        <v>166</v>
      </c>
      <c r="AO65">
        <v>1</v>
      </c>
      <c r="AP65">
        <v>1</v>
      </c>
      <c r="AQ65">
        <v>1</v>
      </c>
      <c r="AR65">
        <v>-61</v>
      </c>
    </row>
    <row r="66" spans="37:44" x14ac:dyDescent="0.25">
      <c r="AK66">
        <v>25</v>
      </c>
      <c r="AL66" s="5" t="s">
        <v>8</v>
      </c>
      <c r="AM66" s="6">
        <v>44031.648868587959</v>
      </c>
      <c r="AN66" s="5" t="s">
        <v>166</v>
      </c>
      <c r="AO66">
        <v>1</v>
      </c>
      <c r="AP66">
        <v>1</v>
      </c>
      <c r="AQ66">
        <v>1</v>
      </c>
      <c r="AR66">
        <v>-73</v>
      </c>
    </row>
    <row r="67" spans="37:44" x14ac:dyDescent="0.25">
      <c r="AK67">
        <v>26</v>
      </c>
      <c r="AL67" s="5" t="s">
        <v>8</v>
      </c>
      <c r="AM67" s="6">
        <v>44031.648879155095</v>
      </c>
      <c r="AN67" s="5" t="s">
        <v>166</v>
      </c>
      <c r="AO67">
        <v>1</v>
      </c>
      <c r="AP67">
        <v>1</v>
      </c>
      <c r="AQ67">
        <v>1</v>
      </c>
      <c r="AR67">
        <v>-73</v>
      </c>
    </row>
    <row r="68" spans="37:44" x14ac:dyDescent="0.25">
      <c r="AK68">
        <v>27</v>
      </c>
      <c r="AL68" s="5" t="s">
        <v>8</v>
      </c>
      <c r="AM68" s="6">
        <v>44031.648900717591</v>
      </c>
      <c r="AN68" s="5" t="s">
        <v>166</v>
      </c>
      <c r="AO68">
        <v>1</v>
      </c>
      <c r="AP68">
        <v>1</v>
      </c>
      <c r="AQ68">
        <v>1</v>
      </c>
      <c r="AR68">
        <v>-73</v>
      </c>
    </row>
    <row r="69" spans="37:44" x14ac:dyDescent="0.25">
      <c r="AK69">
        <v>28</v>
      </c>
      <c r="AL69" s="5" t="s">
        <v>8</v>
      </c>
      <c r="AM69" s="6">
        <v>44031.648923935187</v>
      </c>
      <c r="AN69" s="5" t="s">
        <v>166</v>
      </c>
      <c r="AO69">
        <v>1</v>
      </c>
      <c r="AP69">
        <v>1</v>
      </c>
      <c r="AQ69">
        <v>1</v>
      </c>
      <c r="AR69">
        <v>-73</v>
      </c>
    </row>
    <row r="70" spans="37:44" x14ac:dyDescent="0.25">
      <c r="AK70">
        <v>29</v>
      </c>
      <c r="AL70" s="5" t="s">
        <v>8</v>
      </c>
      <c r="AM70" s="6">
        <v>44031.648940543979</v>
      </c>
      <c r="AN70" s="5" t="s">
        <v>166</v>
      </c>
      <c r="AO70">
        <v>1</v>
      </c>
      <c r="AP70">
        <v>1</v>
      </c>
      <c r="AQ70">
        <v>1</v>
      </c>
      <c r="AR70">
        <v>-73</v>
      </c>
    </row>
    <row r="71" spans="37:44" x14ac:dyDescent="0.25">
      <c r="AK71">
        <v>30</v>
      </c>
      <c r="AL71" s="5" t="s">
        <v>8</v>
      </c>
      <c r="AM71" s="6">
        <v>44031.64895116898</v>
      </c>
      <c r="AN71" s="5" t="s">
        <v>166</v>
      </c>
      <c r="AO71">
        <v>1</v>
      </c>
      <c r="AP71">
        <v>1</v>
      </c>
      <c r="AQ71">
        <v>1</v>
      </c>
      <c r="AR71">
        <v>-71</v>
      </c>
    </row>
    <row r="72" spans="37:44" x14ac:dyDescent="0.25">
      <c r="AK72">
        <v>31</v>
      </c>
      <c r="AL72" s="5" t="s">
        <v>8</v>
      </c>
      <c r="AM72" s="6">
        <v>44031.648960289349</v>
      </c>
      <c r="AN72" s="5" t="s">
        <v>166</v>
      </c>
      <c r="AO72">
        <v>1</v>
      </c>
      <c r="AP72">
        <v>1</v>
      </c>
      <c r="AQ72">
        <v>1</v>
      </c>
      <c r="AR72">
        <v>-74</v>
      </c>
    </row>
    <row r="73" spans="37:44" x14ac:dyDescent="0.25">
      <c r="AK73">
        <v>32</v>
      </c>
      <c r="AL73" s="5" t="s">
        <v>8</v>
      </c>
      <c r="AM73" s="6">
        <v>44031.648972256946</v>
      </c>
      <c r="AN73" s="5" t="s">
        <v>166</v>
      </c>
      <c r="AO73">
        <v>1</v>
      </c>
      <c r="AP73">
        <v>1</v>
      </c>
      <c r="AQ73">
        <v>1</v>
      </c>
      <c r="AR73">
        <v>-61</v>
      </c>
    </row>
    <row r="74" spans="37:44" x14ac:dyDescent="0.25">
      <c r="AK74">
        <v>33</v>
      </c>
      <c r="AL74" s="5" t="s">
        <v>8</v>
      </c>
      <c r="AM74" s="6">
        <v>44031.648984317129</v>
      </c>
      <c r="AN74" s="5" t="s">
        <v>166</v>
      </c>
      <c r="AO74">
        <v>1</v>
      </c>
      <c r="AP74">
        <v>1</v>
      </c>
      <c r="AQ74">
        <v>1</v>
      </c>
      <c r="AR74">
        <v>-61</v>
      </c>
    </row>
    <row r="75" spans="37:44" x14ac:dyDescent="0.25">
      <c r="AK75">
        <v>34</v>
      </c>
      <c r="AL75" s="5" t="s">
        <v>8</v>
      </c>
      <c r="AM75" s="6">
        <v>44031.648994571762</v>
      </c>
      <c r="AN75" s="5" t="s">
        <v>166</v>
      </c>
      <c r="AO75">
        <v>1</v>
      </c>
      <c r="AP75">
        <v>1</v>
      </c>
      <c r="AQ75">
        <v>1</v>
      </c>
      <c r="AR75">
        <v>-61</v>
      </c>
    </row>
    <row r="76" spans="37:44" x14ac:dyDescent="0.25">
      <c r="AK76">
        <v>35</v>
      </c>
      <c r="AL76" s="5" t="s">
        <v>8</v>
      </c>
      <c r="AM76" s="6">
        <v>44031.649005312502</v>
      </c>
      <c r="AN76" s="5" t="s">
        <v>166</v>
      </c>
      <c r="AO76">
        <v>1</v>
      </c>
      <c r="AP76">
        <v>1</v>
      </c>
      <c r="AQ76">
        <v>1</v>
      </c>
      <c r="AR76">
        <v>-74</v>
      </c>
    </row>
    <row r="77" spans="37:44" x14ac:dyDescent="0.25">
      <c r="AK77">
        <v>36</v>
      </c>
      <c r="AL77" s="5" t="s">
        <v>8</v>
      </c>
      <c r="AM77" s="6">
        <v>44031.64901666667</v>
      </c>
      <c r="AN77" s="5" t="s">
        <v>166</v>
      </c>
      <c r="AO77">
        <v>1</v>
      </c>
      <c r="AP77">
        <v>1</v>
      </c>
      <c r="AQ77">
        <v>1</v>
      </c>
      <c r="AR77">
        <v>-61</v>
      </c>
    </row>
    <row r="78" spans="37:44" x14ac:dyDescent="0.25">
      <c r="AK78">
        <v>37</v>
      </c>
      <c r="AL78" s="5" t="s">
        <v>8</v>
      </c>
      <c r="AM78" s="6">
        <v>44031.649029409724</v>
      </c>
      <c r="AN78" s="5" t="s">
        <v>166</v>
      </c>
      <c r="AO78">
        <v>1</v>
      </c>
      <c r="AP78">
        <v>1</v>
      </c>
      <c r="AQ78">
        <v>1</v>
      </c>
      <c r="AR78">
        <v>-73</v>
      </c>
    </row>
    <row r="79" spans="37:44" x14ac:dyDescent="0.25">
      <c r="AK79">
        <v>38</v>
      </c>
      <c r="AL79" s="5" t="s">
        <v>8</v>
      </c>
      <c r="AM79" s="6">
        <v>44031.64904009259</v>
      </c>
      <c r="AN79" s="5" t="s">
        <v>166</v>
      </c>
      <c r="AO79">
        <v>1</v>
      </c>
      <c r="AP79">
        <v>1</v>
      </c>
      <c r="AQ79">
        <v>1</v>
      </c>
      <c r="AR79">
        <v>-74</v>
      </c>
    </row>
    <row r="80" spans="37:44" x14ac:dyDescent="0.25">
      <c r="AK80">
        <v>39</v>
      </c>
      <c r="AL80" s="5" t="s">
        <v>8</v>
      </c>
      <c r="AM80" s="6">
        <v>44031.64906329861</v>
      </c>
      <c r="AN80" s="5" t="s">
        <v>166</v>
      </c>
      <c r="AO80">
        <v>1</v>
      </c>
      <c r="AP80">
        <v>1</v>
      </c>
      <c r="AQ80">
        <v>1</v>
      </c>
      <c r="AR80">
        <v>-74</v>
      </c>
    </row>
    <row r="81" spans="8:53" x14ac:dyDescent="0.25">
      <c r="AK81">
        <v>40</v>
      </c>
      <c r="AL81" s="5" t="s">
        <v>8</v>
      </c>
      <c r="AM81" s="6">
        <v>44031.649077719907</v>
      </c>
      <c r="AN81" s="5" t="s">
        <v>166</v>
      </c>
      <c r="AO81">
        <v>1</v>
      </c>
      <c r="AP81">
        <v>1</v>
      </c>
      <c r="AQ81">
        <v>1</v>
      </c>
      <c r="AR81">
        <v>-74</v>
      </c>
    </row>
    <row r="82" spans="8:53" x14ac:dyDescent="0.25">
      <c r="AK82">
        <v>41</v>
      </c>
      <c r="AL82" s="5" t="s">
        <v>8</v>
      </c>
      <c r="AM82" s="6">
        <v>44031.649088773149</v>
      </c>
      <c r="AN82" s="5" t="s">
        <v>166</v>
      </c>
      <c r="AO82">
        <v>1</v>
      </c>
      <c r="AP82">
        <v>1</v>
      </c>
      <c r="AQ82">
        <v>1</v>
      </c>
      <c r="AR82">
        <v>-61</v>
      </c>
    </row>
    <row r="83" spans="8:53" x14ac:dyDescent="0.25">
      <c r="AK83">
        <v>42</v>
      </c>
      <c r="AL83" s="5" t="s">
        <v>8</v>
      </c>
      <c r="AM83" s="6">
        <v>44031.649099421295</v>
      </c>
      <c r="AN83" s="5" t="s">
        <v>166</v>
      </c>
      <c r="AO83">
        <v>1</v>
      </c>
      <c r="AP83">
        <v>1</v>
      </c>
      <c r="AQ83">
        <v>1</v>
      </c>
      <c r="AR83">
        <v>-65</v>
      </c>
    </row>
    <row r="84" spans="8:53" x14ac:dyDescent="0.25">
      <c r="AK84">
        <v>43</v>
      </c>
      <c r="AL84" s="5" t="s">
        <v>8</v>
      </c>
      <c r="AM84" s="6">
        <v>44031.64911215278</v>
      </c>
      <c r="AN84" s="5" t="s">
        <v>166</v>
      </c>
      <c r="AO84">
        <v>1</v>
      </c>
      <c r="AP84">
        <v>1</v>
      </c>
      <c r="AQ84">
        <v>1</v>
      </c>
      <c r="AR84">
        <v>-73</v>
      </c>
    </row>
    <row r="85" spans="8:53" x14ac:dyDescent="0.25">
      <c r="AK85" s="5"/>
      <c r="AL85" s="6"/>
      <c r="AM85" s="5"/>
    </row>
    <row r="87" spans="8:53" x14ac:dyDescent="0.25">
      <c r="H87">
        <f>MEDIAN(_0_level_light[RSSI])</f>
        <v>-71</v>
      </c>
      <c r="Q87">
        <f>MEDIAN(_1_lightlevel[RSSI])</f>
        <v>-72</v>
      </c>
      <c r="Z87">
        <f>MEDIAN(_2_lightlevel[RSSI])</f>
        <v>-67</v>
      </c>
      <c r="AI87">
        <f>MEDIAN(_3_lightlevel[RSSI])</f>
        <v>-72</v>
      </c>
      <c r="AR87">
        <f>MEDIAN(_4_lightlevel[RSSI])</f>
        <v>-71.5</v>
      </c>
      <c r="BA87">
        <f>MEDIAN(_5_lightlevel[RSSI])</f>
        <v>-72</v>
      </c>
    </row>
  </sheetData>
  <mergeCells count="6">
    <mergeCell ref="AT1:BA1"/>
    <mergeCell ref="A1:H1"/>
    <mergeCell ref="J1:Q1"/>
    <mergeCell ref="S1:Z1"/>
    <mergeCell ref="AB1:AI1"/>
    <mergeCell ref="AK1:AR1"/>
  </mergeCells>
  <phoneticPr fontId="18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BA7B-285E-4F21-A4C0-28596A2400A1}">
  <dimension ref="A1:Q40"/>
  <sheetViews>
    <sheetView topLeftCell="H1" workbookViewId="0">
      <selection activeCell="X39" sqref="X39"/>
    </sheetView>
  </sheetViews>
  <sheetFormatPr defaultRowHeight="15" x14ac:dyDescent="0.25"/>
  <cols>
    <col min="1" max="1" width="8.140625" hidden="1" customWidth="1"/>
    <col min="2" max="2" width="17.42578125" hidden="1" customWidth="1"/>
    <col min="3" max="3" width="14.85546875" hidden="1" customWidth="1"/>
    <col min="4" max="4" width="36.85546875" hidden="1" customWidth="1"/>
    <col min="5" max="6" width="9.7109375" hidden="1" customWidth="1"/>
    <col min="7" max="7" width="12.5703125" hidden="1" customWidth="1"/>
    <col min="8" max="8" width="10.85546875" customWidth="1"/>
    <col min="10" max="10" width="8.140625" hidden="1" customWidth="1"/>
    <col min="11" max="11" width="17.5703125" hidden="1" customWidth="1"/>
    <col min="12" max="12" width="15" hidden="1" customWidth="1"/>
    <col min="13" max="13" width="37" hidden="1" customWidth="1"/>
    <col min="14" max="15" width="9.7109375" hidden="1" customWidth="1"/>
    <col min="16" max="16" width="12.5703125" hidden="1" customWidth="1"/>
    <col min="17" max="17" width="9.7109375" customWidth="1"/>
  </cols>
  <sheetData>
    <row r="1" spans="1:17" x14ac:dyDescent="0.25">
      <c r="A1" s="40" t="s">
        <v>172</v>
      </c>
      <c r="B1" s="40"/>
      <c r="C1" s="40"/>
      <c r="D1" s="40"/>
      <c r="E1" s="40"/>
      <c r="F1" s="40"/>
      <c r="G1" s="40"/>
      <c r="H1" s="40"/>
      <c r="J1" s="40" t="s">
        <v>174</v>
      </c>
      <c r="K1" s="40"/>
      <c r="L1" s="40"/>
      <c r="M1" s="40"/>
      <c r="N1" s="40"/>
      <c r="O1" s="40"/>
      <c r="P1" s="40"/>
      <c r="Q1" s="40"/>
    </row>
    <row r="2" spans="1:1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</row>
    <row r="3" spans="1:17" x14ac:dyDescent="0.25">
      <c r="A3" s="5">
        <v>0</v>
      </c>
      <c r="B3" s="5" t="s">
        <v>8</v>
      </c>
      <c r="C3" s="6">
        <v>44027.958390243053</v>
      </c>
      <c r="D3" s="5" t="s">
        <v>171</v>
      </c>
      <c r="E3" s="5">
        <v>1</v>
      </c>
      <c r="F3" s="5">
        <v>1</v>
      </c>
      <c r="G3" s="5">
        <v>1</v>
      </c>
      <c r="H3" s="5">
        <v>-58</v>
      </c>
      <c r="J3" s="5">
        <v>0</v>
      </c>
      <c r="K3" s="5" t="s">
        <v>8</v>
      </c>
      <c r="L3" s="6">
        <v>44027.960538310188</v>
      </c>
      <c r="M3" s="5" t="s">
        <v>173</v>
      </c>
      <c r="N3" s="5">
        <v>1</v>
      </c>
      <c r="O3" s="5">
        <v>1</v>
      </c>
      <c r="P3" s="5">
        <v>1</v>
      </c>
      <c r="Q3" s="5">
        <v>-59</v>
      </c>
    </row>
    <row r="4" spans="1:17" x14ac:dyDescent="0.25">
      <c r="A4" s="5">
        <v>1</v>
      </c>
      <c r="B4" s="5" t="s">
        <v>8</v>
      </c>
      <c r="C4" s="6">
        <v>44027.95839190972</v>
      </c>
      <c r="D4" s="5" t="s">
        <v>171</v>
      </c>
      <c r="E4" s="5">
        <v>1</v>
      </c>
      <c r="F4" s="5">
        <v>1</v>
      </c>
      <c r="G4" s="5">
        <v>1</v>
      </c>
      <c r="H4" s="5">
        <v>-59</v>
      </c>
      <c r="J4" s="5">
        <v>1</v>
      </c>
      <c r="K4" s="5" t="s">
        <v>8</v>
      </c>
      <c r="L4" s="6">
        <v>44027.960545775466</v>
      </c>
      <c r="M4" s="5" t="s">
        <v>173</v>
      </c>
      <c r="N4" s="5">
        <v>1</v>
      </c>
      <c r="O4" s="5">
        <v>1</v>
      </c>
      <c r="P4" s="5">
        <v>1</v>
      </c>
      <c r="Q4" s="5">
        <v>-64</v>
      </c>
    </row>
    <row r="5" spans="1:17" x14ac:dyDescent="0.25">
      <c r="A5" s="5">
        <v>2</v>
      </c>
      <c r="B5" s="5" t="s">
        <v>8</v>
      </c>
      <c r="C5" s="6">
        <v>44027.958402916665</v>
      </c>
      <c r="D5" s="5" t="s">
        <v>171</v>
      </c>
      <c r="E5" s="5">
        <v>1</v>
      </c>
      <c r="F5" s="5">
        <v>1</v>
      </c>
      <c r="G5" s="5">
        <v>1</v>
      </c>
      <c r="H5" s="5">
        <v>-65</v>
      </c>
      <c r="J5" s="5">
        <v>2</v>
      </c>
      <c r="K5" s="5" t="s">
        <v>8</v>
      </c>
      <c r="L5" s="6">
        <v>44027.960557453705</v>
      </c>
      <c r="M5" s="5" t="s">
        <v>173</v>
      </c>
      <c r="N5" s="5">
        <v>1</v>
      </c>
      <c r="O5" s="5">
        <v>1</v>
      </c>
      <c r="P5" s="5">
        <v>1</v>
      </c>
      <c r="Q5" s="5">
        <v>-62</v>
      </c>
    </row>
    <row r="6" spans="1:17" x14ac:dyDescent="0.25">
      <c r="A6" s="5">
        <v>3</v>
      </c>
      <c r="B6" s="5" t="s">
        <v>8</v>
      </c>
      <c r="C6" s="6">
        <v>44027.958416030095</v>
      </c>
      <c r="D6" s="5" t="s">
        <v>171</v>
      </c>
      <c r="E6" s="5">
        <v>1</v>
      </c>
      <c r="F6" s="5">
        <v>1</v>
      </c>
      <c r="G6" s="5">
        <v>1</v>
      </c>
      <c r="H6" s="5">
        <v>-52</v>
      </c>
      <c r="J6" s="5">
        <v>3</v>
      </c>
      <c r="K6" s="5" t="s">
        <v>8</v>
      </c>
      <c r="L6" s="6">
        <v>44027.960569456016</v>
      </c>
      <c r="M6" s="5" t="s">
        <v>173</v>
      </c>
      <c r="N6" s="5">
        <v>1</v>
      </c>
      <c r="O6" s="5">
        <v>1</v>
      </c>
      <c r="P6" s="5">
        <v>1</v>
      </c>
      <c r="Q6" s="5">
        <v>-70</v>
      </c>
    </row>
    <row r="7" spans="1:17" x14ac:dyDescent="0.25">
      <c r="A7" s="5">
        <v>4</v>
      </c>
      <c r="B7" s="5" t="s">
        <v>8</v>
      </c>
      <c r="C7" s="6">
        <v>44027.958426585647</v>
      </c>
      <c r="D7" s="5" t="s">
        <v>171</v>
      </c>
      <c r="E7" s="5">
        <v>1</v>
      </c>
      <c r="F7" s="5">
        <v>1</v>
      </c>
      <c r="G7" s="5">
        <v>1</v>
      </c>
      <c r="H7" s="5">
        <v>-47</v>
      </c>
      <c r="J7" s="5">
        <v>4</v>
      </c>
      <c r="K7" s="5" t="s">
        <v>8</v>
      </c>
      <c r="L7" s="6">
        <v>44027.960578749997</v>
      </c>
      <c r="M7" s="5" t="s">
        <v>173</v>
      </c>
      <c r="N7" s="5">
        <v>1</v>
      </c>
      <c r="O7" s="5">
        <v>1</v>
      </c>
      <c r="P7" s="5">
        <v>1</v>
      </c>
      <c r="Q7" s="5">
        <v>-48</v>
      </c>
    </row>
    <row r="8" spans="1:17" x14ac:dyDescent="0.25">
      <c r="A8" s="5">
        <v>5</v>
      </c>
      <c r="B8" s="5" t="s">
        <v>8</v>
      </c>
      <c r="C8" s="6">
        <v>44027.958439340277</v>
      </c>
      <c r="D8" s="5" t="s">
        <v>171</v>
      </c>
      <c r="E8" s="5">
        <v>1</v>
      </c>
      <c r="F8" s="5">
        <v>1</v>
      </c>
      <c r="G8" s="5">
        <v>1</v>
      </c>
      <c r="H8" s="5">
        <v>-43</v>
      </c>
      <c r="J8" s="5">
        <v>5</v>
      </c>
      <c r="K8" s="5" t="s">
        <v>8</v>
      </c>
      <c r="L8" s="6">
        <v>44027.960591770832</v>
      </c>
      <c r="M8" s="5" t="s">
        <v>173</v>
      </c>
      <c r="N8" s="5">
        <v>1</v>
      </c>
      <c r="O8" s="5">
        <v>1</v>
      </c>
      <c r="P8" s="5">
        <v>1</v>
      </c>
      <c r="Q8" s="5">
        <v>-53</v>
      </c>
    </row>
    <row r="9" spans="1:17" x14ac:dyDescent="0.25">
      <c r="A9" s="5">
        <v>6</v>
      </c>
      <c r="B9" s="5" t="s">
        <v>8</v>
      </c>
      <c r="C9" s="6">
        <v>44027.958452071762</v>
      </c>
      <c r="D9" s="5" t="s">
        <v>171</v>
      </c>
      <c r="E9" s="5">
        <v>1</v>
      </c>
      <c r="F9" s="5">
        <v>1</v>
      </c>
      <c r="G9" s="5">
        <v>1</v>
      </c>
      <c r="H9" s="5">
        <v>-39</v>
      </c>
      <c r="J9" s="5">
        <v>6</v>
      </c>
      <c r="K9" s="5" t="s">
        <v>8</v>
      </c>
      <c r="L9" s="6">
        <v>44027.960603067128</v>
      </c>
      <c r="M9" s="5" t="s">
        <v>173</v>
      </c>
      <c r="N9" s="5">
        <v>1</v>
      </c>
      <c r="O9" s="5">
        <v>1</v>
      </c>
      <c r="P9" s="5">
        <v>1</v>
      </c>
      <c r="Q9" s="5">
        <v>-50</v>
      </c>
    </row>
    <row r="10" spans="1:17" x14ac:dyDescent="0.25">
      <c r="A10" s="5">
        <v>7</v>
      </c>
      <c r="B10" s="5" t="s">
        <v>8</v>
      </c>
      <c r="C10" s="6">
        <v>44027.958463773146</v>
      </c>
      <c r="D10" s="5" t="s">
        <v>171</v>
      </c>
      <c r="E10" s="5">
        <v>1</v>
      </c>
      <c r="F10" s="5">
        <v>1</v>
      </c>
      <c r="G10" s="5">
        <v>1</v>
      </c>
      <c r="H10" s="5">
        <v>-44</v>
      </c>
      <c r="J10" s="5">
        <v>7</v>
      </c>
      <c r="K10" s="5" t="s">
        <v>8</v>
      </c>
      <c r="L10" s="6">
        <v>44027.960618865742</v>
      </c>
      <c r="M10" s="5" t="s">
        <v>173</v>
      </c>
      <c r="N10" s="5">
        <v>1</v>
      </c>
      <c r="O10" s="5">
        <v>1</v>
      </c>
      <c r="P10" s="5">
        <v>1</v>
      </c>
      <c r="Q10" s="5">
        <v>-53</v>
      </c>
    </row>
    <row r="11" spans="1:17" x14ac:dyDescent="0.25">
      <c r="A11" s="5">
        <v>8</v>
      </c>
      <c r="B11" s="5" t="s">
        <v>8</v>
      </c>
      <c r="C11" s="6">
        <v>44027.958486979165</v>
      </c>
      <c r="D11" s="5" t="s">
        <v>171</v>
      </c>
      <c r="E11" s="5">
        <v>1</v>
      </c>
      <c r="F11" s="5">
        <v>1</v>
      </c>
      <c r="G11" s="5">
        <v>1</v>
      </c>
      <c r="H11" s="5">
        <v>-41</v>
      </c>
      <c r="J11" s="5">
        <v>8</v>
      </c>
      <c r="K11" s="5" t="s">
        <v>8</v>
      </c>
      <c r="L11" s="6">
        <v>44027.960625636573</v>
      </c>
      <c r="M11" s="5" t="s">
        <v>173</v>
      </c>
      <c r="N11" s="5">
        <v>1</v>
      </c>
      <c r="O11" s="5">
        <v>1</v>
      </c>
      <c r="P11" s="5">
        <v>1</v>
      </c>
      <c r="Q11" s="5">
        <v>-55</v>
      </c>
    </row>
    <row r="12" spans="1:17" x14ac:dyDescent="0.25">
      <c r="A12" s="5">
        <v>9</v>
      </c>
      <c r="B12" s="5" t="s">
        <v>8</v>
      </c>
      <c r="C12" s="6">
        <v>44027.958497013889</v>
      </c>
      <c r="D12" s="5" t="s">
        <v>171</v>
      </c>
      <c r="E12" s="5">
        <v>1</v>
      </c>
      <c r="F12" s="5">
        <v>1</v>
      </c>
      <c r="G12" s="5">
        <v>1</v>
      </c>
      <c r="H12" s="5">
        <v>-32</v>
      </c>
      <c r="J12" s="5">
        <v>9</v>
      </c>
      <c r="K12" s="5" t="s">
        <v>8</v>
      </c>
      <c r="L12" s="6">
        <v>44027.960637962962</v>
      </c>
      <c r="M12" s="5" t="s">
        <v>173</v>
      </c>
      <c r="N12" s="5">
        <v>1</v>
      </c>
      <c r="O12" s="5">
        <v>1</v>
      </c>
      <c r="P12" s="5">
        <v>1</v>
      </c>
      <c r="Q12" s="5">
        <v>-54</v>
      </c>
    </row>
    <row r="13" spans="1:17" x14ac:dyDescent="0.25">
      <c r="A13" s="5">
        <v>10</v>
      </c>
      <c r="B13" s="5" t="s">
        <v>8</v>
      </c>
      <c r="C13" s="6">
        <v>44027.958507777781</v>
      </c>
      <c r="D13" s="5" t="s">
        <v>171</v>
      </c>
      <c r="E13" s="5">
        <v>1</v>
      </c>
      <c r="F13" s="5">
        <v>1</v>
      </c>
      <c r="G13" s="5">
        <v>1</v>
      </c>
      <c r="H13" s="5">
        <v>-32</v>
      </c>
      <c r="J13" s="5">
        <v>10</v>
      </c>
      <c r="K13" s="5" t="s">
        <v>8</v>
      </c>
      <c r="L13" s="6">
        <v>44027.960656990741</v>
      </c>
      <c r="M13" s="5" t="s">
        <v>173</v>
      </c>
      <c r="N13" s="5">
        <v>1</v>
      </c>
      <c r="O13" s="5">
        <v>1</v>
      </c>
      <c r="P13" s="5">
        <v>1</v>
      </c>
      <c r="Q13" s="5">
        <v>-45</v>
      </c>
    </row>
    <row r="14" spans="1:17" x14ac:dyDescent="0.25">
      <c r="A14" s="5">
        <v>11</v>
      </c>
      <c r="B14" s="5" t="s">
        <v>8</v>
      </c>
      <c r="C14" s="6">
        <v>44027.958519236112</v>
      </c>
      <c r="D14" s="5" t="s">
        <v>171</v>
      </c>
      <c r="E14" s="5">
        <v>1</v>
      </c>
      <c r="F14" s="5">
        <v>1</v>
      </c>
      <c r="G14" s="5">
        <v>1</v>
      </c>
      <c r="H14" s="5">
        <v>-37</v>
      </c>
      <c r="J14" s="5">
        <v>11</v>
      </c>
      <c r="K14" s="5" t="s">
        <v>8</v>
      </c>
      <c r="L14" s="6">
        <v>44027.960661493053</v>
      </c>
      <c r="M14" s="5" t="s">
        <v>173</v>
      </c>
      <c r="N14" s="5">
        <v>1</v>
      </c>
      <c r="O14" s="5">
        <v>1</v>
      </c>
      <c r="P14" s="5">
        <v>1</v>
      </c>
      <c r="Q14" s="5">
        <v>-56</v>
      </c>
    </row>
    <row r="15" spans="1:17" x14ac:dyDescent="0.25">
      <c r="A15" s="5">
        <v>12</v>
      </c>
      <c r="B15" s="5" t="s">
        <v>8</v>
      </c>
      <c r="C15" s="6">
        <v>44027.958543136578</v>
      </c>
      <c r="D15" s="5" t="s">
        <v>171</v>
      </c>
      <c r="E15" s="5">
        <v>1</v>
      </c>
      <c r="F15" s="5">
        <v>1</v>
      </c>
      <c r="G15" s="5">
        <v>1</v>
      </c>
      <c r="H15" s="5">
        <v>-40</v>
      </c>
      <c r="J15" s="5">
        <v>12</v>
      </c>
      <c r="K15" s="5" t="s">
        <v>8</v>
      </c>
      <c r="L15" s="6">
        <v>44027.960684699072</v>
      </c>
      <c r="M15" s="5" t="s">
        <v>173</v>
      </c>
      <c r="N15" s="5">
        <v>1</v>
      </c>
      <c r="O15" s="5">
        <v>1</v>
      </c>
      <c r="P15" s="5">
        <v>1</v>
      </c>
      <c r="Q15" s="5">
        <v>-67</v>
      </c>
    </row>
    <row r="16" spans="1:17" x14ac:dyDescent="0.25">
      <c r="A16" s="5">
        <v>13</v>
      </c>
      <c r="B16" s="5" t="s">
        <v>8</v>
      </c>
      <c r="C16" s="6">
        <v>44027.958554131947</v>
      </c>
      <c r="D16" s="5" t="s">
        <v>171</v>
      </c>
      <c r="E16" s="5">
        <v>1</v>
      </c>
      <c r="F16" s="5">
        <v>1</v>
      </c>
      <c r="G16" s="5">
        <v>1</v>
      </c>
      <c r="H16" s="5">
        <v>-39</v>
      </c>
      <c r="J16" s="5">
        <v>13</v>
      </c>
      <c r="K16" s="5" t="s">
        <v>8</v>
      </c>
      <c r="L16" s="6">
        <v>44027.960700868054</v>
      </c>
      <c r="M16" s="5" t="s">
        <v>173</v>
      </c>
      <c r="N16" s="5">
        <v>1</v>
      </c>
      <c r="O16" s="5">
        <v>1</v>
      </c>
      <c r="P16" s="5">
        <v>1</v>
      </c>
      <c r="Q16" s="5">
        <v>-53</v>
      </c>
    </row>
    <row r="17" spans="1:17" x14ac:dyDescent="0.25">
      <c r="A17" s="5">
        <v>14</v>
      </c>
      <c r="B17" s="5" t="s">
        <v>8</v>
      </c>
      <c r="C17" s="6">
        <v>44027.958577337966</v>
      </c>
      <c r="D17" s="5" t="s">
        <v>171</v>
      </c>
      <c r="E17" s="5">
        <v>1</v>
      </c>
      <c r="F17" s="5">
        <v>1</v>
      </c>
      <c r="G17" s="5">
        <v>1</v>
      </c>
      <c r="H17" s="5">
        <v>-41</v>
      </c>
      <c r="J17" s="5">
        <v>14</v>
      </c>
      <c r="K17" s="5" t="s">
        <v>8</v>
      </c>
      <c r="L17" s="6">
        <v>44027.960706712962</v>
      </c>
      <c r="M17" s="5" t="s">
        <v>173</v>
      </c>
      <c r="N17" s="5">
        <v>1</v>
      </c>
      <c r="O17" s="5">
        <v>1</v>
      </c>
      <c r="P17" s="5">
        <v>1</v>
      </c>
      <c r="Q17" s="5">
        <v>-52</v>
      </c>
    </row>
    <row r="18" spans="1:17" x14ac:dyDescent="0.25">
      <c r="A18" s="5">
        <v>15</v>
      </c>
      <c r="B18" s="5" t="s">
        <v>8</v>
      </c>
      <c r="C18" s="6">
        <v>44027.958588032408</v>
      </c>
      <c r="D18" s="5" t="s">
        <v>171</v>
      </c>
      <c r="E18" s="5">
        <v>1</v>
      </c>
      <c r="F18" s="5">
        <v>1</v>
      </c>
      <c r="G18" s="5">
        <v>1</v>
      </c>
      <c r="H18" s="5">
        <v>-40</v>
      </c>
      <c r="J18" s="5">
        <v>15</v>
      </c>
      <c r="K18" s="5" t="s">
        <v>8</v>
      </c>
      <c r="L18" s="6">
        <v>44027.9607240162</v>
      </c>
      <c r="M18" s="5" t="s">
        <v>173</v>
      </c>
      <c r="N18" s="5">
        <v>1</v>
      </c>
      <c r="O18" s="5">
        <v>1</v>
      </c>
      <c r="P18" s="5">
        <v>1</v>
      </c>
      <c r="Q18" s="5">
        <v>-50</v>
      </c>
    </row>
    <row r="19" spans="1:17" x14ac:dyDescent="0.25">
      <c r="A19" s="5">
        <v>16</v>
      </c>
      <c r="B19" s="5" t="s">
        <v>8</v>
      </c>
      <c r="C19" s="6">
        <v>44027.958602893515</v>
      </c>
      <c r="D19" s="5" t="s">
        <v>171</v>
      </c>
      <c r="E19" s="5">
        <v>1</v>
      </c>
      <c r="F19" s="5">
        <v>1</v>
      </c>
      <c r="G19" s="5">
        <v>1</v>
      </c>
      <c r="H19" s="5">
        <v>-34</v>
      </c>
      <c r="J19" s="5">
        <v>16</v>
      </c>
      <c r="K19" s="5" t="s">
        <v>8</v>
      </c>
      <c r="L19" s="6">
        <v>44027.96073579861</v>
      </c>
      <c r="M19" s="5" t="s">
        <v>173</v>
      </c>
      <c r="N19" s="5">
        <v>1</v>
      </c>
      <c r="O19" s="5">
        <v>1</v>
      </c>
      <c r="P19" s="5">
        <v>1</v>
      </c>
      <c r="Q19" s="5">
        <v>-53</v>
      </c>
    </row>
    <row r="20" spans="1:17" x14ac:dyDescent="0.25">
      <c r="A20" s="5">
        <v>17</v>
      </c>
      <c r="B20" s="5" t="s">
        <v>8</v>
      </c>
      <c r="C20" s="6">
        <v>44027.958614594907</v>
      </c>
      <c r="D20" s="5" t="s">
        <v>171</v>
      </c>
      <c r="E20" s="5">
        <v>1</v>
      </c>
      <c r="F20" s="5">
        <v>1</v>
      </c>
      <c r="G20" s="5">
        <v>1</v>
      </c>
      <c r="H20" s="5">
        <v>-35</v>
      </c>
      <c r="J20" s="5">
        <v>17</v>
      </c>
      <c r="K20" s="5" t="s">
        <v>8</v>
      </c>
      <c r="L20" s="6">
        <v>44027.960756122688</v>
      </c>
      <c r="M20" s="5" t="s">
        <v>173</v>
      </c>
      <c r="N20" s="5">
        <v>1</v>
      </c>
      <c r="O20" s="5">
        <v>1</v>
      </c>
      <c r="P20" s="5">
        <v>1</v>
      </c>
      <c r="Q20" s="5">
        <v>-50</v>
      </c>
    </row>
    <row r="21" spans="1:17" x14ac:dyDescent="0.25">
      <c r="A21" s="5">
        <v>18</v>
      </c>
      <c r="B21" s="5" t="s">
        <v>8</v>
      </c>
      <c r="C21" s="6">
        <v>44027.958623530096</v>
      </c>
      <c r="D21" s="5" t="s">
        <v>171</v>
      </c>
      <c r="E21" s="5">
        <v>1</v>
      </c>
      <c r="F21" s="5">
        <v>1</v>
      </c>
      <c r="G21" s="5">
        <v>1</v>
      </c>
      <c r="H21" s="5">
        <v>-41</v>
      </c>
      <c r="J21" s="5">
        <v>18</v>
      </c>
      <c r="K21" s="5" t="s">
        <v>8</v>
      </c>
      <c r="L21" s="6">
        <v>44027.960766516204</v>
      </c>
      <c r="M21" s="5" t="s">
        <v>173</v>
      </c>
      <c r="N21" s="5">
        <v>1</v>
      </c>
      <c r="O21" s="5">
        <v>1</v>
      </c>
      <c r="P21" s="5">
        <v>1</v>
      </c>
      <c r="Q21" s="5">
        <v>-54</v>
      </c>
    </row>
    <row r="22" spans="1:17" x14ac:dyDescent="0.25">
      <c r="A22" s="5">
        <v>19</v>
      </c>
      <c r="B22" s="5" t="s">
        <v>8</v>
      </c>
      <c r="C22" s="6">
        <v>44027.95863695602</v>
      </c>
      <c r="D22" s="5" t="s">
        <v>171</v>
      </c>
      <c r="E22" s="5">
        <v>1</v>
      </c>
      <c r="F22" s="5">
        <v>1</v>
      </c>
      <c r="G22" s="5">
        <v>1</v>
      </c>
      <c r="H22" s="5">
        <v>-41</v>
      </c>
      <c r="J22" s="5">
        <v>19</v>
      </c>
      <c r="K22" s="5" t="s">
        <v>8</v>
      </c>
      <c r="L22" s="6">
        <v>44027.960784872688</v>
      </c>
      <c r="M22" s="5" t="s">
        <v>173</v>
      </c>
      <c r="N22" s="5">
        <v>1</v>
      </c>
      <c r="O22" s="5">
        <v>1</v>
      </c>
      <c r="P22" s="5">
        <v>1</v>
      </c>
      <c r="Q22" s="5">
        <v>-53</v>
      </c>
    </row>
    <row r="23" spans="1:17" x14ac:dyDescent="0.25">
      <c r="A23" s="5">
        <v>20</v>
      </c>
      <c r="B23" s="5" t="s">
        <v>8</v>
      </c>
      <c r="C23" s="6">
        <v>44027.958646678242</v>
      </c>
      <c r="D23" s="5" t="s">
        <v>171</v>
      </c>
      <c r="E23" s="5">
        <v>1</v>
      </c>
      <c r="F23" s="5">
        <v>1</v>
      </c>
      <c r="G23" s="5">
        <v>1</v>
      </c>
      <c r="H23" s="5">
        <v>-41</v>
      </c>
      <c r="J23" s="5">
        <v>20</v>
      </c>
      <c r="K23" s="5" t="s">
        <v>8</v>
      </c>
      <c r="L23" s="6">
        <v>44027.960787407406</v>
      </c>
      <c r="M23" s="5" t="s">
        <v>173</v>
      </c>
      <c r="N23" s="5">
        <v>1</v>
      </c>
      <c r="O23" s="5">
        <v>1</v>
      </c>
      <c r="P23" s="5">
        <v>1</v>
      </c>
      <c r="Q23" s="5">
        <v>-51</v>
      </c>
    </row>
    <row r="24" spans="1:17" x14ac:dyDescent="0.25">
      <c r="A24" s="5">
        <v>21</v>
      </c>
      <c r="B24" s="5" t="s">
        <v>8</v>
      </c>
      <c r="C24" s="6">
        <v>44027.958658750002</v>
      </c>
      <c r="D24" s="5" t="s">
        <v>171</v>
      </c>
      <c r="E24" s="5">
        <v>1</v>
      </c>
      <c r="F24" s="5">
        <v>1</v>
      </c>
      <c r="G24" s="5">
        <v>1</v>
      </c>
      <c r="H24" s="5">
        <v>-34</v>
      </c>
      <c r="J24" s="5">
        <v>21</v>
      </c>
      <c r="K24" s="5" t="s">
        <v>8</v>
      </c>
      <c r="L24" s="6">
        <v>44027.960800185188</v>
      </c>
      <c r="M24" s="5" t="s">
        <v>173</v>
      </c>
      <c r="N24" s="5">
        <v>1</v>
      </c>
      <c r="O24" s="5">
        <v>1</v>
      </c>
      <c r="P24" s="5">
        <v>1</v>
      </c>
      <c r="Q24" s="5">
        <v>-54</v>
      </c>
    </row>
    <row r="25" spans="1:17" x14ac:dyDescent="0.25">
      <c r="A25" s="5">
        <v>22</v>
      </c>
      <c r="B25" s="5" t="s">
        <v>8</v>
      </c>
      <c r="C25" s="6">
        <v>44027.958678449075</v>
      </c>
      <c r="D25" s="5" t="s">
        <v>171</v>
      </c>
      <c r="E25" s="5">
        <v>1</v>
      </c>
      <c r="F25" s="5">
        <v>1</v>
      </c>
      <c r="G25" s="5">
        <v>1</v>
      </c>
      <c r="H25" s="5">
        <v>-38</v>
      </c>
      <c r="J25" s="5">
        <v>22</v>
      </c>
      <c r="K25" s="5" t="s">
        <v>8</v>
      </c>
      <c r="L25" s="6">
        <v>44027.960810810182</v>
      </c>
      <c r="M25" s="5" t="s">
        <v>173</v>
      </c>
      <c r="N25" s="5">
        <v>1</v>
      </c>
      <c r="O25" s="5">
        <v>1</v>
      </c>
      <c r="P25" s="5">
        <v>1</v>
      </c>
      <c r="Q25" s="5">
        <v>-52</v>
      </c>
    </row>
    <row r="26" spans="1:17" x14ac:dyDescent="0.25">
      <c r="A26" s="5">
        <v>23</v>
      </c>
      <c r="B26" s="5" t="s">
        <v>8</v>
      </c>
      <c r="C26" s="6">
        <v>44027.958681932869</v>
      </c>
      <c r="D26" s="5" t="s">
        <v>171</v>
      </c>
      <c r="E26" s="5">
        <v>1</v>
      </c>
      <c r="F26" s="5">
        <v>1</v>
      </c>
      <c r="G26" s="5">
        <v>1</v>
      </c>
      <c r="H26" s="5">
        <v>-40</v>
      </c>
      <c r="J26" s="5">
        <v>23</v>
      </c>
      <c r="K26" s="5" t="s">
        <v>8</v>
      </c>
      <c r="L26" s="6">
        <v>44027.960823530091</v>
      </c>
      <c r="M26" s="5" t="s">
        <v>173</v>
      </c>
      <c r="N26" s="5">
        <v>1</v>
      </c>
      <c r="O26" s="5">
        <v>1</v>
      </c>
      <c r="P26" s="5">
        <v>1</v>
      </c>
      <c r="Q26" s="5">
        <v>-58</v>
      </c>
    </row>
    <row r="27" spans="1:17" x14ac:dyDescent="0.25">
      <c r="A27">
        <v>24</v>
      </c>
      <c r="B27" s="5" t="s">
        <v>8</v>
      </c>
      <c r="C27" s="6">
        <v>44027.958692233799</v>
      </c>
      <c r="D27" s="5" t="s">
        <v>171</v>
      </c>
      <c r="E27">
        <v>1</v>
      </c>
      <c r="F27">
        <v>1</v>
      </c>
      <c r="G27">
        <v>1</v>
      </c>
      <c r="H27">
        <v>-39</v>
      </c>
      <c r="J27">
        <v>24</v>
      </c>
      <c r="K27" s="5" t="s">
        <v>8</v>
      </c>
      <c r="L27" s="6">
        <v>44027.960840416665</v>
      </c>
      <c r="M27" s="5" t="s">
        <v>173</v>
      </c>
      <c r="N27">
        <v>1</v>
      </c>
      <c r="O27">
        <v>1</v>
      </c>
      <c r="P27">
        <v>1</v>
      </c>
      <c r="Q27">
        <v>-50</v>
      </c>
    </row>
    <row r="28" spans="1:17" x14ac:dyDescent="0.25">
      <c r="A28">
        <v>25</v>
      </c>
      <c r="B28" s="5" t="s">
        <v>8</v>
      </c>
      <c r="C28" s="6">
        <v>44027.958704988429</v>
      </c>
      <c r="D28" s="5" t="s">
        <v>171</v>
      </c>
      <c r="E28">
        <v>1</v>
      </c>
      <c r="F28">
        <v>1</v>
      </c>
      <c r="G28">
        <v>1</v>
      </c>
      <c r="H28">
        <v>-41</v>
      </c>
      <c r="J28">
        <v>25</v>
      </c>
      <c r="K28" s="5" t="s">
        <v>8</v>
      </c>
      <c r="L28" s="6">
        <v>44027.960847129631</v>
      </c>
      <c r="M28" s="5" t="s">
        <v>173</v>
      </c>
      <c r="N28">
        <v>1</v>
      </c>
      <c r="O28">
        <v>1</v>
      </c>
      <c r="P28">
        <v>1</v>
      </c>
      <c r="Q28">
        <v>-60</v>
      </c>
    </row>
    <row r="29" spans="1:17" x14ac:dyDescent="0.25">
      <c r="A29">
        <v>26</v>
      </c>
      <c r="B29" s="5" t="s">
        <v>8</v>
      </c>
      <c r="C29" s="6">
        <v>44027.958717164351</v>
      </c>
      <c r="D29" s="5" t="s">
        <v>171</v>
      </c>
      <c r="E29">
        <v>1</v>
      </c>
      <c r="F29">
        <v>1</v>
      </c>
      <c r="G29">
        <v>1</v>
      </c>
      <c r="H29">
        <v>-41</v>
      </c>
      <c r="J29">
        <v>26</v>
      </c>
      <c r="K29" s="5" t="s">
        <v>8</v>
      </c>
      <c r="L29" s="6">
        <v>44027.96085920139</v>
      </c>
      <c r="M29" s="5" t="s">
        <v>173</v>
      </c>
      <c r="N29">
        <v>1</v>
      </c>
      <c r="O29">
        <v>1</v>
      </c>
      <c r="P29">
        <v>1</v>
      </c>
      <c r="Q29">
        <v>-51</v>
      </c>
    </row>
    <row r="30" spans="1:17" x14ac:dyDescent="0.25">
      <c r="A30">
        <v>27</v>
      </c>
      <c r="B30" s="5" t="s">
        <v>8</v>
      </c>
      <c r="C30" s="6">
        <v>44027.958728194448</v>
      </c>
      <c r="D30" s="5" t="s">
        <v>171</v>
      </c>
      <c r="E30">
        <v>1</v>
      </c>
      <c r="F30">
        <v>1</v>
      </c>
      <c r="G30">
        <v>1</v>
      </c>
      <c r="H30">
        <v>-40</v>
      </c>
      <c r="J30">
        <v>27</v>
      </c>
      <c r="K30" s="5" t="s">
        <v>8</v>
      </c>
      <c r="L30" s="6">
        <v>44027.960873564814</v>
      </c>
      <c r="M30" s="5" t="s">
        <v>173</v>
      </c>
      <c r="N30">
        <v>1</v>
      </c>
      <c r="O30">
        <v>1</v>
      </c>
      <c r="P30">
        <v>1</v>
      </c>
      <c r="Q30">
        <v>-58</v>
      </c>
    </row>
    <row r="31" spans="1:17" x14ac:dyDescent="0.25">
      <c r="A31">
        <v>28</v>
      </c>
      <c r="B31" s="5" t="s">
        <v>8</v>
      </c>
      <c r="C31" s="6">
        <v>44027.958739479167</v>
      </c>
      <c r="D31" s="5" t="s">
        <v>171</v>
      </c>
      <c r="E31">
        <v>1</v>
      </c>
      <c r="F31">
        <v>1</v>
      </c>
      <c r="G31">
        <v>1</v>
      </c>
      <c r="H31">
        <v>-35</v>
      </c>
      <c r="J31">
        <v>28</v>
      </c>
      <c r="K31" s="5" t="s">
        <v>8</v>
      </c>
      <c r="L31" s="6">
        <v>44027.960880694445</v>
      </c>
      <c r="M31" s="5" t="s">
        <v>173</v>
      </c>
      <c r="N31">
        <v>1</v>
      </c>
      <c r="O31">
        <v>1</v>
      </c>
      <c r="P31">
        <v>1</v>
      </c>
      <c r="Q31">
        <v>-57</v>
      </c>
    </row>
    <row r="32" spans="1:17" x14ac:dyDescent="0.25">
      <c r="A32">
        <v>29</v>
      </c>
      <c r="B32" s="5" t="s">
        <v>8</v>
      </c>
      <c r="C32" s="6">
        <v>44027.958750150465</v>
      </c>
      <c r="D32" s="5" t="s">
        <v>171</v>
      </c>
      <c r="E32">
        <v>1</v>
      </c>
      <c r="F32">
        <v>1</v>
      </c>
      <c r="G32">
        <v>1</v>
      </c>
      <c r="H32">
        <v>-46</v>
      </c>
      <c r="J32">
        <v>29</v>
      </c>
      <c r="K32" s="5" t="s">
        <v>8</v>
      </c>
      <c r="L32" s="6">
        <v>44027.960903854168</v>
      </c>
      <c r="M32" s="5" t="s">
        <v>173</v>
      </c>
      <c r="N32">
        <v>1</v>
      </c>
      <c r="O32">
        <v>1</v>
      </c>
      <c r="P32">
        <v>1</v>
      </c>
      <c r="Q32">
        <v>-58</v>
      </c>
    </row>
    <row r="33" spans="1:17" x14ac:dyDescent="0.25">
      <c r="A33">
        <v>30</v>
      </c>
      <c r="B33" s="5" t="s">
        <v>8</v>
      </c>
      <c r="C33" s="6">
        <v>44027.958773356484</v>
      </c>
      <c r="D33" s="5" t="s">
        <v>171</v>
      </c>
      <c r="E33">
        <v>1</v>
      </c>
      <c r="F33">
        <v>1</v>
      </c>
      <c r="G33">
        <v>1</v>
      </c>
      <c r="H33">
        <v>-41</v>
      </c>
      <c r="J33">
        <v>30</v>
      </c>
      <c r="K33" s="5" t="s">
        <v>8</v>
      </c>
      <c r="L33" s="6">
        <v>44027.960924224535</v>
      </c>
      <c r="M33" s="5" t="s">
        <v>173</v>
      </c>
      <c r="N33">
        <v>1</v>
      </c>
      <c r="O33">
        <v>1</v>
      </c>
      <c r="P33">
        <v>1</v>
      </c>
      <c r="Q33">
        <v>-46</v>
      </c>
    </row>
    <row r="34" spans="1:17" x14ac:dyDescent="0.25">
      <c r="A34">
        <v>31</v>
      </c>
      <c r="B34" s="5" t="s">
        <v>8</v>
      </c>
      <c r="C34" s="6">
        <v>44027.958785601855</v>
      </c>
      <c r="D34" s="5" t="s">
        <v>171</v>
      </c>
      <c r="E34">
        <v>1</v>
      </c>
      <c r="F34">
        <v>1</v>
      </c>
      <c r="G34">
        <v>1</v>
      </c>
      <c r="H34">
        <v>-33</v>
      </c>
      <c r="J34">
        <v>31</v>
      </c>
      <c r="K34" s="5" t="s">
        <v>8</v>
      </c>
      <c r="L34" s="6">
        <v>44027.960926099535</v>
      </c>
      <c r="M34" s="5" t="s">
        <v>173</v>
      </c>
      <c r="N34">
        <v>1</v>
      </c>
      <c r="O34">
        <v>1</v>
      </c>
      <c r="P34">
        <v>1</v>
      </c>
      <c r="Q34">
        <v>-54</v>
      </c>
    </row>
    <row r="35" spans="1:17" x14ac:dyDescent="0.25">
      <c r="A35">
        <v>32</v>
      </c>
      <c r="B35" s="5" t="s">
        <v>8</v>
      </c>
      <c r="C35" s="6">
        <v>44027.958798055559</v>
      </c>
      <c r="D35" s="5" t="s">
        <v>171</v>
      </c>
      <c r="E35">
        <v>1</v>
      </c>
      <c r="F35">
        <v>1</v>
      </c>
      <c r="G35">
        <v>1</v>
      </c>
      <c r="H35">
        <v>-35</v>
      </c>
      <c r="J35">
        <v>32</v>
      </c>
      <c r="K35" s="5" t="s">
        <v>8</v>
      </c>
      <c r="L35" s="6">
        <v>44027.960940185185</v>
      </c>
      <c r="M35" s="5" t="s">
        <v>173</v>
      </c>
      <c r="N35">
        <v>1</v>
      </c>
      <c r="O35">
        <v>1</v>
      </c>
      <c r="P35">
        <v>1</v>
      </c>
      <c r="Q35">
        <v>-62</v>
      </c>
    </row>
    <row r="36" spans="1:17" x14ac:dyDescent="0.25">
      <c r="A36">
        <v>33</v>
      </c>
      <c r="B36" s="5" t="s">
        <v>8</v>
      </c>
      <c r="C36" s="6">
        <v>44027.958807974537</v>
      </c>
      <c r="D36" s="5" t="s">
        <v>171</v>
      </c>
      <c r="E36">
        <v>1</v>
      </c>
      <c r="F36">
        <v>1</v>
      </c>
      <c r="G36">
        <v>1</v>
      </c>
      <c r="H36">
        <v>-37</v>
      </c>
      <c r="J36">
        <v>33</v>
      </c>
      <c r="K36" s="5" t="s">
        <v>8</v>
      </c>
      <c r="L36" s="6">
        <v>44027.960951099536</v>
      </c>
      <c r="M36" s="5" t="s">
        <v>173</v>
      </c>
      <c r="N36">
        <v>1</v>
      </c>
      <c r="O36">
        <v>1</v>
      </c>
      <c r="P36">
        <v>1</v>
      </c>
      <c r="Q36">
        <v>-62</v>
      </c>
    </row>
    <row r="37" spans="1:17" x14ac:dyDescent="0.25">
      <c r="A37">
        <v>34</v>
      </c>
      <c r="B37" s="5" t="s">
        <v>8</v>
      </c>
      <c r="C37" s="6">
        <v>44027.958823715278</v>
      </c>
      <c r="D37" s="5" t="s">
        <v>171</v>
      </c>
      <c r="E37">
        <v>1</v>
      </c>
      <c r="F37">
        <v>1</v>
      </c>
      <c r="G37">
        <v>1</v>
      </c>
      <c r="H37">
        <v>-39</v>
      </c>
      <c r="J37">
        <v>34</v>
      </c>
      <c r="K37" s="5" t="s">
        <v>8</v>
      </c>
      <c r="L37" s="6">
        <v>44027.960961701392</v>
      </c>
      <c r="M37" s="5" t="s">
        <v>173</v>
      </c>
      <c r="N37">
        <v>1</v>
      </c>
      <c r="O37">
        <v>1</v>
      </c>
      <c r="P37">
        <v>1</v>
      </c>
      <c r="Q37">
        <v>-62</v>
      </c>
    </row>
    <row r="38" spans="1:17" x14ac:dyDescent="0.25">
      <c r="A38">
        <v>35</v>
      </c>
      <c r="B38" s="5" t="s">
        <v>8</v>
      </c>
      <c r="C38" s="6">
        <v>44027.958831342592</v>
      </c>
      <c r="D38" s="5" t="s">
        <v>171</v>
      </c>
      <c r="E38">
        <v>1</v>
      </c>
      <c r="F38">
        <v>1</v>
      </c>
      <c r="G38">
        <v>1</v>
      </c>
      <c r="H38">
        <v>-32</v>
      </c>
      <c r="J38">
        <v>35</v>
      </c>
      <c r="K38" s="5" t="s">
        <v>8</v>
      </c>
      <c r="L38" s="6">
        <v>44027.960975729169</v>
      </c>
      <c r="M38" s="5" t="s">
        <v>173</v>
      </c>
      <c r="N38">
        <v>1</v>
      </c>
      <c r="O38">
        <v>1</v>
      </c>
      <c r="P38">
        <v>1</v>
      </c>
      <c r="Q38">
        <v>-52</v>
      </c>
    </row>
    <row r="39" spans="1:17" x14ac:dyDescent="0.25">
      <c r="A39">
        <v>36</v>
      </c>
      <c r="B39" s="5" t="s">
        <v>8</v>
      </c>
      <c r="C39" s="6">
        <v>44027.958843715278</v>
      </c>
      <c r="D39" s="5" t="s">
        <v>171</v>
      </c>
      <c r="E39">
        <v>1</v>
      </c>
      <c r="F39">
        <v>1</v>
      </c>
      <c r="G39">
        <v>1</v>
      </c>
      <c r="H39">
        <v>-34</v>
      </c>
      <c r="J39">
        <v>36</v>
      </c>
      <c r="K39" s="5" t="s">
        <v>8</v>
      </c>
      <c r="L39" s="6">
        <v>44027.960987743056</v>
      </c>
      <c r="M39" s="5" t="s">
        <v>173</v>
      </c>
      <c r="N39">
        <v>1</v>
      </c>
      <c r="O39">
        <v>1</v>
      </c>
      <c r="P39">
        <v>1</v>
      </c>
      <c r="Q39">
        <v>-52</v>
      </c>
    </row>
    <row r="40" spans="1:17" x14ac:dyDescent="0.25">
      <c r="J40">
        <v>37</v>
      </c>
      <c r="K40" s="5" t="s">
        <v>8</v>
      </c>
      <c r="L40" s="6">
        <v>44027.960995983798</v>
      </c>
      <c r="M40" s="5" t="s">
        <v>173</v>
      </c>
      <c r="N40">
        <v>1</v>
      </c>
      <c r="O40">
        <v>1</v>
      </c>
      <c r="P40">
        <v>1</v>
      </c>
      <c r="Q40">
        <v>-63</v>
      </c>
    </row>
  </sheetData>
  <mergeCells count="2">
    <mergeCell ref="A1:H1"/>
    <mergeCell ref="J1:Q1"/>
  </mergeCells>
  <phoneticPr fontId="18" type="noConversion"/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7A33-3E39-46AE-BB02-2A72D9F58ED0}">
  <dimension ref="A1:H235"/>
  <sheetViews>
    <sheetView topLeftCell="A214" workbookViewId="0">
      <selection activeCell="J232" sqref="J232"/>
    </sheetView>
  </sheetViews>
  <sheetFormatPr defaultRowHeight="15" x14ac:dyDescent="0.25"/>
  <cols>
    <col min="1" max="1" width="8.140625" bestFit="1" customWidth="1"/>
    <col min="2" max="2" width="17.42578125" bestFit="1" customWidth="1"/>
    <col min="3" max="3" width="14" bestFit="1" customWidth="1"/>
    <col min="4" max="4" width="37.5703125" bestFit="1" customWidth="1"/>
    <col min="5" max="6" width="9.7109375" bestFit="1" customWidth="1"/>
    <col min="7" max="7" width="12.5703125" bestFit="1" customWidth="1"/>
    <col min="8" max="8" width="7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5">
        <v>0</v>
      </c>
      <c r="B2" s="5" t="s">
        <v>8</v>
      </c>
      <c r="C2" s="6">
        <v>44013.664763252316</v>
      </c>
      <c r="D2" s="5" t="s">
        <v>60</v>
      </c>
      <c r="E2" s="5">
        <v>1</v>
      </c>
      <c r="F2" s="5">
        <v>1</v>
      </c>
      <c r="G2" s="5">
        <v>1</v>
      </c>
      <c r="H2" s="5">
        <v>-28</v>
      </c>
    </row>
    <row r="3" spans="1:8" x14ac:dyDescent="0.25">
      <c r="A3" s="5">
        <v>1</v>
      </c>
      <c r="B3" s="5" t="s">
        <v>8</v>
      </c>
      <c r="C3" s="6">
        <v>44013.664768912036</v>
      </c>
      <c r="D3" s="5" t="s">
        <v>60</v>
      </c>
      <c r="E3" s="5">
        <v>1</v>
      </c>
      <c r="F3" s="5">
        <v>1</v>
      </c>
      <c r="G3" s="5">
        <v>1</v>
      </c>
      <c r="H3" s="5">
        <v>-24</v>
      </c>
    </row>
    <row r="4" spans="1:8" x14ac:dyDescent="0.25">
      <c r="A4" s="5">
        <v>2</v>
      </c>
      <c r="B4" s="5" t="s">
        <v>8</v>
      </c>
      <c r="C4" s="6">
        <v>44013.664780636573</v>
      </c>
      <c r="D4" s="5" t="s">
        <v>60</v>
      </c>
      <c r="E4" s="5">
        <v>1</v>
      </c>
      <c r="F4" s="5">
        <v>1</v>
      </c>
      <c r="G4" s="5">
        <v>1</v>
      </c>
      <c r="H4" s="5">
        <v>-26</v>
      </c>
    </row>
    <row r="5" spans="1:8" x14ac:dyDescent="0.25">
      <c r="A5" s="5">
        <v>3</v>
      </c>
      <c r="B5" s="5" t="s">
        <v>8</v>
      </c>
      <c r="C5" s="6">
        <v>44013.664792210649</v>
      </c>
      <c r="D5" s="5" t="s">
        <v>60</v>
      </c>
      <c r="E5" s="5">
        <v>1</v>
      </c>
      <c r="F5" s="5">
        <v>1</v>
      </c>
      <c r="G5" s="5">
        <v>1</v>
      </c>
      <c r="H5" s="5">
        <v>-25</v>
      </c>
    </row>
    <row r="6" spans="1:8" x14ac:dyDescent="0.25">
      <c r="A6" s="5">
        <v>4</v>
      </c>
      <c r="B6" s="5" t="s">
        <v>8</v>
      </c>
      <c r="C6" s="6">
        <v>44013.664804444445</v>
      </c>
      <c r="D6" s="5" t="s">
        <v>60</v>
      </c>
      <c r="E6" s="5">
        <v>1</v>
      </c>
      <c r="F6" s="5">
        <v>1</v>
      </c>
      <c r="G6" s="5">
        <v>1</v>
      </c>
      <c r="H6" s="5">
        <v>-25</v>
      </c>
    </row>
    <row r="7" spans="1:8" x14ac:dyDescent="0.25">
      <c r="A7" s="5">
        <v>5</v>
      </c>
      <c r="B7" s="5" t="s">
        <v>8</v>
      </c>
      <c r="C7" s="6">
        <v>44013.664818449077</v>
      </c>
      <c r="D7" s="5" t="s">
        <v>60</v>
      </c>
      <c r="E7" s="5">
        <v>1</v>
      </c>
      <c r="F7" s="5">
        <v>1</v>
      </c>
      <c r="G7" s="5">
        <v>1</v>
      </c>
      <c r="H7" s="5">
        <v>-31</v>
      </c>
    </row>
    <row r="8" spans="1:8" x14ac:dyDescent="0.25">
      <c r="A8" s="5">
        <v>6</v>
      </c>
      <c r="B8" s="5" t="s">
        <v>8</v>
      </c>
      <c r="C8" s="6">
        <v>44013.664827245368</v>
      </c>
      <c r="D8" s="5" t="s">
        <v>60</v>
      </c>
      <c r="E8" s="5">
        <v>1</v>
      </c>
      <c r="F8" s="5">
        <v>1</v>
      </c>
      <c r="G8" s="5">
        <v>1</v>
      </c>
      <c r="H8" s="5">
        <v>-31</v>
      </c>
    </row>
    <row r="9" spans="1:8" x14ac:dyDescent="0.25">
      <c r="A9" s="5">
        <v>7</v>
      </c>
      <c r="B9" s="5" t="s">
        <v>8</v>
      </c>
      <c r="C9" s="6">
        <v>44013.664838275465</v>
      </c>
      <c r="D9" s="5" t="s">
        <v>60</v>
      </c>
      <c r="E9" s="5">
        <v>1</v>
      </c>
      <c r="F9" s="5">
        <v>1</v>
      </c>
      <c r="G9" s="5">
        <v>1</v>
      </c>
      <c r="H9" s="5">
        <v>-25</v>
      </c>
    </row>
    <row r="10" spans="1:8" x14ac:dyDescent="0.25">
      <c r="A10" s="5">
        <v>8</v>
      </c>
      <c r="B10" s="5" t="s">
        <v>8</v>
      </c>
      <c r="C10" s="6">
        <v>44013.664850671295</v>
      </c>
      <c r="D10" s="5" t="s">
        <v>60</v>
      </c>
      <c r="E10" s="5">
        <v>1</v>
      </c>
      <c r="F10" s="5">
        <v>1</v>
      </c>
      <c r="G10" s="5">
        <v>1</v>
      </c>
      <c r="H10" s="5">
        <v>-31</v>
      </c>
    </row>
    <row r="11" spans="1:8" x14ac:dyDescent="0.25">
      <c r="A11" s="5">
        <v>9</v>
      </c>
      <c r="B11" s="5" t="s">
        <v>8</v>
      </c>
      <c r="C11" s="6">
        <v>44013.664863055557</v>
      </c>
      <c r="D11" s="5" t="s">
        <v>60</v>
      </c>
      <c r="E11" s="5">
        <v>1</v>
      </c>
      <c r="F11" s="5">
        <v>1</v>
      </c>
      <c r="G11" s="5">
        <v>1</v>
      </c>
      <c r="H11" s="5">
        <v>-25</v>
      </c>
    </row>
    <row r="12" spans="1:8" x14ac:dyDescent="0.25">
      <c r="A12" s="5">
        <v>10</v>
      </c>
      <c r="B12" s="5" t="s">
        <v>8</v>
      </c>
      <c r="C12" s="6">
        <v>44013.664874699076</v>
      </c>
      <c r="D12" s="5" t="s">
        <v>60</v>
      </c>
      <c r="E12" s="5">
        <v>1</v>
      </c>
      <c r="F12" s="5">
        <v>1</v>
      </c>
      <c r="G12" s="5">
        <v>1</v>
      </c>
      <c r="H12" s="5">
        <v>-25</v>
      </c>
    </row>
    <row r="13" spans="1:8" x14ac:dyDescent="0.25">
      <c r="A13" s="5">
        <v>11</v>
      </c>
      <c r="B13" s="5" t="s">
        <v>8</v>
      </c>
      <c r="C13" s="6">
        <v>44013.664885972219</v>
      </c>
      <c r="D13" s="5" t="s">
        <v>60</v>
      </c>
      <c r="E13" s="5">
        <v>1</v>
      </c>
      <c r="F13" s="5">
        <v>1</v>
      </c>
      <c r="G13" s="5">
        <v>1</v>
      </c>
      <c r="H13" s="5">
        <v>-28</v>
      </c>
    </row>
    <row r="14" spans="1:8" x14ac:dyDescent="0.25">
      <c r="A14" s="5">
        <v>12</v>
      </c>
      <c r="B14" s="5" t="s">
        <v>8</v>
      </c>
      <c r="C14" s="6">
        <v>44013.664896562499</v>
      </c>
      <c r="D14" s="5" t="s">
        <v>60</v>
      </c>
      <c r="E14" s="5">
        <v>1</v>
      </c>
      <c r="F14" s="5">
        <v>1</v>
      </c>
      <c r="G14" s="5">
        <v>1</v>
      </c>
      <c r="H14" s="5">
        <v>-31</v>
      </c>
    </row>
    <row r="15" spans="1:8" x14ac:dyDescent="0.25">
      <c r="A15" s="5">
        <v>13</v>
      </c>
      <c r="B15" s="5" t="s">
        <v>8</v>
      </c>
      <c r="C15" s="6">
        <v>44013.664911342596</v>
      </c>
      <c r="D15" s="5" t="s">
        <v>60</v>
      </c>
      <c r="E15" s="5">
        <v>1</v>
      </c>
      <c r="F15" s="5">
        <v>1</v>
      </c>
      <c r="G15" s="5">
        <v>1</v>
      </c>
      <c r="H15" s="5">
        <v>-28</v>
      </c>
    </row>
    <row r="16" spans="1:8" x14ac:dyDescent="0.25">
      <c r="A16" s="5">
        <v>14</v>
      </c>
      <c r="B16" s="5" t="s">
        <v>8</v>
      </c>
      <c r="C16" s="6">
        <v>44013.66492447917</v>
      </c>
      <c r="D16" s="5" t="s">
        <v>60</v>
      </c>
      <c r="E16" s="5">
        <v>1</v>
      </c>
      <c r="F16" s="5">
        <v>1</v>
      </c>
      <c r="G16" s="5">
        <v>1</v>
      </c>
      <c r="H16" s="5">
        <v>-23</v>
      </c>
    </row>
    <row r="17" spans="1:8" x14ac:dyDescent="0.25">
      <c r="A17" s="5">
        <v>15</v>
      </c>
      <c r="B17" s="5" t="s">
        <v>8</v>
      </c>
      <c r="C17" s="6">
        <v>44013.664931597224</v>
      </c>
      <c r="D17" s="5" t="s">
        <v>60</v>
      </c>
      <c r="E17" s="5">
        <v>1</v>
      </c>
      <c r="F17" s="5">
        <v>1</v>
      </c>
      <c r="G17" s="5">
        <v>1</v>
      </c>
      <c r="H17" s="5">
        <v>-25</v>
      </c>
    </row>
    <row r="18" spans="1:8" x14ac:dyDescent="0.25">
      <c r="A18" s="5">
        <v>16</v>
      </c>
      <c r="B18" s="5" t="s">
        <v>8</v>
      </c>
      <c r="C18" s="6">
        <v>44013.664942939817</v>
      </c>
      <c r="D18" s="5" t="s">
        <v>60</v>
      </c>
      <c r="E18" s="5">
        <v>1</v>
      </c>
      <c r="F18" s="5">
        <v>1</v>
      </c>
      <c r="G18" s="5">
        <v>1</v>
      </c>
      <c r="H18" s="5">
        <v>-25</v>
      </c>
    </row>
    <row r="19" spans="1:8" x14ac:dyDescent="0.25">
      <c r="A19" s="5">
        <v>17</v>
      </c>
      <c r="B19" s="5" t="s">
        <v>8</v>
      </c>
      <c r="C19" s="6">
        <v>44013.664954259257</v>
      </c>
      <c r="D19" s="5" t="s">
        <v>60</v>
      </c>
      <c r="E19" s="5">
        <v>1</v>
      </c>
      <c r="F19" s="5">
        <v>1</v>
      </c>
      <c r="G19" s="5">
        <v>1</v>
      </c>
      <c r="H19" s="5">
        <v>-28</v>
      </c>
    </row>
    <row r="20" spans="1:8" x14ac:dyDescent="0.25">
      <c r="A20" s="5">
        <v>18</v>
      </c>
      <c r="B20" s="5" t="s">
        <v>8</v>
      </c>
      <c r="C20" s="6">
        <v>44013.664965949072</v>
      </c>
      <c r="D20" s="5" t="s">
        <v>60</v>
      </c>
      <c r="E20" s="5">
        <v>1</v>
      </c>
      <c r="F20" s="5">
        <v>1</v>
      </c>
      <c r="G20" s="5">
        <v>1</v>
      </c>
      <c r="H20" s="5">
        <v>-24</v>
      </c>
    </row>
    <row r="21" spans="1:8" x14ac:dyDescent="0.25">
      <c r="A21" s="5">
        <v>19</v>
      </c>
      <c r="B21" s="5" t="s">
        <v>8</v>
      </c>
      <c r="C21" s="6">
        <v>44013.664977025466</v>
      </c>
      <c r="D21" s="5" t="s">
        <v>60</v>
      </c>
      <c r="E21" s="5">
        <v>1</v>
      </c>
      <c r="F21" s="5">
        <v>1</v>
      </c>
      <c r="G21" s="5">
        <v>1</v>
      </c>
      <c r="H21" s="5">
        <v>-27</v>
      </c>
    </row>
    <row r="22" spans="1:8" x14ac:dyDescent="0.25">
      <c r="A22" s="5">
        <v>20</v>
      </c>
      <c r="B22" s="5" t="s">
        <v>8</v>
      </c>
      <c r="C22" s="6">
        <v>44013.664989699071</v>
      </c>
      <c r="D22" s="5" t="s">
        <v>60</v>
      </c>
      <c r="E22" s="5">
        <v>1</v>
      </c>
      <c r="F22" s="5">
        <v>1</v>
      </c>
      <c r="G22" s="5">
        <v>1</v>
      </c>
      <c r="H22" s="5">
        <v>-28</v>
      </c>
    </row>
    <row r="23" spans="1:8" x14ac:dyDescent="0.25">
      <c r="A23" s="5">
        <v>21</v>
      </c>
      <c r="B23" s="5" t="s">
        <v>8</v>
      </c>
      <c r="C23" s="6">
        <v>44013.665000532405</v>
      </c>
      <c r="D23" s="5" t="s">
        <v>60</v>
      </c>
      <c r="E23" s="5">
        <v>1</v>
      </c>
      <c r="F23" s="5">
        <v>1</v>
      </c>
      <c r="G23" s="5">
        <v>1</v>
      </c>
      <c r="H23" s="5">
        <v>-25</v>
      </c>
    </row>
    <row r="24" spans="1:8" x14ac:dyDescent="0.25">
      <c r="A24" s="5">
        <v>22</v>
      </c>
      <c r="B24" s="5" t="s">
        <v>8</v>
      </c>
      <c r="C24" s="6">
        <v>44013.665013275466</v>
      </c>
      <c r="D24" s="5" t="s">
        <v>60</v>
      </c>
      <c r="E24" s="5">
        <v>1</v>
      </c>
      <c r="F24" s="5">
        <v>1</v>
      </c>
      <c r="G24" s="5">
        <v>1</v>
      </c>
      <c r="H24" s="5">
        <v>-31</v>
      </c>
    </row>
    <row r="25" spans="1:8" x14ac:dyDescent="0.25">
      <c r="A25" s="5">
        <v>23</v>
      </c>
      <c r="B25" s="5" t="s">
        <v>8</v>
      </c>
      <c r="C25" s="6">
        <v>44013.665025706017</v>
      </c>
      <c r="D25" s="5" t="s">
        <v>60</v>
      </c>
      <c r="E25" s="5">
        <v>1</v>
      </c>
      <c r="F25" s="5">
        <v>1</v>
      </c>
      <c r="G25" s="5">
        <v>1</v>
      </c>
      <c r="H25" s="5">
        <v>-31</v>
      </c>
    </row>
    <row r="26" spans="1:8" x14ac:dyDescent="0.25">
      <c r="A26">
        <v>24</v>
      </c>
      <c r="B26" s="5" t="s">
        <v>8</v>
      </c>
      <c r="C26" s="6">
        <v>44013.665035011574</v>
      </c>
      <c r="D26" s="5" t="s">
        <v>60</v>
      </c>
      <c r="E26">
        <v>1</v>
      </c>
      <c r="F26">
        <v>1</v>
      </c>
      <c r="G26">
        <v>1</v>
      </c>
      <c r="H26">
        <v>-24</v>
      </c>
    </row>
    <row r="27" spans="1:8" x14ac:dyDescent="0.25">
      <c r="A27">
        <v>25</v>
      </c>
      <c r="B27" s="5" t="s">
        <v>8</v>
      </c>
      <c r="C27" s="6">
        <v>44013.665047071758</v>
      </c>
      <c r="D27" s="5" t="s">
        <v>60</v>
      </c>
      <c r="E27">
        <v>1</v>
      </c>
      <c r="F27">
        <v>1</v>
      </c>
      <c r="G27">
        <v>1</v>
      </c>
      <c r="H27">
        <v>-25</v>
      </c>
    </row>
    <row r="28" spans="1:8" x14ac:dyDescent="0.25">
      <c r="A28">
        <v>26</v>
      </c>
      <c r="B28" s="5" t="s">
        <v>8</v>
      </c>
      <c r="C28" s="6">
        <v>44013.665066724534</v>
      </c>
      <c r="D28" s="5" t="s">
        <v>60</v>
      </c>
      <c r="E28">
        <v>1</v>
      </c>
      <c r="F28">
        <v>1</v>
      </c>
      <c r="G28">
        <v>1</v>
      </c>
      <c r="H28">
        <v>-28</v>
      </c>
    </row>
    <row r="29" spans="1:8" x14ac:dyDescent="0.25">
      <c r="A29">
        <v>27</v>
      </c>
      <c r="B29" s="5" t="s">
        <v>8</v>
      </c>
      <c r="C29" s="6">
        <v>44013.66507033565</v>
      </c>
      <c r="D29" s="5" t="s">
        <v>60</v>
      </c>
      <c r="E29">
        <v>1</v>
      </c>
      <c r="F29">
        <v>1</v>
      </c>
      <c r="G29">
        <v>1</v>
      </c>
      <c r="H29">
        <v>-25</v>
      </c>
    </row>
    <row r="30" spans="1:8" x14ac:dyDescent="0.25">
      <c r="A30">
        <v>28</v>
      </c>
      <c r="B30" s="5" t="s">
        <v>8</v>
      </c>
      <c r="C30" s="6">
        <v>44013.665083622684</v>
      </c>
      <c r="D30" s="5" t="s">
        <v>60</v>
      </c>
      <c r="E30">
        <v>1</v>
      </c>
      <c r="F30">
        <v>1</v>
      </c>
      <c r="G30">
        <v>1</v>
      </c>
      <c r="H30">
        <v>-28</v>
      </c>
    </row>
    <row r="31" spans="1:8" x14ac:dyDescent="0.25">
      <c r="A31">
        <v>29</v>
      </c>
      <c r="B31" s="5" t="s">
        <v>8</v>
      </c>
      <c r="C31" s="6">
        <v>44013.66509278935</v>
      </c>
      <c r="D31" s="5" t="s">
        <v>60</v>
      </c>
      <c r="E31">
        <v>1</v>
      </c>
      <c r="F31">
        <v>1</v>
      </c>
      <c r="G31">
        <v>1</v>
      </c>
      <c r="H31">
        <v>-28</v>
      </c>
    </row>
    <row r="32" spans="1:8" x14ac:dyDescent="0.25">
      <c r="A32">
        <v>30</v>
      </c>
      <c r="B32" s="5" t="s">
        <v>8</v>
      </c>
      <c r="C32" s="6">
        <v>44013.665106944442</v>
      </c>
      <c r="D32" s="5" t="s">
        <v>60</v>
      </c>
      <c r="E32">
        <v>1</v>
      </c>
      <c r="F32">
        <v>1</v>
      </c>
      <c r="G32">
        <v>1</v>
      </c>
      <c r="H32">
        <v>-28</v>
      </c>
    </row>
    <row r="33" spans="1:8" x14ac:dyDescent="0.25">
      <c r="A33">
        <v>0</v>
      </c>
      <c r="B33" s="5" t="s">
        <v>8</v>
      </c>
      <c r="C33" s="6">
        <v>44013.676449525461</v>
      </c>
      <c r="D33" s="5" t="s">
        <v>61</v>
      </c>
      <c r="E33">
        <v>1</v>
      </c>
      <c r="F33">
        <v>1</v>
      </c>
      <c r="G33">
        <v>1</v>
      </c>
      <c r="H33">
        <v>-31</v>
      </c>
    </row>
    <row r="34" spans="1:8" x14ac:dyDescent="0.25">
      <c r="A34">
        <v>1</v>
      </c>
      <c r="B34" s="5" t="s">
        <v>8</v>
      </c>
      <c r="C34" s="6">
        <v>44013.676459062503</v>
      </c>
      <c r="D34" s="5" t="s">
        <v>61</v>
      </c>
      <c r="E34">
        <v>1</v>
      </c>
      <c r="F34">
        <v>1</v>
      </c>
      <c r="G34">
        <v>1</v>
      </c>
      <c r="H34">
        <v>-34</v>
      </c>
    </row>
    <row r="35" spans="1:8" x14ac:dyDescent="0.25">
      <c r="A35">
        <v>2</v>
      </c>
      <c r="B35" s="5" t="s">
        <v>8</v>
      </c>
      <c r="C35" s="6">
        <v>44013.676470324077</v>
      </c>
      <c r="D35" s="5" t="s">
        <v>61</v>
      </c>
      <c r="E35">
        <v>1</v>
      </c>
      <c r="F35">
        <v>1</v>
      </c>
      <c r="G35">
        <v>1</v>
      </c>
      <c r="H35">
        <v>-33</v>
      </c>
    </row>
    <row r="36" spans="1:8" x14ac:dyDescent="0.25">
      <c r="A36">
        <v>3</v>
      </c>
      <c r="B36" s="5" t="s">
        <v>8</v>
      </c>
      <c r="C36" s="6">
        <v>44013.676481967595</v>
      </c>
      <c r="D36" s="5" t="s">
        <v>61</v>
      </c>
      <c r="E36">
        <v>1</v>
      </c>
      <c r="F36">
        <v>1</v>
      </c>
      <c r="G36">
        <v>1</v>
      </c>
      <c r="H36">
        <v>-33</v>
      </c>
    </row>
    <row r="37" spans="1:8" x14ac:dyDescent="0.25">
      <c r="A37">
        <v>4</v>
      </c>
      <c r="B37" s="5" t="s">
        <v>8</v>
      </c>
      <c r="C37" s="6">
        <v>44013.676495648149</v>
      </c>
      <c r="D37" s="5" t="s">
        <v>61</v>
      </c>
      <c r="E37">
        <v>1</v>
      </c>
      <c r="F37">
        <v>1</v>
      </c>
      <c r="G37">
        <v>1</v>
      </c>
      <c r="H37">
        <v>-33</v>
      </c>
    </row>
    <row r="38" spans="1:8" x14ac:dyDescent="0.25">
      <c r="A38">
        <v>5</v>
      </c>
      <c r="B38" s="5" t="s">
        <v>8</v>
      </c>
      <c r="C38" s="6">
        <v>44013.676505127318</v>
      </c>
      <c r="D38" s="5" t="s">
        <v>61</v>
      </c>
      <c r="E38">
        <v>1</v>
      </c>
      <c r="F38">
        <v>1</v>
      </c>
      <c r="G38">
        <v>1</v>
      </c>
      <c r="H38">
        <v>-33</v>
      </c>
    </row>
    <row r="39" spans="1:8" x14ac:dyDescent="0.25">
      <c r="A39">
        <v>6</v>
      </c>
      <c r="B39" s="5" t="s">
        <v>8</v>
      </c>
      <c r="C39" s="6">
        <v>44013.676521655092</v>
      </c>
      <c r="D39" s="5" t="s">
        <v>61</v>
      </c>
      <c r="E39">
        <v>1</v>
      </c>
      <c r="F39">
        <v>1</v>
      </c>
      <c r="G39">
        <v>1</v>
      </c>
      <c r="H39">
        <v>-33</v>
      </c>
    </row>
    <row r="40" spans="1:8" x14ac:dyDescent="0.25">
      <c r="A40">
        <v>7</v>
      </c>
      <c r="B40" s="5" t="s">
        <v>8</v>
      </c>
      <c r="C40" s="6">
        <v>44013.676530520832</v>
      </c>
      <c r="D40" s="5" t="s">
        <v>61</v>
      </c>
      <c r="E40">
        <v>1</v>
      </c>
      <c r="F40">
        <v>1</v>
      </c>
      <c r="G40">
        <v>1</v>
      </c>
      <c r="H40">
        <v>-30</v>
      </c>
    </row>
    <row r="41" spans="1:8" x14ac:dyDescent="0.25">
      <c r="A41">
        <v>8</v>
      </c>
      <c r="B41" s="5" t="s">
        <v>8</v>
      </c>
      <c r="C41" s="6">
        <v>44013.676542685185</v>
      </c>
      <c r="D41" s="5" t="s">
        <v>61</v>
      </c>
      <c r="E41">
        <v>1</v>
      </c>
      <c r="F41">
        <v>1</v>
      </c>
      <c r="G41">
        <v>1</v>
      </c>
      <c r="H41">
        <v>-30</v>
      </c>
    </row>
    <row r="42" spans="1:8" x14ac:dyDescent="0.25">
      <c r="A42">
        <v>9</v>
      </c>
      <c r="B42" s="5" t="s">
        <v>8</v>
      </c>
      <c r="C42" s="6">
        <v>44013.676551307872</v>
      </c>
      <c r="D42" s="5" t="s">
        <v>61</v>
      </c>
      <c r="E42">
        <v>1</v>
      </c>
      <c r="F42">
        <v>1</v>
      </c>
      <c r="G42">
        <v>1</v>
      </c>
      <c r="H42">
        <v>-31</v>
      </c>
    </row>
    <row r="43" spans="1:8" x14ac:dyDescent="0.25">
      <c r="A43">
        <v>10</v>
      </c>
      <c r="B43" s="5" t="s">
        <v>8</v>
      </c>
      <c r="C43" s="6">
        <v>44013.676571574077</v>
      </c>
      <c r="D43" s="5" t="s">
        <v>61</v>
      </c>
      <c r="E43">
        <v>1</v>
      </c>
      <c r="F43">
        <v>1</v>
      </c>
      <c r="G43">
        <v>1</v>
      </c>
      <c r="H43">
        <v>-34</v>
      </c>
    </row>
    <row r="44" spans="1:8" x14ac:dyDescent="0.25">
      <c r="A44">
        <v>11</v>
      </c>
      <c r="B44" s="5" t="s">
        <v>8</v>
      </c>
      <c r="C44" s="6">
        <v>44013.676574282406</v>
      </c>
      <c r="D44" s="5" t="s">
        <v>61</v>
      </c>
      <c r="E44">
        <v>1</v>
      </c>
      <c r="F44">
        <v>1</v>
      </c>
      <c r="G44">
        <v>1</v>
      </c>
      <c r="H44">
        <v>-30</v>
      </c>
    </row>
    <row r="45" spans="1:8" x14ac:dyDescent="0.25">
      <c r="A45">
        <v>12</v>
      </c>
      <c r="B45" s="5" t="s">
        <v>8</v>
      </c>
      <c r="C45" s="6">
        <v>44013.676586412039</v>
      </c>
      <c r="D45" s="5" t="s">
        <v>61</v>
      </c>
      <c r="E45">
        <v>1</v>
      </c>
      <c r="F45">
        <v>1</v>
      </c>
      <c r="G45">
        <v>1</v>
      </c>
      <c r="H45">
        <v>-31</v>
      </c>
    </row>
    <row r="46" spans="1:8" x14ac:dyDescent="0.25">
      <c r="A46">
        <v>13</v>
      </c>
      <c r="B46" s="5" t="s">
        <v>8</v>
      </c>
      <c r="C46" s="6">
        <v>44013.676609618058</v>
      </c>
      <c r="D46" s="5" t="s">
        <v>61</v>
      </c>
      <c r="E46">
        <v>1</v>
      </c>
      <c r="F46">
        <v>1</v>
      </c>
      <c r="G46">
        <v>1</v>
      </c>
      <c r="H46">
        <v>-31</v>
      </c>
    </row>
    <row r="47" spans="1:8" x14ac:dyDescent="0.25">
      <c r="A47">
        <v>14</v>
      </c>
      <c r="B47" s="5" t="s">
        <v>8</v>
      </c>
      <c r="C47" s="6">
        <v>44013.676623391206</v>
      </c>
      <c r="D47" s="5" t="s">
        <v>61</v>
      </c>
      <c r="E47">
        <v>1</v>
      </c>
      <c r="F47">
        <v>1</v>
      </c>
      <c r="G47">
        <v>1</v>
      </c>
      <c r="H47">
        <v>-33</v>
      </c>
    </row>
    <row r="48" spans="1:8" x14ac:dyDescent="0.25">
      <c r="A48">
        <v>15</v>
      </c>
      <c r="B48" s="5" t="s">
        <v>8</v>
      </c>
      <c r="C48" s="6">
        <v>44013.676636145836</v>
      </c>
      <c r="D48" s="5" t="s">
        <v>61</v>
      </c>
      <c r="E48">
        <v>1</v>
      </c>
      <c r="F48">
        <v>1</v>
      </c>
      <c r="G48">
        <v>1</v>
      </c>
      <c r="H48">
        <v>-29</v>
      </c>
    </row>
    <row r="49" spans="1:8" x14ac:dyDescent="0.25">
      <c r="A49">
        <v>16</v>
      </c>
      <c r="B49" s="5" t="s">
        <v>8</v>
      </c>
      <c r="C49" s="6">
        <v>44013.676644305553</v>
      </c>
      <c r="D49" s="5" t="s">
        <v>61</v>
      </c>
      <c r="E49">
        <v>1</v>
      </c>
      <c r="F49">
        <v>1</v>
      </c>
      <c r="G49">
        <v>1</v>
      </c>
      <c r="H49">
        <v>-31</v>
      </c>
    </row>
    <row r="50" spans="1:8" x14ac:dyDescent="0.25">
      <c r="A50">
        <v>17</v>
      </c>
      <c r="B50" s="5" t="s">
        <v>8</v>
      </c>
      <c r="C50" s="6">
        <v>44013.676658124998</v>
      </c>
      <c r="D50" s="5" t="s">
        <v>61</v>
      </c>
      <c r="E50">
        <v>1</v>
      </c>
      <c r="F50">
        <v>1</v>
      </c>
      <c r="G50">
        <v>1</v>
      </c>
      <c r="H50">
        <v>-33</v>
      </c>
    </row>
    <row r="51" spans="1:8" x14ac:dyDescent="0.25">
      <c r="A51">
        <v>18</v>
      </c>
      <c r="B51" s="5" t="s">
        <v>8</v>
      </c>
      <c r="C51" s="6">
        <v>44013.676666736108</v>
      </c>
      <c r="D51" s="5" t="s">
        <v>61</v>
      </c>
      <c r="E51">
        <v>1</v>
      </c>
      <c r="F51">
        <v>1</v>
      </c>
      <c r="G51">
        <v>1</v>
      </c>
      <c r="H51">
        <v>-31</v>
      </c>
    </row>
    <row r="52" spans="1:8" x14ac:dyDescent="0.25">
      <c r="A52">
        <v>19</v>
      </c>
      <c r="B52" s="5" t="s">
        <v>8</v>
      </c>
      <c r="C52" s="6">
        <v>44013.676682245372</v>
      </c>
      <c r="D52" s="5" t="s">
        <v>61</v>
      </c>
      <c r="E52">
        <v>1</v>
      </c>
      <c r="F52">
        <v>1</v>
      </c>
      <c r="G52">
        <v>1</v>
      </c>
      <c r="H52">
        <v>-33</v>
      </c>
    </row>
    <row r="53" spans="1:8" x14ac:dyDescent="0.25">
      <c r="A53">
        <v>20</v>
      </c>
      <c r="B53" s="5" t="s">
        <v>8</v>
      </c>
      <c r="C53" s="6">
        <v>44013.676690578701</v>
      </c>
      <c r="D53" s="5" t="s">
        <v>61</v>
      </c>
      <c r="E53">
        <v>1</v>
      </c>
      <c r="F53">
        <v>1</v>
      </c>
      <c r="G53">
        <v>1</v>
      </c>
      <c r="H53">
        <v>-31</v>
      </c>
    </row>
    <row r="54" spans="1:8" x14ac:dyDescent="0.25">
      <c r="A54">
        <v>21</v>
      </c>
      <c r="B54" s="5" t="s">
        <v>8</v>
      </c>
      <c r="C54" s="6">
        <v>44013.676703263889</v>
      </c>
      <c r="D54" s="5" t="s">
        <v>61</v>
      </c>
      <c r="E54">
        <v>1</v>
      </c>
      <c r="F54">
        <v>1</v>
      </c>
      <c r="G54">
        <v>1</v>
      </c>
      <c r="H54">
        <v>-33</v>
      </c>
    </row>
    <row r="55" spans="1:8" x14ac:dyDescent="0.25">
      <c r="A55">
        <v>22</v>
      </c>
      <c r="B55" s="5" t="s">
        <v>8</v>
      </c>
      <c r="C55" s="6">
        <v>44013.676714641202</v>
      </c>
      <c r="D55" s="5" t="s">
        <v>61</v>
      </c>
      <c r="E55">
        <v>1</v>
      </c>
      <c r="F55">
        <v>1</v>
      </c>
      <c r="G55">
        <v>1</v>
      </c>
      <c r="H55">
        <v>-31</v>
      </c>
    </row>
    <row r="56" spans="1:8" x14ac:dyDescent="0.25">
      <c r="A56">
        <v>23</v>
      </c>
      <c r="B56" s="5" t="s">
        <v>8</v>
      </c>
      <c r="C56" s="6">
        <v>44013.676731041669</v>
      </c>
      <c r="D56" s="5" t="s">
        <v>61</v>
      </c>
      <c r="E56">
        <v>1</v>
      </c>
      <c r="F56">
        <v>1</v>
      </c>
      <c r="G56">
        <v>1</v>
      </c>
      <c r="H56">
        <v>-29</v>
      </c>
    </row>
    <row r="57" spans="1:8" x14ac:dyDescent="0.25">
      <c r="A57">
        <v>24</v>
      </c>
      <c r="B57" s="5" t="s">
        <v>8</v>
      </c>
      <c r="C57" s="6">
        <v>44013.676740902774</v>
      </c>
      <c r="D57" s="5" t="s">
        <v>61</v>
      </c>
      <c r="E57">
        <v>1</v>
      </c>
      <c r="F57">
        <v>1</v>
      </c>
      <c r="G57">
        <v>1</v>
      </c>
      <c r="H57">
        <v>-33</v>
      </c>
    </row>
    <row r="58" spans="1:8" x14ac:dyDescent="0.25">
      <c r="A58">
        <v>25</v>
      </c>
      <c r="B58" s="5" t="s">
        <v>8</v>
      </c>
      <c r="C58" s="6">
        <v>44013.676748460646</v>
      </c>
      <c r="D58" s="5" t="s">
        <v>61</v>
      </c>
      <c r="E58">
        <v>1</v>
      </c>
      <c r="F58">
        <v>1</v>
      </c>
      <c r="G58">
        <v>1</v>
      </c>
      <c r="H58">
        <v>-31</v>
      </c>
    </row>
    <row r="59" spans="1:8" x14ac:dyDescent="0.25">
      <c r="A59">
        <v>26</v>
      </c>
      <c r="B59" s="5" t="s">
        <v>8</v>
      </c>
      <c r="C59" s="6">
        <v>44013.676762326388</v>
      </c>
      <c r="D59" s="5" t="s">
        <v>61</v>
      </c>
      <c r="E59">
        <v>1</v>
      </c>
      <c r="F59">
        <v>1</v>
      </c>
      <c r="G59">
        <v>1</v>
      </c>
      <c r="H59">
        <v>-29</v>
      </c>
    </row>
    <row r="60" spans="1:8" x14ac:dyDescent="0.25">
      <c r="A60">
        <v>27</v>
      </c>
      <c r="B60" s="5" t="s">
        <v>8</v>
      </c>
      <c r="C60" s="6">
        <v>44013.676771967592</v>
      </c>
      <c r="D60" s="5" t="s">
        <v>61</v>
      </c>
      <c r="E60">
        <v>1</v>
      </c>
      <c r="F60">
        <v>1</v>
      </c>
      <c r="G60">
        <v>1</v>
      </c>
      <c r="H60">
        <v>-33</v>
      </c>
    </row>
    <row r="61" spans="1:8" x14ac:dyDescent="0.25">
      <c r="A61">
        <v>28</v>
      </c>
      <c r="B61" s="5" t="s">
        <v>8</v>
      </c>
      <c r="C61" s="6">
        <v>44013.676787453704</v>
      </c>
      <c r="D61" s="5" t="s">
        <v>61</v>
      </c>
      <c r="E61">
        <v>1</v>
      </c>
      <c r="F61">
        <v>1</v>
      </c>
      <c r="G61">
        <v>1</v>
      </c>
      <c r="H61">
        <v>-33</v>
      </c>
    </row>
    <row r="62" spans="1:8" x14ac:dyDescent="0.25">
      <c r="A62">
        <v>0</v>
      </c>
      <c r="B62" s="5" t="s">
        <v>8</v>
      </c>
      <c r="C62" s="6">
        <v>44013.678585590278</v>
      </c>
      <c r="D62" s="5" t="s">
        <v>62</v>
      </c>
      <c r="E62">
        <v>1</v>
      </c>
      <c r="F62">
        <v>1</v>
      </c>
      <c r="G62">
        <v>1</v>
      </c>
      <c r="H62">
        <v>-33</v>
      </c>
    </row>
    <row r="63" spans="1:8" x14ac:dyDescent="0.25">
      <c r="A63">
        <v>1</v>
      </c>
      <c r="B63" s="5" t="s">
        <v>8</v>
      </c>
      <c r="C63" s="6">
        <v>44013.678588495372</v>
      </c>
      <c r="D63" s="5" t="s">
        <v>62</v>
      </c>
      <c r="E63">
        <v>1</v>
      </c>
      <c r="F63">
        <v>1</v>
      </c>
      <c r="G63">
        <v>1</v>
      </c>
      <c r="H63">
        <v>-33</v>
      </c>
    </row>
    <row r="64" spans="1:8" x14ac:dyDescent="0.25">
      <c r="A64">
        <v>2</v>
      </c>
      <c r="B64" s="5" t="s">
        <v>8</v>
      </c>
      <c r="C64" s="6">
        <v>44013.678602361113</v>
      </c>
      <c r="D64" s="5" t="s">
        <v>62</v>
      </c>
      <c r="E64">
        <v>1</v>
      </c>
      <c r="F64">
        <v>1</v>
      </c>
      <c r="G64">
        <v>1</v>
      </c>
      <c r="H64">
        <v>-33</v>
      </c>
    </row>
    <row r="65" spans="1:8" x14ac:dyDescent="0.25">
      <c r="A65">
        <v>3</v>
      </c>
      <c r="B65" s="5" t="s">
        <v>8</v>
      </c>
      <c r="C65" s="6">
        <v>44013.678613935183</v>
      </c>
      <c r="D65" s="5" t="s">
        <v>62</v>
      </c>
      <c r="E65">
        <v>1</v>
      </c>
      <c r="F65">
        <v>1</v>
      </c>
      <c r="G65">
        <v>1</v>
      </c>
      <c r="H65">
        <v>-35</v>
      </c>
    </row>
    <row r="66" spans="1:8" x14ac:dyDescent="0.25">
      <c r="A66">
        <v>4</v>
      </c>
      <c r="B66" s="5" t="s">
        <v>8</v>
      </c>
      <c r="C66" s="6">
        <v>44013.678624456021</v>
      </c>
      <c r="D66" s="5" t="s">
        <v>62</v>
      </c>
      <c r="E66">
        <v>1</v>
      </c>
      <c r="F66">
        <v>1</v>
      </c>
      <c r="G66">
        <v>1</v>
      </c>
      <c r="H66">
        <v>-41</v>
      </c>
    </row>
    <row r="67" spans="1:8" x14ac:dyDescent="0.25">
      <c r="A67">
        <v>5</v>
      </c>
      <c r="B67" s="5" t="s">
        <v>8</v>
      </c>
      <c r="C67" s="6">
        <v>44013.67863519676</v>
      </c>
      <c r="D67" s="5" t="s">
        <v>62</v>
      </c>
      <c r="E67">
        <v>1</v>
      </c>
      <c r="F67">
        <v>1</v>
      </c>
      <c r="G67">
        <v>1</v>
      </c>
      <c r="H67">
        <v>-35</v>
      </c>
    </row>
    <row r="68" spans="1:8" x14ac:dyDescent="0.25">
      <c r="A68">
        <v>6</v>
      </c>
      <c r="B68" s="5" t="s">
        <v>8</v>
      </c>
      <c r="C68" s="6">
        <v>44013.678655208336</v>
      </c>
      <c r="D68" s="5" t="s">
        <v>62</v>
      </c>
      <c r="E68">
        <v>1</v>
      </c>
      <c r="F68">
        <v>1</v>
      </c>
      <c r="G68">
        <v>1</v>
      </c>
      <c r="H68">
        <v>-41</v>
      </c>
    </row>
    <row r="69" spans="1:8" x14ac:dyDescent="0.25">
      <c r="A69">
        <v>7</v>
      </c>
      <c r="B69" s="5" t="s">
        <v>8</v>
      </c>
      <c r="C69" s="6">
        <v>44013.678657511577</v>
      </c>
      <c r="D69" s="5" t="s">
        <v>62</v>
      </c>
      <c r="E69">
        <v>1</v>
      </c>
      <c r="F69">
        <v>1</v>
      </c>
      <c r="G69">
        <v>1</v>
      </c>
      <c r="H69">
        <v>-43</v>
      </c>
    </row>
    <row r="70" spans="1:8" x14ac:dyDescent="0.25">
      <c r="A70">
        <v>8</v>
      </c>
      <c r="B70" s="5" t="s">
        <v>8</v>
      </c>
      <c r="C70" s="6">
        <v>44013.678669212961</v>
      </c>
      <c r="D70" s="5" t="s">
        <v>62</v>
      </c>
      <c r="E70">
        <v>1</v>
      </c>
      <c r="F70">
        <v>1</v>
      </c>
      <c r="G70">
        <v>1</v>
      </c>
      <c r="H70">
        <v>-43</v>
      </c>
    </row>
    <row r="71" spans="1:8" x14ac:dyDescent="0.25">
      <c r="A71">
        <v>9</v>
      </c>
      <c r="B71" s="5" t="s">
        <v>8</v>
      </c>
      <c r="C71" s="6">
        <v>44013.67869241898</v>
      </c>
      <c r="D71" s="5" t="s">
        <v>62</v>
      </c>
      <c r="E71">
        <v>1</v>
      </c>
      <c r="F71">
        <v>1</v>
      </c>
      <c r="G71">
        <v>1</v>
      </c>
      <c r="H71">
        <v>-38</v>
      </c>
    </row>
    <row r="72" spans="1:8" x14ac:dyDescent="0.25">
      <c r="A72">
        <v>10</v>
      </c>
      <c r="B72" s="5" t="s">
        <v>8</v>
      </c>
      <c r="C72" s="6">
        <v>44013.678704178237</v>
      </c>
      <c r="D72" s="5" t="s">
        <v>62</v>
      </c>
      <c r="E72">
        <v>1</v>
      </c>
      <c r="F72">
        <v>1</v>
      </c>
      <c r="G72">
        <v>1</v>
      </c>
      <c r="H72">
        <v>-35</v>
      </c>
    </row>
    <row r="73" spans="1:8" x14ac:dyDescent="0.25">
      <c r="A73">
        <v>11</v>
      </c>
      <c r="B73" s="5" t="s">
        <v>8</v>
      </c>
      <c r="C73" s="6">
        <v>44013.678716458337</v>
      </c>
      <c r="D73" s="5" t="s">
        <v>62</v>
      </c>
      <c r="E73">
        <v>1</v>
      </c>
      <c r="F73">
        <v>1</v>
      </c>
      <c r="G73">
        <v>1</v>
      </c>
      <c r="H73">
        <v>-32</v>
      </c>
    </row>
    <row r="74" spans="1:8" x14ac:dyDescent="0.25">
      <c r="A74">
        <v>12</v>
      </c>
      <c r="B74" s="5" t="s">
        <v>8</v>
      </c>
      <c r="C74" s="6">
        <v>44013.678727141203</v>
      </c>
      <c r="D74" s="5" t="s">
        <v>62</v>
      </c>
      <c r="E74">
        <v>1</v>
      </c>
      <c r="F74">
        <v>1</v>
      </c>
      <c r="G74">
        <v>1</v>
      </c>
      <c r="H74">
        <v>-41</v>
      </c>
    </row>
    <row r="75" spans="1:8" x14ac:dyDescent="0.25">
      <c r="A75">
        <v>13</v>
      </c>
      <c r="B75" s="5" t="s">
        <v>8</v>
      </c>
      <c r="C75" s="6">
        <v>44013.678744687502</v>
      </c>
      <c r="D75" s="5" t="s">
        <v>62</v>
      </c>
      <c r="E75">
        <v>1</v>
      </c>
      <c r="F75">
        <v>1</v>
      </c>
      <c r="G75">
        <v>1</v>
      </c>
      <c r="H75">
        <v>-32</v>
      </c>
    </row>
    <row r="76" spans="1:8" x14ac:dyDescent="0.25">
      <c r="A76">
        <v>14</v>
      </c>
      <c r="B76" s="5" t="s">
        <v>8</v>
      </c>
      <c r="C76" s="6">
        <v>44013.678752118052</v>
      </c>
      <c r="D76" s="5" t="s">
        <v>62</v>
      </c>
      <c r="E76">
        <v>1</v>
      </c>
      <c r="F76">
        <v>1</v>
      </c>
      <c r="G76">
        <v>1</v>
      </c>
      <c r="H76">
        <v>-38</v>
      </c>
    </row>
    <row r="77" spans="1:8" x14ac:dyDescent="0.25">
      <c r="A77">
        <v>15</v>
      </c>
      <c r="B77" s="5" t="s">
        <v>8</v>
      </c>
      <c r="C77" s="6">
        <v>44013.678762453703</v>
      </c>
      <c r="D77" s="5" t="s">
        <v>62</v>
      </c>
      <c r="E77">
        <v>1</v>
      </c>
      <c r="F77">
        <v>1</v>
      </c>
      <c r="G77">
        <v>1</v>
      </c>
      <c r="H77">
        <v>-38</v>
      </c>
    </row>
    <row r="78" spans="1:8" x14ac:dyDescent="0.25">
      <c r="A78">
        <v>16</v>
      </c>
      <c r="B78" s="5" t="s">
        <v>8</v>
      </c>
      <c r="C78" s="6">
        <v>44013.678774155094</v>
      </c>
      <c r="D78" s="5" t="s">
        <v>62</v>
      </c>
      <c r="E78">
        <v>1</v>
      </c>
      <c r="F78">
        <v>1</v>
      </c>
      <c r="G78">
        <v>1</v>
      </c>
      <c r="H78">
        <v>-35</v>
      </c>
    </row>
    <row r="79" spans="1:8" x14ac:dyDescent="0.25">
      <c r="A79">
        <v>17</v>
      </c>
      <c r="B79" s="5" t="s">
        <v>8</v>
      </c>
      <c r="C79" s="6">
        <v>44013.678786875003</v>
      </c>
      <c r="D79" s="5" t="s">
        <v>62</v>
      </c>
      <c r="E79">
        <v>1</v>
      </c>
      <c r="F79">
        <v>1</v>
      </c>
      <c r="G79">
        <v>1</v>
      </c>
      <c r="H79">
        <v>-35</v>
      </c>
    </row>
    <row r="80" spans="1:8" x14ac:dyDescent="0.25">
      <c r="A80">
        <v>18</v>
      </c>
      <c r="B80" s="5" t="s">
        <v>8</v>
      </c>
      <c r="C80" s="6">
        <v>44013.678797499997</v>
      </c>
      <c r="D80" s="5" t="s">
        <v>62</v>
      </c>
      <c r="E80">
        <v>1</v>
      </c>
      <c r="F80">
        <v>1</v>
      </c>
      <c r="G80">
        <v>1</v>
      </c>
      <c r="H80">
        <v>-35</v>
      </c>
    </row>
    <row r="81" spans="1:8" x14ac:dyDescent="0.25">
      <c r="A81">
        <v>19</v>
      </c>
      <c r="B81" s="5" t="s">
        <v>8</v>
      </c>
      <c r="C81" s="6">
        <v>44013.678810219906</v>
      </c>
      <c r="D81" s="5" t="s">
        <v>62</v>
      </c>
      <c r="E81">
        <v>1</v>
      </c>
      <c r="F81">
        <v>1</v>
      </c>
      <c r="G81">
        <v>1</v>
      </c>
      <c r="H81">
        <v>-38</v>
      </c>
    </row>
    <row r="82" spans="1:8" x14ac:dyDescent="0.25">
      <c r="A82">
        <v>20</v>
      </c>
      <c r="B82" s="5" t="s">
        <v>8</v>
      </c>
      <c r="C82" s="6">
        <v>44013.678825451389</v>
      </c>
      <c r="D82" s="5" t="s">
        <v>62</v>
      </c>
      <c r="E82">
        <v>1</v>
      </c>
      <c r="F82">
        <v>1</v>
      </c>
      <c r="G82">
        <v>1</v>
      </c>
      <c r="H82">
        <v>-32</v>
      </c>
    </row>
    <row r="83" spans="1:8" x14ac:dyDescent="0.25">
      <c r="A83">
        <v>21</v>
      </c>
      <c r="B83" s="5" t="s">
        <v>8</v>
      </c>
      <c r="C83" s="6">
        <v>44013.678831226855</v>
      </c>
      <c r="D83" s="5" t="s">
        <v>62</v>
      </c>
      <c r="E83">
        <v>1</v>
      </c>
      <c r="F83">
        <v>1</v>
      </c>
      <c r="G83">
        <v>1</v>
      </c>
      <c r="H83">
        <v>-33</v>
      </c>
    </row>
    <row r="84" spans="1:8" x14ac:dyDescent="0.25">
      <c r="A84">
        <v>22</v>
      </c>
      <c r="B84" s="5" t="s">
        <v>8</v>
      </c>
      <c r="C84" s="6">
        <v>44013.67884443287</v>
      </c>
      <c r="D84" s="5" t="s">
        <v>62</v>
      </c>
      <c r="E84">
        <v>1</v>
      </c>
      <c r="F84">
        <v>1</v>
      </c>
      <c r="G84">
        <v>1</v>
      </c>
      <c r="H84">
        <v>-35</v>
      </c>
    </row>
    <row r="85" spans="1:8" x14ac:dyDescent="0.25">
      <c r="A85">
        <v>23</v>
      </c>
      <c r="B85" s="5" t="s">
        <v>8</v>
      </c>
      <c r="C85" s="6">
        <v>44013.67885798611</v>
      </c>
      <c r="D85" s="5" t="s">
        <v>62</v>
      </c>
      <c r="E85">
        <v>1</v>
      </c>
      <c r="F85">
        <v>1</v>
      </c>
      <c r="G85">
        <v>1</v>
      </c>
      <c r="H85">
        <v>-35</v>
      </c>
    </row>
    <row r="86" spans="1:8" x14ac:dyDescent="0.25">
      <c r="A86">
        <v>24</v>
      </c>
      <c r="B86" s="5" t="s">
        <v>8</v>
      </c>
      <c r="C86" s="6">
        <v>44013.678866261573</v>
      </c>
      <c r="D86" s="5" t="s">
        <v>62</v>
      </c>
      <c r="E86">
        <v>1</v>
      </c>
      <c r="F86">
        <v>1</v>
      </c>
      <c r="G86">
        <v>1</v>
      </c>
      <c r="H86">
        <v>-38</v>
      </c>
    </row>
    <row r="87" spans="1:8" x14ac:dyDescent="0.25">
      <c r="A87">
        <v>25</v>
      </c>
      <c r="B87" s="5" t="s">
        <v>8</v>
      </c>
      <c r="C87" s="6">
        <v>44013.678885277775</v>
      </c>
      <c r="D87" s="5" t="s">
        <v>62</v>
      </c>
      <c r="E87">
        <v>1</v>
      </c>
      <c r="F87">
        <v>1</v>
      </c>
      <c r="G87">
        <v>1</v>
      </c>
      <c r="H87">
        <v>-32</v>
      </c>
    </row>
    <row r="88" spans="1:8" x14ac:dyDescent="0.25">
      <c r="A88">
        <v>26</v>
      </c>
      <c r="B88" s="5" t="s">
        <v>8</v>
      </c>
      <c r="C88" s="6">
        <v>44013.678889050927</v>
      </c>
      <c r="D88" s="5" t="s">
        <v>62</v>
      </c>
      <c r="E88">
        <v>1</v>
      </c>
      <c r="F88">
        <v>1</v>
      </c>
      <c r="G88">
        <v>1</v>
      </c>
      <c r="H88">
        <v>-33</v>
      </c>
    </row>
    <row r="89" spans="1:8" x14ac:dyDescent="0.25">
      <c r="A89">
        <v>27</v>
      </c>
      <c r="B89" s="5" t="s">
        <v>8</v>
      </c>
      <c r="C89" s="6">
        <v>44013.678906655092</v>
      </c>
      <c r="D89" s="5" t="s">
        <v>62</v>
      </c>
      <c r="E89">
        <v>1</v>
      </c>
      <c r="F89">
        <v>1</v>
      </c>
      <c r="G89">
        <v>1</v>
      </c>
      <c r="H89">
        <v>-32</v>
      </c>
    </row>
    <row r="90" spans="1:8" x14ac:dyDescent="0.25">
      <c r="A90">
        <v>28</v>
      </c>
      <c r="B90" s="5" t="s">
        <v>8</v>
      </c>
      <c r="C90" s="6">
        <v>44013.678913067131</v>
      </c>
      <c r="D90" s="5" t="s">
        <v>62</v>
      </c>
      <c r="E90">
        <v>1</v>
      </c>
      <c r="F90">
        <v>1</v>
      </c>
      <c r="G90">
        <v>1</v>
      </c>
      <c r="H90">
        <v>-35</v>
      </c>
    </row>
    <row r="91" spans="1:8" x14ac:dyDescent="0.25">
      <c r="A91">
        <v>29</v>
      </c>
      <c r="B91" s="5" t="s">
        <v>8</v>
      </c>
      <c r="C91" s="6">
        <v>44013.67892583333</v>
      </c>
      <c r="D91" s="5" t="s">
        <v>62</v>
      </c>
      <c r="E91">
        <v>1</v>
      </c>
      <c r="F91">
        <v>1</v>
      </c>
      <c r="G91">
        <v>1</v>
      </c>
      <c r="H91">
        <v>-35</v>
      </c>
    </row>
    <row r="92" spans="1:8" x14ac:dyDescent="0.25">
      <c r="A92">
        <v>0</v>
      </c>
      <c r="B92" s="5" t="s">
        <v>8</v>
      </c>
      <c r="C92" s="6">
        <v>44013.680088634261</v>
      </c>
      <c r="D92" s="5" t="s">
        <v>63</v>
      </c>
      <c r="E92">
        <v>1</v>
      </c>
      <c r="F92">
        <v>1</v>
      </c>
      <c r="G92">
        <v>1</v>
      </c>
      <c r="H92">
        <v>-41</v>
      </c>
    </row>
    <row r="93" spans="1:8" x14ac:dyDescent="0.25">
      <c r="A93">
        <v>1</v>
      </c>
      <c r="B93" s="5" t="s">
        <v>8</v>
      </c>
      <c r="C93" s="6">
        <v>44013.680094328702</v>
      </c>
      <c r="D93" s="5" t="s">
        <v>63</v>
      </c>
      <c r="E93">
        <v>1</v>
      </c>
      <c r="F93">
        <v>1</v>
      </c>
      <c r="G93">
        <v>1</v>
      </c>
      <c r="H93">
        <v>-35</v>
      </c>
    </row>
    <row r="94" spans="1:8" x14ac:dyDescent="0.25">
      <c r="A94">
        <v>2</v>
      </c>
      <c r="B94" s="5" t="s">
        <v>8</v>
      </c>
      <c r="C94" s="6">
        <v>44013.680109189816</v>
      </c>
      <c r="D94" s="5" t="s">
        <v>63</v>
      </c>
      <c r="E94">
        <v>1</v>
      </c>
      <c r="F94">
        <v>1</v>
      </c>
      <c r="G94">
        <v>1</v>
      </c>
      <c r="H94">
        <v>-39</v>
      </c>
    </row>
    <row r="95" spans="1:8" x14ac:dyDescent="0.25">
      <c r="A95">
        <v>3</v>
      </c>
      <c r="B95" s="5" t="s">
        <v>8</v>
      </c>
      <c r="C95" s="6">
        <v>44013.680119814817</v>
      </c>
      <c r="D95" s="5" t="s">
        <v>63</v>
      </c>
      <c r="E95">
        <v>1</v>
      </c>
      <c r="F95">
        <v>1</v>
      </c>
      <c r="G95">
        <v>1</v>
      </c>
      <c r="H95">
        <v>-38</v>
      </c>
    </row>
    <row r="96" spans="1:8" x14ac:dyDescent="0.25">
      <c r="A96">
        <v>4</v>
      </c>
      <c r="B96" s="5" t="s">
        <v>8</v>
      </c>
      <c r="C96" s="6">
        <v>44013.680128321757</v>
      </c>
      <c r="D96" s="5" t="s">
        <v>63</v>
      </c>
      <c r="E96">
        <v>1</v>
      </c>
      <c r="F96">
        <v>1</v>
      </c>
      <c r="G96">
        <v>1</v>
      </c>
      <c r="H96">
        <v>-38</v>
      </c>
    </row>
    <row r="97" spans="1:8" x14ac:dyDescent="0.25">
      <c r="A97">
        <v>5</v>
      </c>
      <c r="B97" s="5" t="s">
        <v>8</v>
      </c>
      <c r="C97" s="6">
        <v>44013.680140902776</v>
      </c>
      <c r="D97" s="5" t="s">
        <v>63</v>
      </c>
      <c r="E97">
        <v>1</v>
      </c>
      <c r="F97">
        <v>1</v>
      </c>
      <c r="G97">
        <v>1</v>
      </c>
      <c r="H97">
        <v>-35</v>
      </c>
    </row>
    <row r="98" spans="1:8" x14ac:dyDescent="0.25">
      <c r="A98">
        <v>6</v>
      </c>
      <c r="B98" s="5" t="s">
        <v>8</v>
      </c>
      <c r="C98" s="6">
        <v>44013.680155740738</v>
      </c>
      <c r="D98" s="5" t="s">
        <v>63</v>
      </c>
      <c r="E98">
        <v>1</v>
      </c>
      <c r="F98">
        <v>1</v>
      </c>
      <c r="G98">
        <v>1</v>
      </c>
      <c r="H98">
        <v>-36</v>
      </c>
    </row>
    <row r="99" spans="1:8" x14ac:dyDescent="0.25">
      <c r="A99">
        <v>7</v>
      </c>
      <c r="B99" s="5" t="s">
        <v>8</v>
      </c>
      <c r="C99" s="6">
        <v>44013.680162141201</v>
      </c>
      <c r="D99" s="5" t="s">
        <v>63</v>
      </c>
      <c r="E99">
        <v>1</v>
      </c>
      <c r="F99">
        <v>1</v>
      </c>
      <c r="G99">
        <v>1</v>
      </c>
      <c r="H99">
        <v>-32</v>
      </c>
    </row>
    <row r="100" spans="1:8" x14ac:dyDescent="0.25">
      <c r="A100">
        <v>8</v>
      </c>
      <c r="B100" s="5" t="s">
        <v>8</v>
      </c>
      <c r="C100" s="6">
        <v>44013.680176967595</v>
      </c>
      <c r="D100" s="5" t="s">
        <v>63</v>
      </c>
      <c r="E100">
        <v>1</v>
      </c>
      <c r="F100">
        <v>1</v>
      </c>
      <c r="G100">
        <v>1</v>
      </c>
      <c r="H100">
        <v>-38</v>
      </c>
    </row>
    <row r="101" spans="1:8" x14ac:dyDescent="0.25">
      <c r="A101">
        <v>9</v>
      </c>
      <c r="B101" s="5" t="s">
        <v>8</v>
      </c>
      <c r="C101" s="6">
        <v>44013.680185462959</v>
      </c>
      <c r="D101" s="5" t="s">
        <v>63</v>
      </c>
      <c r="E101">
        <v>1</v>
      </c>
      <c r="F101">
        <v>1</v>
      </c>
      <c r="G101">
        <v>1</v>
      </c>
      <c r="H101">
        <v>-35</v>
      </c>
    </row>
    <row r="102" spans="1:8" x14ac:dyDescent="0.25">
      <c r="A102">
        <v>10</v>
      </c>
      <c r="B102" s="5" t="s">
        <v>8</v>
      </c>
      <c r="C102" s="6">
        <v>44013.680198263886</v>
      </c>
      <c r="D102" s="5" t="s">
        <v>63</v>
      </c>
      <c r="E102">
        <v>1</v>
      </c>
      <c r="F102">
        <v>1</v>
      </c>
      <c r="G102">
        <v>1</v>
      </c>
      <c r="H102">
        <v>-38</v>
      </c>
    </row>
    <row r="103" spans="1:8" x14ac:dyDescent="0.25">
      <c r="A103">
        <v>11</v>
      </c>
      <c r="B103" s="5" t="s">
        <v>8</v>
      </c>
      <c r="C103" s="6">
        <v>44013.680213206018</v>
      </c>
      <c r="D103" s="5" t="s">
        <v>63</v>
      </c>
      <c r="E103">
        <v>1</v>
      </c>
      <c r="F103">
        <v>1</v>
      </c>
      <c r="G103">
        <v>1</v>
      </c>
      <c r="H103">
        <v>-35</v>
      </c>
    </row>
    <row r="104" spans="1:8" x14ac:dyDescent="0.25">
      <c r="A104">
        <v>12</v>
      </c>
      <c r="B104" s="5" t="s">
        <v>8</v>
      </c>
      <c r="C104" s="6">
        <v>44013.680221365743</v>
      </c>
      <c r="D104" s="5" t="s">
        <v>63</v>
      </c>
      <c r="E104">
        <v>1</v>
      </c>
      <c r="F104">
        <v>1</v>
      </c>
      <c r="G104">
        <v>1</v>
      </c>
      <c r="H104">
        <v>-38</v>
      </c>
    </row>
    <row r="105" spans="1:8" x14ac:dyDescent="0.25">
      <c r="A105">
        <v>13</v>
      </c>
      <c r="B105" s="5" t="s">
        <v>8</v>
      </c>
      <c r="C105" s="6">
        <v>44013.680238472225</v>
      </c>
      <c r="D105" s="5" t="s">
        <v>63</v>
      </c>
      <c r="E105">
        <v>1</v>
      </c>
      <c r="F105">
        <v>1</v>
      </c>
      <c r="G105">
        <v>1</v>
      </c>
      <c r="H105">
        <v>-35</v>
      </c>
    </row>
    <row r="106" spans="1:8" x14ac:dyDescent="0.25">
      <c r="A106">
        <v>14</v>
      </c>
      <c r="B106" s="5" t="s">
        <v>8</v>
      </c>
      <c r="C106" s="6">
        <v>44013.680244212963</v>
      </c>
      <c r="D106" s="5" t="s">
        <v>63</v>
      </c>
      <c r="E106">
        <v>1</v>
      </c>
      <c r="F106">
        <v>1</v>
      </c>
      <c r="G106">
        <v>1</v>
      </c>
      <c r="H106">
        <v>-35</v>
      </c>
    </row>
    <row r="107" spans="1:8" x14ac:dyDescent="0.25">
      <c r="A107">
        <v>15</v>
      </c>
      <c r="B107" s="5" t="s">
        <v>8</v>
      </c>
      <c r="C107" s="6">
        <v>44013.680254826388</v>
      </c>
      <c r="D107" s="5" t="s">
        <v>63</v>
      </c>
      <c r="E107">
        <v>1</v>
      </c>
      <c r="F107">
        <v>1</v>
      </c>
      <c r="G107">
        <v>1</v>
      </c>
      <c r="H107">
        <v>-44</v>
      </c>
    </row>
    <row r="108" spans="1:8" x14ac:dyDescent="0.25">
      <c r="A108">
        <v>16</v>
      </c>
      <c r="B108" s="5" t="s">
        <v>8</v>
      </c>
      <c r="C108" s="6">
        <v>44013.680278020831</v>
      </c>
      <c r="D108" s="5" t="s">
        <v>63</v>
      </c>
      <c r="E108">
        <v>1</v>
      </c>
      <c r="F108">
        <v>1</v>
      </c>
      <c r="G108">
        <v>1</v>
      </c>
      <c r="H108">
        <v>-35</v>
      </c>
    </row>
    <row r="109" spans="1:8" x14ac:dyDescent="0.25">
      <c r="A109">
        <v>17</v>
      </c>
      <c r="B109" s="5" t="s">
        <v>8</v>
      </c>
      <c r="C109" s="6">
        <v>44013.680291122684</v>
      </c>
      <c r="D109" s="5" t="s">
        <v>63</v>
      </c>
      <c r="E109">
        <v>1</v>
      </c>
      <c r="F109">
        <v>1</v>
      </c>
      <c r="G109">
        <v>1</v>
      </c>
      <c r="H109">
        <v>-43</v>
      </c>
    </row>
    <row r="110" spans="1:8" x14ac:dyDescent="0.25">
      <c r="A110">
        <v>18</v>
      </c>
      <c r="B110" s="5" t="s">
        <v>8</v>
      </c>
      <c r="C110" s="6">
        <v>44013.68030201389</v>
      </c>
      <c r="D110" s="5" t="s">
        <v>63</v>
      </c>
      <c r="E110">
        <v>1</v>
      </c>
      <c r="F110">
        <v>1</v>
      </c>
      <c r="G110">
        <v>1</v>
      </c>
      <c r="H110">
        <v>-35</v>
      </c>
    </row>
    <row r="111" spans="1:8" x14ac:dyDescent="0.25">
      <c r="A111">
        <v>19</v>
      </c>
      <c r="B111" s="5" t="s">
        <v>8</v>
      </c>
      <c r="C111" s="6">
        <v>44013.680312673612</v>
      </c>
      <c r="D111" s="5" t="s">
        <v>63</v>
      </c>
      <c r="E111">
        <v>1</v>
      </c>
      <c r="F111">
        <v>1</v>
      </c>
      <c r="G111">
        <v>1</v>
      </c>
      <c r="H111">
        <v>-35</v>
      </c>
    </row>
    <row r="112" spans="1:8" x14ac:dyDescent="0.25">
      <c r="A112">
        <v>20</v>
      </c>
      <c r="B112" s="5" t="s">
        <v>8</v>
      </c>
      <c r="C112" s="6">
        <v>44013.6803291088</v>
      </c>
      <c r="D112" s="5" t="s">
        <v>63</v>
      </c>
      <c r="E112">
        <v>1</v>
      </c>
      <c r="F112">
        <v>1</v>
      </c>
      <c r="G112">
        <v>1</v>
      </c>
      <c r="H112">
        <v>-32</v>
      </c>
    </row>
    <row r="113" spans="1:8" x14ac:dyDescent="0.25">
      <c r="A113">
        <v>21</v>
      </c>
      <c r="B113" s="5" t="s">
        <v>8</v>
      </c>
      <c r="C113" s="6">
        <v>44013.680340509258</v>
      </c>
      <c r="D113" s="5" t="s">
        <v>63</v>
      </c>
      <c r="E113">
        <v>1</v>
      </c>
      <c r="F113">
        <v>1</v>
      </c>
      <c r="G113">
        <v>1</v>
      </c>
      <c r="H113">
        <v>-32</v>
      </c>
    </row>
    <row r="114" spans="1:8" x14ac:dyDescent="0.25">
      <c r="A114">
        <v>22</v>
      </c>
      <c r="B114" s="5" t="s">
        <v>8</v>
      </c>
      <c r="C114" s="6">
        <v>44013.680350810188</v>
      </c>
      <c r="D114" s="5" t="s">
        <v>63</v>
      </c>
      <c r="E114">
        <v>1</v>
      </c>
      <c r="F114">
        <v>1</v>
      </c>
      <c r="G114">
        <v>1</v>
      </c>
      <c r="H114">
        <v>-32</v>
      </c>
    </row>
    <row r="115" spans="1:8" x14ac:dyDescent="0.25">
      <c r="A115">
        <v>23</v>
      </c>
      <c r="B115" s="5" t="s">
        <v>8</v>
      </c>
      <c r="C115" s="6">
        <v>44013.680361874998</v>
      </c>
      <c r="D115" s="5" t="s">
        <v>63</v>
      </c>
      <c r="E115">
        <v>1</v>
      </c>
      <c r="F115">
        <v>1</v>
      </c>
      <c r="G115">
        <v>1</v>
      </c>
      <c r="H115">
        <v>-35</v>
      </c>
    </row>
    <row r="116" spans="1:8" x14ac:dyDescent="0.25">
      <c r="A116">
        <v>24</v>
      </c>
      <c r="B116" s="5" t="s">
        <v>8</v>
      </c>
      <c r="C116" s="6">
        <v>44013.680385081017</v>
      </c>
      <c r="D116" s="5" t="s">
        <v>63</v>
      </c>
      <c r="E116">
        <v>1</v>
      </c>
      <c r="F116">
        <v>1</v>
      </c>
      <c r="G116">
        <v>1</v>
      </c>
      <c r="H116">
        <v>-33</v>
      </c>
    </row>
    <row r="117" spans="1:8" x14ac:dyDescent="0.25">
      <c r="A117">
        <v>25</v>
      </c>
      <c r="B117" s="5" t="s">
        <v>8</v>
      </c>
      <c r="C117" s="6">
        <v>44013.680396828706</v>
      </c>
      <c r="D117" s="5" t="s">
        <v>63</v>
      </c>
      <c r="E117">
        <v>1</v>
      </c>
      <c r="F117">
        <v>1</v>
      </c>
      <c r="G117">
        <v>1</v>
      </c>
      <c r="H117">
        <v>-32</v>
      </c>
    </row>
    <row r="118" spans="1:8" x14ac:dyDescent="0.25">
      <c r="A118">
        <v>26</v>
      </c>
      <c r="B118" s="5" t="s">
        <v>8</v>
      </c>
      <c r="C118" s="6">
        <v>44013.680412696762</v>
      </c>
      <c r="D118" s="5" t="s">
        <v>63</v>
      </c>
      <c r="E118">
        <v>1</v>
      </c>
      <c r="F118">
        <v>1</v>
      </c>
      <c r="G118">
        <v>1</v>
      </c>
      <c r="H118">
        <v>-43</v>
      </c>
    </row>
    <row r="119" spans="1:8" x14ac:dyDescent="0.25">
      <c r="A119">
        <v>27</v>
      </c>
      <c r="B119" s="5" t="s">
        <v>8</v>
      </c>
      <c r="C119" s="6">
        <v>44013.680417824071</v>
      </c>
      <c r="D119" s="5" t="s">
        <v>63</v>
      </c>
      <c r="E119">
        <v>1</v>
      </c>
      <c r="F119">
        <v>1</v>
      </c>
      <c r="G119">
        <v>1</v>
      </c>
      <c r="H119">
        <v>-38</v>
      </c>
    </row>
    <row r="120" spans="1:8" x14ac:dyDescent="0.25">
      <c r="A120">
        <v>28</v>
      </c>
      <c r="B120" s="5" t="s">
        <v>8</v>
      </c>
      <c r="C120" s="6">
        <v>44013.680429155094</v>
      </c>
      <c r="D120" s="5" t="s">
        <v>63</v>
      </c>
      <c r="E120">
        <v>1</v>
      </c>
      <c r="F120">
        <v>1</v>
      </c>
      <c r="G120">
        <v>1</v>
      </c>
      <c r="H120">
        <v>-32</v>
      </c>
    </row>
    <row r="121" spans="1:8" x14ac:dyDescent="0.25">
      <c r="A121">
        <v>0</v>
      </c>
      <c r="B121" s="5" t="s">
        <v>8</v>
      </c>
      <c r="C121" s="6">
        <v>44013.687184236114</v>
      </c>
      <c r="D121" s="5" t="s">
        <v>64</v>
      </c>
      <c r="E121">
        <v>1</v>
      </c>
      <c r="F121">
        <v>1</v>
      </c>
      <c r="G121">
        <v>1</v>
      </c>
      <c r="H121">
        <v>-29</v>
      </c>
    </row>
    <row r="122" spans="1:8" x14ac:dyDescent="0.25">
      <c r="A122">
        <v>1</v>
      </c>
      <c r="B122" s="5" t="s">
        <v>8</v>
      </c>
      <c r="C122" s="6">
        <v>44013.687187835647</v>
      </c>
      <c r="D122" s="5" t="s">
        <v>64</v>
      </c>
      <c r="E122">
        <v>1</v>
      </c>
      <c r="F122">
        <v>1</v>
      </c>
      <c r="G122">
        <v>1</v>
      </c>
      <c r="H122">
        <v>-29</v>
      </c>
    </row>
    <row r="123" spans="1:8" x14ac:dyDescent="0.25">
      <c r="A123">
        <v>2</v>
      </c>
      <c r="B123" s="5" t="s">
        <v>8</v>
      </c>
      <c r="C123" s="6">
        <v>44013.687201898145</v>
      </c>
      <c r="D123" s="5" t="s">
        <v>64</v>
      </c>
      <c r="E123">
        <v>1</v>
      </c>
      <c r="F123">
        <v>1</v>
      </c>
      <c r="G123">
        <v>1</v>
      </c>
      <c r="H123">
        <v>-28</v>
      </c>
    </row>
    <row r="124" spans="1:8" x14ac:dyDescent="0.25">
      <c r="A124">
        <v>3</v>
      </c>
      <c r="B124" s="5" t="s">
        <v>8</v>
      </c>
      <c r="C124" s="6">
        <v>44013.687211469907</v>
      </c>
      <c r="D124" s="5" t="s">
        <v>64</v>
      </c>
      <c r="E124">
        <v>1</v>
      </c>
      <c r="F124">
        <v>1</v>
      </c>
      <c r="G124">
        <v>1</v>
      </c>
      <c r="H124">
        <v>-23</v>
      </c>
    </row>
    <row r="125" spans="1:8" x14ac:dyDescent="0.25">
      <c r="A125">
        <v>4</v>
      </c>
      <c r="B125" s="5" t="s">
        <v>8</v>
      </c>
      <c r="C125" s="6">
        <v>44013.687224467591</v>
      </c>
      <c r="D125" s="5" t="s">
        <v>64</v>
      </c>
      <c r="E125">
        <v>1</v>
      </c>
      <c r="F125">
        <v>1</v>
      </c>
      <c r="G125">
        <v>1</v>
      </c>
      <c r="H125">
        <v>-28</v>
      </c>
    </row>
    <row r="126" spans="1:8" x14ac:dyDescent="0.25">
      <c r="A126">
        <v>5</v>
      </c>
      <c r="B126" s="5" t="s">
        <v>8</v>
      </c>
      <c r="C126" s="6">
        <v>44013.687234351855</v>
      </c>
      <c r="D126" s="5" t="s">
        <v>64</v>
      </c>
      <c r="E126">
        <v>1</v>
      </c>
      <c r="F126">
        <v>1</v>
      </c>
      <c r="G126">
        <v>1</v>
      </c>
      <c r="H126">
        <v>-28</v>
      </c>
    </row>
    <row r="127" spans="1:8" x14ac:dyDescent="0.25">
      <c r="A127">
        <v>6</v>
      </c>
      <c r="B127" s="5" t="s">
        <v>8</v>
      </c>
      <c r="C127" s="6">
        <v>44013.687246655092</v>
      </c>
      <c r="D127" s="5" t="s">
        <v>64</v>
      </c>
      <c r="E127">
        <v>1</v>
      </c>
      <c r="F127">
        <v>1</v>
      </c>
      <c r="G127">
        <v>1</v>
      </c>
      <c r="H127">
        <v>-28</v>
      </c>
    </row>
    <row r="128" spans="1:8" x14ac:dyDescent="0.25">
      <c r="A128">
        <v>7</v>
      </c>
      <c r="B128" s="5" t="s">
        <v>8</v>
      </c>
      <c r="C128" s="6">
        <v>44013.68726875</v>
      </c>
      <c r="D128" s="5" t="s">
        <v>64</v>
      </c>
      <c r="E128">
        <v>1</v>
      </c>
      <c r="F128">
        <v>1</v>
      </c>
      <c r="G128">
        <v>1</v>
      </c>
      <c r="H128">
        <v>-23</v>
      </c>
    </row>
    <row r="129" spans="1:8" x14ac:dyDescent="0.25">
      <c r="A129">
        <v>8</v>
      </c>
      <c r="B129" s="5" t="s">
        <v>8</v>
      </c>
      <c r="C129" s="6">
        <v>44013.68728046296</v>
      </c>
      <c r="D129" s="5" t="s">
        <v>64</v>
      </c>
      <c r="E129">
        <v>1</v>
      </c>
      <c r="F129">
        <v>1</v>
      </c>
      <c r="G129">
        <v>1</v>
      </c>
      <c r="H129">
        <v>-28</v>
      </c>
    </row>
    <row r="130" spans="1:8" x14ac:dyDescent="0.25">
      <c r="A130">
        <v>9</v>
      </c>
      <c r="B130" s="5" t="s">
        <v>8</v>
      </c>
      <c r="C130" s="6">
        <v>44013.687295393516</v>
      </c>
      <c r="D130" s="5" t="s">
        <v>64</v>
      </c>
      <c r="E130">
        <v>1</v>
      </c>
      <c r="F130">
        <v>1</v>
      </c>
      <c r="G130">
        <v>1</v>
      </c>
      <c r="H130">
        <v>-28</v>
      </c>
    </row>
    <row r="131" spans="1:8" x14ac:dyDescent="0.25">
      <c r="A131">
        <v>10</v>
      </c>
      <c r="B131" s="5" t="s">
        <v>8</v>
      </c>
      <c r="C131" s="6">
        <v>44013.687305995372</v>
      </c>
      <c r="D131" s="5" t="s">
        <v>64</v>
      </c>
      <c r="E131">
        <v>1</v>
      </c>
      <c r="F131">
        <v>1</v>
      </c>
      <c r="G131">
        <v>1</v>
      </c>
      <c r="H131">
        <v>-25</v>
      </c>
    </row>
    <row r="132" spans="1:8" x14ac:dyDescent="0.25">
      <c r="A132">
        <v>11</v>
      </c>
      <c r="B132" s="5" t="s">
        <v>8</v>
      </c>
      <c r="C132" s="6">
        <v>44013.687314849536</v>
      </c>
      <c r="D132" s="5" t="s">
        <v>64</v>
      </c>
      <c r="E132">
        <v>1</v>
      </c>
      <c r="F132">
        <v>1</v>
      </c>
      <c r="G132">
        <v>1</v>
      </c>
      <c r="H132">
        <v>-28</v>
      </c>
    </row>
    <row r="133" spans="1:8" x14ac:dyDescent="0.25">
      <c r="A133">
        <v>12</v>
      </c>
      <c r="B133" s="5" t="s">
        <v>8</v>
      </c>
      <c r="C133" s="6">
        <v>44013.687326435182</v>
      </c>
      <c r="D133" s="5" t="s">
        <v>64</v>
      </c>
      <c r="E133">
        <v>1</v>
      </c>
      <c r="F133">
        <v>1</v>
      </c>
      <c r="G133">
        <v>1</v>
      </c>
      <c r="H133">
        <v>-28</v>
      </c>
    </row>
    <row r="134" spans="1:8" x14ac:dyDescent="0.25">
      <c r="A134">
        <v>13</v>
      </c>
      <c r="B134" s="5" t="s">
        <v>8</v>
      </c>
      <c r="C134" s="6">
        <v>44013.687349641201</v>
      </c>
      <c r="D134" s="5" t="s">
        <v>64</v>
      </c>
      <c r="E134">
        <v>1</v>
      </c>
      <c r="F134">
        <v>1</v>
      </c>
      <c r="G134">
        <v>1</v>
      </c>
      <c r="H134">
        <v>-22</v>
      </c>
    </row>
    <row r="135" spans="1:8" x14ac:dyDescent="0.25">
      <c r="A135">
        <v>14</v>
      </c>
      <c r="B135" s="5" t="s">
        <v>8</v>
      </c>
      <c r="C135" s="6">
        <v>44013.687366099541</v>
      </c>
      <c r="D135" s="5" t="s">
        <v>64</v>
      </c>
      <c r="E135">
        <v>1</v>
      </c>
      <c r="F135">
        <v>1</v>
      </c>
      <c r="G135">
        <v>1</v>
      </c>
      <c r="H135">
        <v>-28</v>
      </c>
    </row>
    <row r="136" spans="1:8" x14ac:dyDescent="0.25">
      <c r="A136">
        <v>15</v>
      </c>
      <c r="B136" s="5" t="s">
        <v>8</v>
      </c>
      <c r="C136" s="6">
        <v>44013.687373865738</v>
      </c>
      <c r="D136" s="5" t="s">
        <v>64</v>
      </c>
      <c r="E136">
        <v>1</v>
      </c>
      <c r="F136">
        <v>1</v>
      </c>
      <c r="G136">
        <v>1</v>
      </c>
      <c r="H136">
        <v>-28</v>
      </c>
    </row>
    <row r="137" spans="1:8" x14ac:dyDescent="0.25">
      <c r="A137">
        <v>16</v>
      </c>
      <c r="B137" s="5" t="s">
        <v>8</v>
      </c>
      <c r="C137" s="6">
        <v>44013.687397071757</v>
      </c>
      <c r="D137" s="5" t="s">
        <v>64</v>
      </c>
      <c r="E137">
        <v>1</v>
      </c>
      <c r="F137">
        <v>1</v>
      </c>
      <c r="G137">
        <v>1</v>
      </c>
      <c r="H137">
        <v>-28</v>
      </c>
    </row>
    <row r="138" spans="1:8" x14ac:dyDescent="0.25">
      <c r="A138">
        <v>17</v>
      </c>
      <c r="B138" s="5" t="s">
        <v>8</v>
      </c>
      <c r="C138" s="6">
        <v>44013.687420277776</v>
      </c>
      <c r="D138" s="5" t="s">
        <v>64</v>
      </c>
      <c r="E138">
        <v>1</v>
      </c>
      <c r="F138">
        <v>1</v>
      </c>
      <c r="G138">
        <v>1</v>
      </c>
      <c r="H138">
        <v>-28</v>
      </c>
    </row>
    <row r="139" spans="1:8" x14ac:dyDescent="0.25">
      <c r="A139">
        <v>18</v>
      </c>
      <c r="B139" s="5" t="s">
        <v>8</v>
      </c>
      <c r="C139" s="6">
        <v>44013.687430844904</v>
      </c>
      <c r="D139" s="5" t="s">
        <v>64</v>
      </c>
      <c r="E139">
        <v>1</v>
      </c>
      <c r="F139">
        <v>1</v>
      </c>
      <c r="G139">
        <v>1</v>
      </c>
      <c r="H139">
        <v>-28</v>
      </c>
    </row>
    <row r="140" spans="1:8" x14ac:dyDescent="0.25">
      <c r="A140">
        <v>19</v>
      </c>
      <c r="B140" s="5" t="s">
        <v>8</v>
      </c>
      <c r="C140" s="6">
        <v>44013.687443495372</v>
      </c>
      <c r="D140" s="5" t="s">
        <v>64</v>
      </c>
      <c r="E140">
        <v>1</v>
      </c>
      <c r="F140">
        <v>1</v>
      </c>
      <c r="G140">
        <v>1</v>
      </c>
      <c r="H140">
        <v>-28</v>
      </c>
    </row>
    <row r="141" spans="1:8" x14ac:dyDescent="0.25">
      <c r="A141">
        <v>20</v>
      </c>
      <c r="B141" s="5" t="s">
        <v>8</v>
      </c>
      <c r="C141" s="6">
        <v>44013.687456192129</v>
      </c>
      <c r="D141" s="5" t="s">
        <v>64</v>
      </c>
      <c r="E141">
        <v>1</v>
      </c>
      <c r="F141">
        <v>1</v>
      </c>
      <c r="G141">
        <v>1</v>
      </c>
      <c r="H141">
        <v>-28</v>
      </c>
    </row>
    <row r="142" spans="1:8" x14ac:dyDescent="0.25">
      <c r="A142">
        <v>21</v>
      </c>
      <c r="B142" s="5" t="s">
        <v>8</v>
      </c>
      <c r="C142" s="6">
        <v>44013.687467962962</v>
      </c>
      <c r="D142" s="5" t="s">
        <v>64</v>
      </c>
      <c r="E142">
        <v>1</v>
      </c>
      <c r="F142">
        <v>1</v>
      </c>
      <c r="G142">
        <v>1</v>
      </c>
      <c r="H142">
        <v>-23</v>
      </c>
    </row>
    <row r="143" spans="1:8" x14ac:dyDescent="0.25">
      <c r="A143">
        <v>22</v>
      </c>
      <c r="B143" s="5" t="s">
        <v>8</v>
      </c>
      <c r="C143" s="6">
        <v>44013.687481458335</v>
      </c>
      <c r="D143" s="5" t="s">
        <v>64</v>
      </c>
      <c r="E143">
        <v>1</v>
      </c>
      <c r="F143">
        <v>1</v>
      </c>
      <c r="G143">
        <v>1</v>
      </c>
      <c r="H143">
        <v>-29</v>
      </c>
    </row>
    <row r="144" spans="1:8" x14ac:dyDescent="0.25">
      <c r="A144">
        <v>23</v>
      </c>
      <c r="B144" s="5" t="s">
        <v>8</v>
      </c>
      <c r="C144" s="6">
        <v>44013.687489293981</v>
      </c>
      <c r="D144" s="5" t="s">
        <v>64</v>
      </c>
      <c r="E144">
        <v>1</v>
      </c>
      <c r="F144">
        <v>1</v>
      </c>
      <c r="G144">
        <v>1</v>
      </c>
      <c r="H144">
        <v>-26</v>
      </c>
    </row>
    <row r="145" spans="1:8" x14ac:dyDescent="0.25">
      <c r="A145">
        <v>24</v>
      </c>
      <c r="B145" s="5" t="s">
        <v>8</v>
      </c>
      <c r="C145" s="6">
        <v>44013.687512500001</v>
      </c>
      <c r="D145" s="5" t="s">
        <v>64</v>
      </c>
      <c r="E145">
        <v>1</v>
      </c>
      <c r="F145">
        <v>1</v>
      </c>
      <c r="G145">
        <v>1</v>
      </c>
      <c r="H145">
        <v>-28</v>
      </c>
    </row>
    <row r="146" spans="1:8" x14ac:dyDescent="0.25">
      <c r="A146">
        <v>25</v>
      </c>
      <c r="B146" s="5" t="s">
        <v>8</v>
      </c>
      <c r="C146" s="6">
        <v>44013.687526643516</v>
      </c>
      <c r="D146" s="5" t="s">
        <v>64</v>
      </c>
      <c r="E146">
        <v>1</v>
      </c>
      <c r="F146">
        <v>1</v>
      </c>
      <c r="G146">
        <v>1</v>
      </c>
      <c r="H146">
        <v>-29</v>
      </c>
    </row>
    <row r="147" spans="1:8" x14ac:dyDescent="0.25">
      <c r="A147">
        <v>0</v>
      </c>
      <c r="B147" s="5" t="s">
        <v>8</v>
      </c>
      <c r="C147" s="6">
        <v>44013.688579884256</v>
      </c>
      <c r="D147" s="5" t="s">
        <v>65</v>
      </c>
      <c r="E147">
        <v>1</v>
      </c>
      <c r="F147">
        <v>1</v>
      </c>
      <c r="G147">
        <v>1</v>
      </c>
      <c r="H147">
        <v>-29</v>
      </c>
    </row>
    <row r="148" spans="1:8" x14ac:dyDescent="0.25">
      <c r="A148">
        <v>1</v>
      </c>
      <c r="B148" s="5" t="s">
        <v>8</v>
      </c>
      <c r="C148" s="6">
        <v>44013.68859096065</v>
      </c>
      <c r="D148" s="5" t="s">
        <v>65</v>
      </c>
      <c r="E148">
        <v>1</v>
      </c>
      <c r="F148">
        <v>1</v>
      </c>
      <c r="G148">
        <v>1</v>
      </c>
      <c r="H148">
        <v>-29</v>
      </c>
    </row>
    <row r="149" spans="1:8" x14ac:dyDescent="0.25">
      <c r="A149">
        <v>2</v>
      </c>
      <c r="B149" s="5" t="s">
        <v>8</v>
      </c>
      <c r="C149" s="6">
        <v>44013.68860306713</v>
      </c>
      <c r="D149" s="5" t="s">
        <v>65</v>
      </c>
      <c r="E149">
        <v>1</v>
      </c>
      <c r="F149">
        <v>1</v>
      </c>
      <c r="G149">
        <v>1</v>
      </c>
      <c r="H149">
        <v>-29</v>
      </c>
    </row>
    <row r="150" spans="1:8" x14ac:dyDescent="0.25">
      <c r="A150">
        <v>3</v>
      </c>
      <c r="B150" s="5" t="s">
        <v>8</v>
      </c>
      <c r="C150" s="6">
        <v>44013.688615775463</v>
      </c>
      <c r="D150" s="5" t="s">
        <v>65</v>
      </c>
      <c r="E150">
        <v>1</v>
      </c>
      <c r="F150">
        <v>1</v>
      </c>
      <c r="G150">
        <v>1</v>
      </c>
      <c r="H150">
        <v>-28</v>
      </c>
    </row>
    <row r="151" spans="1:8" x14ac:dyDescent="0.25">
      <c r="A151">
        <v>4</v>
      </c>
      <c r="B151" s="5" t="s">
        <v>8</v>
      </c>
      <c r="C151" s="6">
        <v>44013.688623518516</v>
      </c>
      <c r="D151" s="5" t="s">
        <v>65</v>
      </c>
      <c r="E151">
        <v>1</v>
      </c>
      <c r="F151">
        <v>1</v>
      </c>
      <c r="G151">
        <v>1</v>
      </c>
      <c r="H151">
        <v>-25</v>
      </c>
    </row>
    <row r="152" spans="1:8" x14ac:dyDescent="0.25">
      <c r="A152">
        <v>5</v>
      </c>
      <c r="B152" s="5" t="s">
        <v>8</v>
      </c>
      <c r="C152" s="6">
        <v>44013.68863621528</v>
      </c>
      <c r="D152" s="5" t="s">
        <v>65</v>
      </c>
      <c r="E152">
        <v>1</v>
      </c>
      <c r="F152">
        <v>1</v>
      </c>
      <c r="G152">
        <v>1</v>
      </c>
      <c r="H152">
        <v>-31</v>
      </c>
    </row>
    <row r="153" spans="1:8" x14ac:dyDescent="0.25">
      <c r="A153">
        <v>6</v>
      </c>
      <c r="B153" s="5" t="s">
        <v>8</v>
      </c>
      <c r="C153" s="6">
        <v>44013.688651724537</v>
      </c>
      <c r="D153" s="5" t="s">
        <v>65</v>
      </c>
      <c r="E153">
        <v>1</v>
      </c>
      <c r="F153">
        <v>1</v>
      </c>
      <c r="G153">
        <v>1</v>
      </c>
      <c r="H153">
        <v>-28</v>
      </c>
    </row>
    <row r="154" spans="1:8" x14ac:dyDescent="0.25">
      <c r="A154">
        <v>7</v>
      </c>
      <c r="B154" s="5" t="s">
        <v>8</v>
      </c>
      <c r="C154" s="6">
        <v>44013.688660752312</v>
      </c>
      <c r="D154" s="5" t="s">
        <v>65</v>
      </c>
      <c r="E154">
        <v>1</v>
      </c>
      <c r="F154">
        <v>1</v>
      </c>
      <c r="G154">
        <v>1</v>
      </c>
      <c r="H154">
        <v>-25</v>
      </c>
    </row>
    <row r="155" spans="1:8" x14ac:dyDescent="0.25">
      <c r="A155">
        <v>8</v>
      </c>
      <c r="B155" s="5" t="s">
        <v>8</v>
      </c>
      <c r="C155" s="6">
        <v>44013.688683958331</v>
      </c>
      <c r="D155" s="5" t="s">
        <v>65</v>
      </c>
      <c r="E155">
        <v>1</v>
      </c>
      <c r="F155">
        <v>1</v>
      </c>
      <c r="G155">
        <v>1</v>
      </c>
      <c r="H155">
        <v>-28</v>
      </c>
    </row>
    <row r="156" spans="1:8" x14ac:dyDescent="0.25">
      <c r="A156">
        <v>9</v>
      </c>
      <c r="B156" s="5" t="s">
        <v>8</v>
      </c>
      <c r="C156" s="6">
        <v>44013.688693969911</v>
      </c>
      <c r="D156" s="5" t="s">
        <v>65</v>
      </c>
      <c r="E156">
        <v>1</v>
      </c>
      <c r="F156">
        <v>1</v>
      </c>
      <c r="G156">
        <v>1</v>
      </c>
      <c r="H156">
        <v>-25</v>
      </c>
    </row>
    <row r="157" spans="1:8" x14ac:dyDescent="0.25">
      <c r="A157">
        <v>10</v>
      </c>
      <c r="B157" s="5" t="s">
        <v>8</v>
      </c>
      <c r="C157" s="6">
        <v>44013.688704583335</v>
      </c>
      <c r="D157" s="5" t="s">
        <v>65</v>
      </c>
      <c r="E157">
        <v>1</v>
      </c>
      <c r="F157">
        <v>1</v>
      </c>
      <c r="G157">
        <v>1</v>
      </c>
      <c r="H157">
        <v>-28</v>
      </c>
    </row>
    <row r="158" spans="1:8" x14ac:dyDescent="0.25">
      <c r="A158">
        <v>11</v>
      </c>
      <c r="B158" s="5" t="s">
        <v>8</v>
      </c>
      <c r="C158" s="6">
        <v>44013.688716145836</v>
      </c>
      <c r="D158" s="5" t="s">
        <v>65</v>
      </c>
      <c r="E158">
        <v>1</v>
      </c>
      <c r="F158">
        <v>1</v>
      </c>
      <c r="G158">
        <v>1</v>
      </c>
      <c r="H158">
        <v>-22</v>
      </c>
    </row>
    <row r="159" spans="1:8" x14ac:dyDescent="0.25">
      <c r="A159">
        <v>12</v>
      </c>
      <c r="B159" s="5" t="s">
        <v>8</v>
      </c>
      <c r="C159" s="6">
        <v>44013.688728576388</v>
      </c>
      <c r="D159" s="5" t="s">
        <v>65</v>
      </c>
      <c r="E159">
        <v>1</v>
      </c>
      <c r="F159">
        <v>1</v>
      </c>
      <c r="G159">
        <v>1</v>
      </c>
      <c r="H159">
        <v>-25</v>
      </c>
    </row>
    <row r="160" spans="1:8" x14ac:dyDescent="0.25">
      <c r="A160">
        <v>13</v>
      </c>
      <c r="B160" s="5" t="s">
        <v>8</v>
      </c>
      <c r="C160" s="6">
        <v>44013.688740578706</v>
      </c>
      <c r="D160" s="5" t="s">
        <v>65</v>
      </c>
      <c r="E160">
        <v>1</v>
      </c>
      <c r="F160">
        <v>1</v>
      </c>
      <c r="G160">
        <v>1</v>
      </c>
      <c r="H160">
        <v>-28</v>
      </c>
    </row>
    <row r="161" spans="1:8" x14ac:dyDescent="0.25">
      <c r="A161">
        <v>14</v>
      </c>
      <c r="B161" s="5" t="s">
        <v>8</v>
      </c>
      <c r="C161" s="6">
        <v>44013.688754351853</v>
      </c>
      <c r="D161" s="5" t="s">
        <v>65</v>
      </c>
      <c r="E161">
        <v>1</v>
      </c>
      <c r="F161">
        <v>1</v>
      </c>
      <c r="G161">
        <v>1</v>
      </c>
      <c r="H161">
        <v>-31</v>
      </c>
    </row>
    <row r="162" spans="1:8" x14ac:dyDescent="0.25">
      <c r="A162">
        <v>15</v>
      </c>
      <c r="B162" s="5" t="s">
        <v>8</v>
      </c>
      <c r="C162" s="6">
        <v>44013.688763287035</v>
      </c>
      <c r="D162" s="5" t="s">
        <v>65</v>
      </c>
      <c r="E162">
        <v>1</v>
      </c>
      <c r="F162">
        <v>1</v>
      </c>
      <c r="G162">
        <v>1</v>
      </c>
      <c r="H162">
        <v>-28</v>
      </c>
    </row>
    <row r="163" spans="1:8" x14ac:dyDescent="0.25">
      <c r="A163">
        <v>16</v>
      </c>
      <c r="B163" s="5" t="s">
        <v>8</v>
      </c>
      <c r="C163" s="6">
        <v>44013.688773668982</v>
      </c>
      <c r="D163" s="5" t="s">
        <v>65</v>
      </c>
      <c r="E163">
        <v>1</v>
      </c>
      <c r="F163">
        <v>1</v>
      </c>
      <c r="G163">
        <v>1</v>
      </c>
      <c r="H163">
        <v>-28</v>
      </c>
    </row>
    <row r="164" spans="1:8" x14ac:dyDescent="0.25">
      <c r="A164">
        <v>17</v>
      </c>
      <c r="B164" s="5" t="s">
        <v>8</v>
      </c>
      <c r="C164" s="6">
        <v>44013.688789050924</v>
      </c>
      <c r="D164" s="5" t="s">
        <v>65</v>
      </c>
      <c r="E164">
        <v>1</v>
      </c>
      <c r="F164">
        <v>1</v>
      </c>
      <c r="G164">
        <v>1</v>
      </c>
      <c r="H164">
        <v>-22</v>
      </c>
    </row>
    <row r="165" spans="1:8" x14ac:dyDescent="0.25">
      <c r="A165">
        <v>18</v>
      </c>
      <c r="B165" s="5" t="s">
        <v>8</v>
      </c>
      <c r="C165" s="6">
        <v>44013.688798553238</v>
      </c>
      <c r="D165" s="5" t="s">
        <v>65</v>
      </c>
      <c r="E165">
        <v>1</v>
      </c>
      <c r="F165">
        <v>1</v>
      </c>
      <c r="G165">
        <v>1</v>
      </c>
      <c r="H165">
        <v>-28</v>
      </c>
    </row>
    <row r="166" spans="1:8" x14ac:dyDescent="0.25">
      <c r="A166">
        <v>19</v>
      </c>
      <c r="B166" s="5" t="s">
        <v>8</v>
      </c>
      <c r="C166" s="6">
        <v>44013.688808530096</v>
      </c>
      <c r="D166" s="5" t="s">
        <v>65</v>
      </c>
      <c r="E166">
        <v>1</v>
      </c>
      <c r="F166">
        <v>1</v>
      </c>
      <c r="G166">
        <v>1</v>
      </c>
      <c r="H166">
        <v>-28</v>
      </c>
    </row>
    <row r="167" spans="1:8" x14ac:dyDescent="0.25">
      <c r="A167">
        <v>20</v>
      </c>
      <c r="B167" s="5" t="s">
        <v>8</v>
      </c>
      <c r="C167" s="6">
        <v>44013.688824363424</v>
      </c>
      <c r="D167" s="5" t="s">
        <v>65</v>
      </c>
      <c r="E167">
        <v>1</v>
      </c>
      <c r="F167">
        <v>1</v>
      </c>
      <c r="G167">
        <v>1</v>
      </c>
      <c r="H167">
        <v>-28</v>
      </c>
    </row>
    <row r="168" spans="1:8" x14ac:dyDescent="0.25">
      <c r="A168">
        <v>21</v>
      </c>
      <c r="B168" s="5" t="s">
        <v>8</v>
      </c>
      <c r="C168" s="6">
        <v>44013.688833819448</v>
      </c>
      <c r="D168" s="5" t="s">
        <v>65</v>
      </c>
      <c r="E168">
        <v>1</v>
      </c>
      <c r="F168">
        <v>1</v>
      </c>
      <c r="G168">
        <v>1</v>
      </c>
      <c r="H168">
        <v>-22</v>
      </c>
    </row>
    <row r="169" spans="1:8" x14ac:dyDescent="0.25">
      <c r="A169">
        <v>22</v>
      </c>
      <c r="B169" s="5" t="s">
        <v>8</v>
      </c>
      <c r="C169" s="6">
        <v>44013.68884865741</v>
      </c>
      <c r="D169" s="5" t="s">
        <v>65</v>
      </c>
      <c r="E169">
        <v>1</v>
      </c>
      <c r="F169">
        <v>1</v>
      </c>
      <c r="G169">
        <v>1</v>
      </c>
      <c r="H169">
        <v>-28</v>
      </c>
    </row>
    <row r="170" spans="1:8" x14ac:dyDescent="0.25">
      <c r="A170">
        <v>23</v>
      </c>
      <c r="B170" s="5" t="s">
        <v>8</v>
      </c>
      <c r="C170" s="6">
        <v>44013.688855879627</v>
      </c>
      <c r="D170" s="5" t="s">
        <v>65</v>
      </c>
      <c r="E170">
        <v>1</v>
      </c>
      <c r="F170">
        <v>1</v>
      </c>
      <c r="G170">
        <v>1</v>
      </c>
      <c r="H170">
        <v>-28</v>
      </c>
    </row>
    <row r="171" spans="1:8" x14ac:dyDescent="0.25">
      <c r="A171">
        <v>24</v>
      </c>
      <c r="B171" s="5" t="s">
        <v>8</v>
      </c>
      <c r="C171" s="6">
        <v>44013.688867685189</v>
      </c>
      <c r="D171" s="5" t="s">
        <v>65</v>
      </c>
      <c r="E171">
        <v>1</v>
      </c>
      <c r="F171">
        <v>1</v>
      </c>
      <c r="G171">
        <v>1</v>
      </c>
      <c r="H171">
        <v>-28</v>
      </c>
    </row>
    <row r="172" spans="1:8" x14ac:dyDescent="0.25">
      <c r="A172">
        <v>25</v>
      </c>
      <c r="B172" s="5" t="s">
        <v>8</v>
      </c>
      <c r="C172" s="6">
        <v>44013.688880520836</v>
      </c>
      <c r="D172" s="5" t="s">
        <v>65</v>
      </c>
      <c r="E172">
        <v>1</v>
      </c>
      <c r="F172">
        <v>1</v>
      </c>
      <c r="G172">
        <v>1</v>
      </c>
      <c r="H172">
        <v>-28</v>
      </c>
    </row>
    <row r="173" spans="1:8" x14ac:dyDescent="0.25">
      <c r="A173">
        <v>26</v>
      </c>
      <c r="B173" s="5" t="s">
        <v>8</v>
      </c>
      <c r="C173" s="6">
        <v>44013.688893229169</v>
      </c>
      <c r="D173" s="5" t="s">
        <v>65</v>
      </c>
      <c r="E173">
        <v>1</v>
      </c>
      <c r="F173">
        <v>1</v>
      </c>
      <c r="G173">
        <v>1</v>
      </c>
      <c r="H173">
        <v>-28</v>
      </c>
    </row>
    <row r="174" spans="1:8" x14ac:dyDescent="0.25">
      <c r="A174">
        <v>27</v>
      </c>
      <c r="B174" s="5" t="s">
        <v>8</v>
      </c>
      <c r="C174" s="6">
        <v>44013.688900787034</v>
      </c>
      <c r="D174" s="5" t="s">
        <v>65</v>
      </c>
      <c r="E174">
        <v>1</v>
      </c>
      <c r="F174">
        <v>1</v>
      </c>
      <c r="G174">
        <v>1</v>
      </c>
      <c r="H174">
        <v>-23</v>
      </c>
    </row>
    <row r="175" spans="1:8" x14ac:dyDescent="0.25">
      <c r="A175">
        <v>28</v>
      </c>
      <c r="B175" s="5" t="s">
        <v>8</v>
      </c>
      <c r="C175" s="6">
        <v>44013.688912800928</v>
      </c>
      <c r="D175" s="5" t="s">
        <v>65</v>
      </c>
      <c r="E175">
        <v>1</v>
      </c>
      <c r="F175">
        <v>1</v>
      </c>
      <c r="G175">
        <v>1</v>
      </c>
      <c r="H175">
        <v>-28</v>
      </c>
    </row>
    <row r="176" spans="1:8" x14ac:dyDescent="0.25">
      <c r="A176">
        <v>29</v>
      </c>
      <c r="B176" s="5" t="s">
        <v>8</v>
      </c>
      <c r="C176" s="6">
        <v>44013.688926134259</v>
      </c>
      <c r="D176" s="5" t="s">
        <v>65</v>
      </c>
      <c r="E176">
        <v>1</v>
      </c>
      <c r="F176">
        <v>1</v>
      </c>
      <c r="G176">
        <v>1</v>
      </c>
      <c r="H176">
        <v>-28</v>
      </c>
    </row>
    <row r="177" spans="1:8" x14ac:dyDescent="0.25">
      <c r="A177">
        <v>0</v>
      </c>
      <c r="B177" s="5" t="s">
        <v>8</v>
      </c>
      <c r="C177" s="6">
        <v>44013.690080335648</v>
      </c>
      <c r="D177" s="5" t="s">
        <v>66</v>
      </c>
      <c r="E177">
        <v>1</v>
      </c>
      <c r="F177">
        <v>1</v>
      </c>
      <c r="G177">
        <v>1</v>
      </c>
      <c r="H177">
        <v>-31</v>
      </c>
    </row>
    <row r="178" spans="1:8" x14ac:dyDescent="0.25">
      <c r="A178">
        <v>1</v>
      </c>
      <c r="B178" s="5" t="s">
        <v>8</v>
      </c>
      <c r="C178" s="6">
        <v>44013.690081423614</v>
      </c>
      <c r="D178" s="5" t="s">
        <v>66</v>
      </c>
      <c r="E178">
        <v>1</v>
      </c>
      <c r="F178">
        <v>1</v>
      </c>
      <c r="G178">
        <v>1</v>
      </c>
      <c r="H178">
        <v>-28</v>
      </c>
    </row>
    <row r="179" spans="1:8" x14ac:dyDescent="0.25">
      <c r="A179">
        <v>2</v>
      </c>
      <c r="B179" s="5" t="s">
        <v>8</v>
      </c>
      <c r="C179" s="6">
        <v>44013.690099328705</v>
      </c>
      <c r="D179" s="5" t="s">
        <v>66</v>
      </c>
      <c r="E179">
        <v>1</v>
      </c>
      <c r="F179">
        <v>1</v>
      </c>
      <c r="G179">
        <v>1</v>
      </c>
      <c r="H179">
        <v>-29</v>
      </c>
    </row>
    <row r="180" spans="1:8" x14ac:dyDescent="0.25">
      <c r="A180">
        <v>3</v>
      </c>
      <c r="B180" s="5" t="s">
        <v>8</v>
      </c>
      <c r="C180" s="6">
        <v>44013.690105497684</v>
      </c>
      <c r="D180" s="5" t="s">
        <v>66</v>
      </c>
      <c r="E180">
        <v>1</v>
      </c>
      <c r="F180">
        <v>1</v>
      </c>
      <c r="G180">
        <v>1</v>
      </c>
      <c r="H180">
        <v>-28</v>
      </c>
    </row>
    <row r="181" spans="1:8" x14ac:dyDescent="0.25">
      <c r="A181">
        <v>4</v>
      </c>
      <c r="B181" s="5" t="s">
        <v>8</v>
      </c>
      <c r="C181" s="6">
        <v>44013.690119004626</v>
      </c>
      <c r="D181" s="5" t="s">
        <v>66</v>
      </c>
      <c r="E181">
        <v>1</v>
      </c>
      <c r="F181">
        <v>1</v>
      </c>
      <c r="G181">
        <v>1</v>
      </c>
      <c r="H181">
        <v>-31</v>
      </c>
    </row>
    <row r="182" spans="1:8" x14ac:dyDescent="0.25">
      <c r="A182">
        <v>5</v>
      </c>
      <c r="B182" s="5" t="s">
        <v>8</v>
      </c>
      <c r="C182" s="6">
        <v>44013.690127442133</v>
      </c>
      <c r="D182" s="5" t="s">
        <v>66</v>
      </c>
      <c r="E182">
        <v>1</v>
      </c>
      <c r="F182">
        <v>1</v>
      </c>
      <c r="G182">
        <v>1</v>
      </c>
      <c r="H182">
        <v>-28</v>
      </c>
    </row>
    <row r="183" spans="1:8" x14ac:dyDescent="0.25">
      <c r="A183">
        <v>6</v>
      </c>
      <c r="B183" s="5" t="s">
        <v>8</v>
      </c>
      <c r="C183" s="6">
        <v>44013.690139548613</v>
      </c>
      <c r="D183" s="5" t="s">
        <v>66</v>
      </c>
      <c r="E183">
        <v>1</v>
      </c>
      <c r="F183">
        <v>1</v>
      </c>
      <c r="G183">
        <v>1</v>
      </c>
      <c r="H183">
        <v>-28</v>
      </c>
    </row>
    <row r="184" spans="1:8" x14ac:dyDescent="0.25">
      <c r="A184">
        <v>7</v>
      </c>
      <c r="B184" s="5" t="s">
        <v>8</v>
      </c>
      <c r="C184" s="6">
        <v>44013.69015289352</v>
      </c>
      <c r="D184" s="5" t="s">
        <v>66</v>
      </c>
      <c r="E184">
        <v>1</v>
      </c>
      <c r="F184">
        <v>1</v>
      </c>
      <c r="G184">
        <v>1</v>
      </c>
      <c r="H184">
        <v>-28</v>
      </c>
    </row>
    <row r="185" spans="1:8" x14ac:dyDescent="0.25">
      <c r="A185">
        <v>8</v>
      </c>
      <c r="B185" s="5" t="s">
        <v>8</v>
      </c>
      <c r="C185" s="6">
        <v>44013.690162129627</v>
      </c>
      <c r="D185" s="5" t="s">
        <v>66</v>
      </c>
      <c r="E185">
        <v>1</v>
      </c>
      <c r="F185">
        <v>1</v>
      </c>
      <c r="G185">
        <v>1</v>
      </c>
      <c r="H185">
        <v>-28</v>
      </c>
    </row>
    <row r="186" spans="1:8" x14ac:dyDescent="0.25">
      <c r="A186">
        <v>9</v>
      </c>
      <c r="B186" s="5" t="s">
        <v>8</v>
      </c>
      <c r="C186" s="6">
        <v>44013.690175960648</v>
      </c>
      <c r="D186" s="5" t="s">
        <v>66</v>
      </c>
      <c r="E186">
        <v>1</v>
      </c>
      <c r="F186">
        <v>1</v>
      </c>
      <c r="G186">
        <v>1</v>
      </c>
      <c r="H186">
        <v>-25</v>
      </c>
    </row>
    <row r="187" spans="1:8" x14ac:dyDescent="0.25">
      <c r="A187">
        <v>10</v>
      </c>
      <c r="B187" s="5" t="s">
        <v>8</v>
      </c>
      <c r="C187" s="6">
        <v>44013.690190011577</v>
      </c>
      <c r="D187" s="5" t="s">
        <v>66</v>
      </c>
      <c r="E187">
        <v>1</v>
      </c>
      <c r="F187">
        <v>1</v>
      </c>
      <c r="G187">
        <v>1</v>
      </c>
      <c r="H187">
        <v>-31</v>
      </c>
    </row>
    <row r="188" spans="1:8" x14ac:dyDescent="0.25">
      <c r="A188">
        <v>11</v>
      </c>
      <c r="B188" s="5" t="s">
        <v>8</v>
      </c>
      <c r="C188" s="6">
        <v>44013.690197233795</v>
      </c>
      <c r="D188" s="5" t="s">
        <v>66</v>
      </c>
      <c r="E188">
        <v>1</v>
      </c>
      <c r="F188">
        <v>1</v>
      </c>
      <c r="G188">
        <v>1</v>
      </c>
      <c r="H188">
        <v>-28</v>
      </c>
    </row>
    <row r="189" spans="1:8" x14ac:dyDescent="0.25">
      <c r="A189">
        <v>12</v>
      </c>
      <c r="B189" s="5" t="s">
        <v>8</v>
      </c>
      <c r="C189" s="6">
        <v>44013.690209837965</v>
      </c>
      <c r="D189" s="5" t="s">
        <v>66</v>
      </c>
      <c r="E189">
        <v>1</v>
      </c>
      <c r="F189">
        <v>1</v>
      </c>
      <c r="G189">
        <v>1</v>
      </c>
      <c r="H189">
        <v>-25</v>
      </c>
    </row>
    <row r="190" spans="1:8" x14ac:dyDescent="0.25">
      <c r="A190">
        <v>13</v>
      </c>
      <c r="B190" s="5" t="s">
        <v>8</v>
      </c>
      <c r="C190" s="6">
        <v>44013.690224328704</v>
      </c>
      <c r="D190" s="5" t="s">
        <v>66</v>
      </c>
      <c r="E190">
        <v>1</v>
      </c>
      <c r="F190">
        <v>1</v>
      </c>
      <c r="G190">
        <v>1</v>
      </c>
      <c r="H190">
        <v>-21</v>
      </c>
    </row>
    <row r="191" spans="1:8" x14ac:dyDescent="0.25">
      <c r="A191">
        <v>14</v>
      </c>
      <c r="B191" s="5" t="s">
        <v>8</v>
      </c>
      <c r="C191" s="6">
        <v>44013.690234641203</v>
      </c>
      <c r="D191" s="5" t="s">
        <v>66</v>
      </c>
      <c r="E191">
        <v>1</v>
      </c>
      <c r="F191">
        <v>1</v>
      </c>
      <c r="G191">
        <v>1</v>
      </c>
      <c r="H191">
        <v>-21</v>
      </c>
    </row>
    <row r="192" spans="1:8" x14ac:dyDescent="0.25">
      <c r="A192">
        <v>15</v>
      </c>
      <c r="B192" s="5" t="s">
        <v>8</v>
      </c>
      <c r="C192" s="6">
        <v>44013.690247060185</v>
      </c>
      <c r="D192" s="5" t="s">
        <v>66</v>
      </c>
      <c r="E192">
        <v>1</v>
      </c>
      <c r="F192">
        <v>1</v>
      </c>
      <c r="G192">
        <v>1</v>
      </c>
      <c r="H192">
        <v>-29</v>
      </c>
    </row>
    <row r="193" spans="1:8" x14ac:dyDescent="0.25">
      <c r="A193">
        <v>16</v>
      </c>
      <c r="B193" s="5" t="s">
        <v>8</v>
      </c>
      <c r="C193" s="6">
        <v>44013.690268935185</v>
      </c>
      <c r="D193" s="5" t="s">
        <v>66</v>
      </c>
      <c r="E193">
        <v>1</v>
      </c>
      <c r="F193">
        <v>1</v>
      </c>
      <c r="G193">
        <v>1</v>
      </c>
      <c r="H193">
        <v>-31</v>
      </c>
    </row>
    <row r="194" spans="1:8" x14ac:dyDescent="0.25">
      <c r="A194">
        <v>17</v>
      </c>
      <c r="B194" s="5" t="s">
        <v>8</v>
      </c>
      <c r="C194" s="6">
        <v>44013.690285833334</v>
      </c>
      <c r="D194" s="5" t="s">
        <v>66</v>
      </c>
      <c r="E194">
        <v>1</v>
      </c>
      <c r="F194">
        <v>1</v>
      </c>
      <c r="G194">
        <v>1</v>
      </c>
      <c r="H194">
        <v>-28</v>
      </c>
    </row>
    <row r="195" spans="1:8" x14ac:dyDescent="0.25">
      <c r="A195">
        <v>18</v>
      </c>
      <c r="B195" s="5" t="s">
        <v>8</v>
      </c>
      <c r="C195" s="6">
        <v>44013.69028988426</v>
      </c>
      <c r="D195" s="5" t="s">
        <v>66</v>
      </c>
      <c r="E195">
        <v>1</v>
      </c>
      <c r="F195">
        <v>1</v>
      </c>
      <c r="G195">
        <v>1</v>
      </c>
      <c r="H195">
        <v>-28</v>
      </c>
    </row>
    <row r="196" spans="1:8" x14ac:dyDescent="0.25">
      <c r="A196">
        <v>19</v>
      </c>
      <c r="B196" s="5" t="s">
        <v>8</v>
      </c>
      <c r="C196" s="6">
        <v>44013.690304664349</v>
      </c>
      <c r="D196" s="5" t="s">
        <v>66</v>
      </c>
      <c r="E196">
        <v>1</v>
      </c>
      <c r="F196">
        <v>1</v>
      </c>
      <c r="G196">
        <v>1</v>
      </c>
      <c r="H196">
        <v>-28</v>
      </c>
    </row>
    <row r="197" spans="1:8" x14ac:dyDescent="0.25">
      <c r="A197">
        <v>20</v>
      </c>
      <c r="B197" s="5" t="s">
        <v>8</v>
      </c>
      <c r="C197" s="6">
        <v>44013.690314490741</v>
      </c>
      <c r="D197" s="5" t="s">
        <v>66</v>
      </c>
      <c r="E197">
        <v>1</v>
      </c>
      <c r="F197">
        <v>1</v>
      </c>
      <c r="G197">
        <v>1</v>
      </c>
      <c r="H197">
        <v>-28</v>
      </c>
    </row>
    <row r="198" spans="1:8" x14ac:dyDescent="0.25">
      <c r="A198">
        <v>21</v>
      </c>
      <c r="B198" s="5" t="s">
        <v>8</v>
      </c>
      <c r="C198" s="6">
        <v>44013.690325000003</v>
      </c>
      <c r="D198" s="5" t="s">
        <v>66</v>
      </c>
      <c r="E198">
        <v>1</v>
      </c>
      <c r="F198">
        <v>1</v>
      </c>
      <c r="G198">
        <v>1</v>
      </c>
      <c r="H198">
        <v>-28</v>
      </c>
    </row>
    <row r="199" spans="1:8" x14ac:dyDescent="0.25">
      <c r="A199">
        <v>22</v>
      </c>
      <c r="B199" s="5" t="s">
        <v>8</v>
      </c>
      <c r="C199" s="6">
        <v>44013.690336354164</v>
      </c>
      <c r="D199" s="5" t="s">
        <v>66</v>
      </c>
      <c r="E199">
        <v>1</v>
      </c>
      <c r="F199">
        <v>1</v>
      </c>
      <c r="G199">
        <v>1</v>
      </c>
      <c r="H199">
        <v>-28</v>
      </c>
    </row>
    <row r="200" spans="1:8" x14ac:dyDescent="0.25">
      <c r="A200">
        <v>23</v>
      </c>
      <c r="B200" s="5" t="s">
        <v>8</v>
      </c>
      <c r="C200" s="6">
        <v>44013.690351504629</v>
      </c>
      <c r="D200" s="5" t="s">
        <v>66</v>
      </c>
      <c r="E200">
        <v>1</v>
      </c>
      <c r="F200">
        <v>1</v>
      </c>
      <c r="G200">
        <v>1</v>
      </c>
      <c r="H200">
        <v>-25</v>
      </c>
    </row>
    <row r="201" spans="1:8" x14ac:dyDescent="0.25">
      <c r="A201">
        <v>24</v>
      </c>
      <c r="B201" s="5" t="s">
        <v>8</v>
      </c>
      <c r="C201" s="6">
        <v>44013.690361840279</v>
      </c>
      <c r="D201" s="5" t="s">
        <v>66</v>
      </c>
      <c r="E201">
        <v>1</v>
      </c>
      <c r="F201">
        <v>1</v>
      </c>
      <c r="G201">
        <v>1</v>
      </c>
      <c r="H201">
        <v>-28</v>
      </c>
    </row>
    <row r="202" spans="1:8" x14ac:dyDescent="0.25">
      <c r="A202">
        <v>25</v>
      </c>
      <c r="B202" s="5" t="s">
        <v>8</v>
      </c>
      <c r="C202" s="6">
        <v>44013.690372777775</v>
      </c>
      <c r="D202" s="5" t="s">
        <v>66</v>
      </c>
      <c r="E202">
        <v>1</v>
      </c>
      <c r="F202">
        <v>1</v>
      </c>
      <c r="G202">
        <v>1</v>
      </c>
      <c r="H202">
        <v>-28</v>
      </c>
    </row>
    <row r="203" spans="1:8" x14ac:dyDescent="0.25">
      <c r="A203">
        <v>26</v>
      </c>
      <c r="B203" s="5" t="s">
        <v>8</v>
      </c>
      <c r="C203" s="6">
        <v>44013.69038349537</v>
      </c>
      <c r="D203" s="5" t="s">
        <v>66</v>
      </c>
      <c r="E203">
        <v>1</v>
      </c>
      <c r="F203">
        <v>1</v>
      </c>
      <c r="G203">
        <v>1</v>
      </c>
      <c r="H203">
        <v>-31</v>
      </c>
    </row>
    <row r="204" spans="1:8" x14ac:dyDescent="0.25">
      <c r="A204">
        <v>27</v>
      </c>
      <c r="B204" s="5" t="s">
        <v>8</v>
      </c>
      <c r="C204" s="6">
        <v>44013.690398506944</v>
      </c>
      <c r="D204" s="5" t="s">
        <v>66</v>
      </c>
      <c r="E204">
        <v>1</v>
      </c>
      <c r="F204">
        <v>1</v>
      </c>
      <c r="G204">
        <v>1</v>
      </c>
      <c r="H204">
        <v>-28</v>
      </c>
    </row>
    <row r="205" spans="1:8" x14ac:dyDescent="0.25">
      <c r="A205">
        <v>28</v>
      </c>
      <c r="B205" s="5" t="s">
        <v>8</v>
      </c>
      <c r="C205" s="6">
        <v>44013.690406296293</v>
      </c>
      <c r="D205" s="5" t="s">
        <v>66</v>
      </c>
      <c r="E205">
        <v>1</v>
      </c>
      <c r="F205">
        <v>1</v>
      </c>
      <c r="G205">
        <v>1</v>
      </c>
      <c r="H205">
        <v>-28</v>
      </c>
    </row>
    <row r="206" spans="1:8" x14ac:dyDescent="0.25">
      <c r="A206">
        <v>29</v>
      </c>
      <c r="B206" s="5" t="s">
        <v>8</v>
      </c>
      <c r="C206" s="6">
        <v>44013.690419444443</v>
      </c>
      <c r="D206" s="5" t="s">
        <v>66</v>
      </c>
      <c r="E206">
        <v>1</v>
      </c>
      <c r="F206">
        <v>1</v>
      </c>
      <c r="G206">
        <v>1</v>
      </c>
      <c r="H206">
        <v>-28</v>
      </c>
    </row>
    <row r="207" spans="1:8" x14ac:dyDescent="0.25">
      <c r="A207">
        <v>0</v>
      </c>
      <c r="B207" s="5" t="s">
        <v>8</v>
      </c>
      <c r="C207" s="6">
        <v>44013.691683622688</v>
      </c>
      <c r="D207" s="5" t="s">
        <v>67</v>
      </c>
      <c r="E207">
        <v>1</v>
      </c>
      <c r="F207">
        <v>1</v>
      </c>
      <c r="G207">
        <v>1</v>
      </c>
      <c r="H207">
        <v>-22</v>
      </c>
    </row>
    <row r="208" spans="1:8" x14ac:dyDescent="0.25">
      <c r="A208">
        <v>1</v>
      </c>
      <c r="B208" s="5" t="s">
        <v>8</v>
      </c>
      <c r="C208" s="6">
        <v>44013.691690439817</v>
      </c>
      <c r="D208" s="5" t="s">
        <v>67</v>
      </c>
      <c r="E208">
        <v>1</v>
      </c>
      <c r="F208">
        <v>1</v>
      </c>
      <c r="G208">
        <v>1</v>
      </c>
      <c r="H208">
        <v>-28</v>
      </c>
    </row>
    <row r="209" spans="1:8" x14ac:dyDescent="0.25">
      <c r="A209">
        <v>2</v>
      </c>
      <c r="B209" s="5" t="s">
        <v>8</v>
      </c>
      <c r="C209" s="6">
        <v>44013.691701932868</v>
      </c>
      <c r="D209" s="5" t="s">
        <v>67</v>
      </c>
      <c r="E209">
        <v>1</v>
      </c>
      <c r="F209">
        <v>1</v>
      </c>
      <c r="G209">
        <v>1</v>
      </c>
      <c r="H209">
        <v>-28</v>
      </c>
    </row>
    <row r="210" spans="1:8" x14ac:dyDescent="0.25">
      <c r="A210">
        <v>3</v>
      </c>
      <c r="B210" s="5" t="s">
        <v>8</v>
      </c>
      <c r="C210" s="6">
        <v>44013.691714224537</v>
      </c>
      <c r="D210" s="5" t="s">
        <v>67</v>
      </c>
      <c r="E210">
        <v>1</v>
      </c>
      <c r="F210">
        <v>1</v>
      </c>
      <c r="G210">
        <v>1</v>
      </c>
      <c r="H210">
        <v>-21</v>
      </c>
    </row>
    <row r="211" spans="1:8" x14ac:dyDescent="0.25">
      <c r="A211">
        <v>4</v>
      </c>
      <c r="B211" s="5" t="s">
        <v>8</v>
      </c>
      <c r="C211" s="6">
        <v>44013.691728206017</v>
      </c>
      <c r="D211" s="5" t="s">
        <v>67</v>
      </c>
      <c r="E211">
        <v>1</v>
      </c>
      <c r="F211">
        <v>1</v>
      </c>
      <c r="G211">
        <v>1</v>
      </c>
      <c r="H211">
        <v>-31</v>
      </c>
    </row>
    <row r="212" spans="1:8" x14ac:dyDescent="0.25">
      <c r="A212">
        <v>5</v>
      </c>
      <c r="B212" s="5" t="s">
        <v>8</v>
      </c>
      <c r="C212" s="6">
        <v>44013.69174047454</v>
      </c>
      <c r="D212" s="5" t="s">
        <v>67</v>
      </c>
      <c r="E212">
        <v>1</v>
      </c>
      <c r="F212">
        <v>1</v>
      </c>
      <c r="G212">
        <v>1</v>
      </c>
      <c r="H212">
        <v>-22</v>
      </c>
    </row>
    <row r="213" spans="1:8" x14ac:dyDescent="0.25">
      <c r="A213">
        <v>6</v>
      </c>
      <c r="B213" s="5" t="s">
        <v>8</v>
      </c>
      <c r="C213" s="6">
        <v>44013.691749166668</v>
      </c>
      <c r="D213" s="5" t="s">
        <v>67</v>
      </c>
      <c r="E213">
        <v>1</v>
      </c>
      <c r="F213">
        <v>1</v>
      </c>
      <c r="G213">
        <v>1</v>
      </c>
      <c r="H213">
        <v>-21</v>
      </c>
    </row>
    <row r="214" spans="1:8" x14ac:dyDescent="0.25">
      <c r="A214">
        <v>7</v>
      </c>
      <c r="B214" s="5" t="s">
        <v>8</v>
      </c>
      <c r="C214" s="6">
        <v>44013.691759513888</v>
      </c>
      <c r="D214" s="5" t="s">
        <v>67</v>
      </c>
      <c r="E214">
        <v>1</v>
      </c>
      <c r="F214">
        <v>1</v>
      </c>
      <c r="G214">
        <v>1</v>
      </c>
      <c r="H214">
        <v>-23</v>
      </c>
    </row>
    <row r="215" spans="1:8" x14ac:dyDescent="0.25">
      <c r="A215">
        <v>8</v>
      </c>
      <c r="B215" s="5" t="s">
        <v>8</v>
      </c>
      <c r="C215" s="6">
        <v>44013.691771585647</v>
      </c>
      <c r="D215" s="5" t="s">
        <v>67</v>
      </c>
      <c r="E215">
        <v>1</v>
      </c>
      <c r="F215">
        <v>1</v>
      </c>
      <c r="G215">
        <v>1</v>
      </c>
      <c r="H215">
        <v>-21</v>
      </c>
    </row>
    <row r="216" spans="1:8" x14ac:dyDescent="0.25">
      <c r="A216">
        <v>9</v>
      </c>
      <c r="B216" s="5" t="s">
        <v>8</v>
      </c>
      <c r="C216" s="6">
        <v>44013.69179128472</v>
      </c>
      <c r="D216" s="5" t="s">
        <v>67</v>
      </c>
      <c r="E216">
        <v>1</v>
      </c>
      <c r="F216">
        <v>1</v>
      </c>
      <c r="G216">
        <v>1</v>
      </c>
      <c r="H216">
        <v>-31</v>
      </c>
    </row>
    <row r="217" spans="1:8" x14ac:dyDescent="0.25">
      <c r="A217">
        <v>10</v>
      </c>
      <c r="B217" s="5" t="s">
        <v>8</v>
      </c>
      <c r="C217" s="6">
        <v>44013.691800578701</v>
      </c>
      <c r="D217" s="5" t="s">
        <v>67</v>
      </c>
      <c r="E217">
        <v>1</v>
      </c>
      <c r="F217">
        <v>1</v>
      </c>
      <c r="G217">
        <v>1</v>
      </c>
      <c r="H217">
        <v>-28</v>
      </c>
    </row>
    <row r="218" spans="1:8" x14ac:dyDescent="0.25">
      <c r="A218">
        <v>11</v>
      </c>
      <c r="B218" s="5" t="s">
        <v>8</v>
      </c>
      <c r="C218" s="6">
        <v>44013.691806944444</v>
      </c>
      <c r="D218" s="5" t="s">
        <v>67</v>
      </c>
      <c r="E218">
        <v>1</v>
      </c>
      <c r="F218">
        <v>1</v>
      </c>
      <c r="G218">
        <v>1</v>
      </c>
      <c r="H218">
        <v>-22</v>
      </c>
    </row>
    <row r="219" spans="1:8" x14ac:dyDescent="0.25">
      <c r="A219">
        <v>12</v>
      </c>
      <c r="B219" s="5" t="s">
        <v>8</v>
      </c>
      <c r="C219" s="6">
        <v>44013.6918184838</v>
      </c>
      <c r="D219" s="5" t="s">
        <v>67</v>
      </c>
      <c r="E219">
        <v>1</v>
      </c>
      <c r="F219">
        <v>1</v>
      </c>
      <c r="G219">
        <v>1</v>
      </c>
      <c r="H219">
        <v>-21</v>
      </c>
    </row>
    <row r="220" spans="1:8" x14ac:dyDescent="0.25">
      <c r="A220">
        <v>13</v>
      </c>
      <c r="B220" s="5" t="s">
        <v>8</v>
      </c>
      <c r="C220" s="6">
        <v>44013.691833229168</v>
      </c>
      <c r="D220" s="5" t="s">
        <v>67</v>
      </c>
      <c r="E220">
        <v>1</v>
      </c>
      <c r="F220">
        <v>1</v>
      </c>
      <c r="G220">
        <v>1</v>
      </c>
      <c r="H220">
        <v>-31</v>
      </c>
    </row>
    <row r="221" spans="1:8" x14ac:dyDescent="0.25">
      <c r="A221">
        <v>14</v>
      </c>
      <c r="B221" s="5" t="s">
        <v>8</v>
      </c>
      <c r="C221" s="6">
        <v>44013.691840833337</v>
      </c>
      <c r="D221" s="5" t="s">
        <v>67</v>
      </c>
      <c r="E221">
        <v>1</v>
      </c>
      <c r="F221">
        <v>1</v>
      </c>
      <c r="G221">
        <v>1</v>
      </c>
      <c r="H221">
        <v>-18</v>
      </c>
    </row>
    <row r="222" spans="1:8" x14ac:dyDescent="0.25">
      <c r="A222">
        <v>15</v>
      </c>
      <c r="B222" s="5" t="s">
        <v>8</v>
      </c>
      <c r="C222" s="6">
        <v>44013.6918534375</v>
      </c>
      <c r="D222" s="5" t="s">
        <v>67</v>
      </c>
      <c r="E222">
        <v>1</v>
      </c>
      <c r="F222">
        <v>1</v>
      </c>
      <c r="G222">
        <v>1</v>
      </c>
      <c r="H222">
        <v>-28</v>
      </c>
    </row>
    <row r="223" spans="1:8" x14ac:dyDescent="0.25">
      <c r="A223">
        <v>16</v>
      </c>
      <c r="B223" s="5" t="s">
        <v>8</v>
      </c>
      <c r="C223" s="6">
        <v>44013.691863622684</v>
      </c>
      <c r="D223" s="5" t="s">
        <v>67</v>
      </c>
      <c r="E223">
        <v>1</v>
      </c>
      <c r="F223">
        <v>1</v>
      </c>
      <c r="G223">
        <v>1</v>
      </c>
      <c r="H223">
        <v>-18</v>
      </c>
    </row>
    <row r="224" spans="1:8" x14ac:dyDescent="0.25">
      <c r="A224">
        <v>17</v>
      </c>
      <c r="B224" s="5" t="s">
        <v>8</v>
      </c>
      <c r="C224" s="6">
        <v>44013.691875254626</v>
      </c>
      <c r="D224" s="5" t="s">
        <v>67</v>
      </c>
      <c r="E224">
        <v>1</v>
      </c>
      <c r="F224">
        <v>1</v>
      </c>
      <c r="G224">
        <v>1</v>
      </c>
      <c r="H224">
        <v>-23</v>
      </c>
    </row>
    <row r="225" spans="1:8" x14ac:dyDescent="0.25">
      <c r="A225">
        <v>18</v>
      </c>
      <c r="B225" s="5" t="s">
        <v>8</v>
      </c>
      <c r="C225" s="6">
        <v>44013.691898344907</v>
      </c>
      <c r="D225" s="5" t="s">
        <v>67</v>
      </c>
      <c r="E225">
        <v>1</v>
      </c>
      <c r="F225">
        <v>1</v>
      </c>
      <c r="G225">
        <v>1</v>
      </c>
      <c r="H225">
        <v>-23</v>
      </c>
    </row>
    <row r="226" spans="1:8" x14ac:dyDescent="0.25">
      <c r="A226">
        <v>19</v>
      </c>
      <c r="B226" s="5" t="s">
        <v>8</v>
      </c>
      <c r="C226" s="6">
        <v>44013.691910682872</v>
      </c>
      <c r="D226" s="5" t="s">
        <v>67</v>
      </c>
      <c r="E226">
        <v>1</v>
      </c>
      <c r="F226">
        <v>1</v>
      </c>
      <c r="G226">
        <v>1</v>
      </c>
      <c r="H226">
        <v>-31</v>
      </c>
    </row>
    <row r="227" spans="1:8" x14ac:dyDescent="0.25">
      <c r="A227">
        <v>20</v>
      </c>
      <c r="B227" s="5" t="s">
        <v>8</v>
      </c>
      <c r="C227" s="6">
        <v>44013.691926967593</v>
      </c>
      <c r="D227" s="5" t="s">
        <v>67</v>
      </c>
      <c r="E227">
        <v>1</v>
      </c>
      <c r="F227">
        <v>1</v>
      </c>
      <c r="G227">
        <v>1</v>
      </c>
      <c r="H227">
        <v>-28</v>
      </c>
    </row>
    <row r="228" spans="1:8" x14ac:dyDescent="0.25">
      <c r="A228">
        <v>21</v>
      </c>
      <c r="B228" s="5" t="s">
        <v>8</v>
      </c>
      <c r="C228" s="6">
        <v>44013.691933402777</v>
      </c>
      <c r="D228" s="5" t="s">
        <v>67</v>
      </c>
      <c r="E228">
        <v>1</v>
      </c>
      <c r="F228">
        <v>1</v>
      </c>
      <c r="G228">
        <v>1</v>
      </c>
      <c r="H228">
        <v>-19</v>
      </c>
    </row>
    <row r="229" spans="1:8" x14ac:dyDescent="0.25">
      <c r="A229">
        <v>22</v>
      </c>
      <c r="B229" s="5" t="s">
        <v>8</v>
      </c>
      <c r="C229" s="6">
        <v>44013.691944664351</v>
      </c>
      <c r="D229" s="5" t="s">
        <v>67</v>
      </c>
      <c r="E229">
        <v>1</v>
      </c>
      <c r="F229">
        <v>1</v>
      </c>
      <c r="G229">
        <v>1</v>
      </c>
      <c r="H229">
        <v>-22</v>
      </c>
    </row>
    <row r="230" spans="1:8" x14ac:dyDescent="0.25">
      <c r="A230">
        <v>23</v>
      </c>
      <c r="B230" s="5" t="s">
        <v>8</v>
      </c>
      <c r="C230" s="6">
        <v>44013.691957291667</v>
      </c>
      <c r="D230" s="5" t="s">
        <v>67</v>
      </c>
      <c r="E230">
        <v>1</v>
      </c>
      <c r="F230">
        <v>1</v>
      </c>
      <c r="G230">
        <v>1</v>
      </c>
      <c r="H230">
        <v>-28</v>
      </c>
    </row>
    <row r="231" spans="1:8" x14ac:dyDescent="0.25">
      <c r="A231">
        <v>24</v>
      </c>
      <c r="B231" s="5" t="s">
        <v>8</v>
      </c>
      <c r="C231" s="6">
        <v>44013.691967928244</v>
      </c>
      <c r="D231" s="5" t="s">
        <v>67</v>
      </c>
      <c r="E231">
        <v>1</v>
      </c>
      <c r="F231">
        <v>1</v>
      </c>
      <c r="G231">
        <v>1</v>
      </c>
      <c r="H231">
        <v>-28</v>
      </c>
    </row>
    <row r="232" spans="1:8" x14ac:dyDescent="0.25">
      <c r="A232">
        <v>25</v>
      </c>
      <c r="B232" s="5" t="s">
        <v>8</v>
      </c>
      <c r="C232" s="6">
        <v>44013.691979814816</v>
      </c>
      <c r="D232" s="5" t="s">
        <v>67</v>
      </c>
      <c r="E232">
        <v>1</v>
      </c>
      <c r="F232">
        <v>1</v>
      </c>
      <c r="G232">
        <v>1</v>
      </c>
      <c r="H232">
        <v>-28</v>
      </c>
    </row>
    <row r="233" spans="1:8" x14ac:dyDescent="0.25">
      <c r="A233">
        <v>26</v>
      </c>
      <c r="B233" s="5" t="s">
        <v>8</v>
      </c>
      <c r="C233" s="6">
        <v>44013.691992106484</v>
      </c>
      <c r="D233" s="5" t="s">
        <v>67</v>
      </c>
      <c r="E233">
        <v>1</v>
      </c>
      <c r="F233">
        <v>1</v>
      </c>
      <c r="G233">
        <v>1</v>
      </c>
      <c r="H233">
        <v>-22</v>
      </c>
    </row>
    <row r="234" spans="1:8" x14ac:dyDescent="0.25">
      <c r="A234">
        <v>27</v>
      </c>
      <c r="B234" s="5" t="s">
        <v>8</v>
      </c>
      <c r="C234" s="6">
        <v>44013.692002974538</v>
      </c>
      <c r="D234" s="5" t="s">
        <v>67</v>
      </c>
      <c r="E234">
        <v>1</v>
      </c>
      <c r="F234">
        <v>1</v>
      </c>
      <c r="G234">
        <v>1</v>
      </c>
      <c r="H234">
        <v>-23</v>
      </c>
    </row>
    <row r="235" spans="1:8" x14ac:dyDescent="0.25">
      <c r="A235">
        <v>28</v>
      </c>
      <c r="B235" s="5" t="s">
        <v>8</v>
      </c>
      <c r="C235" s="6">
        <v>44013.692018125003</v>
      </c>
      <c r="D235" s="5" t="s">
        <v>67</v>
      </c>
      <c r="E235">
        <v>1</v>
      </c>
      <c r="F235">
        <v>1</v>
      </c>
      <c r="G235">
        <v>1</v>
      </c>
      <c r="H235">
        <v>-22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3"/>
  <sheetViews>
    <sheetView topLeftCell="A55" zoomScaleNormal="100" workbookViewId="0">
      <selection activeCell="E69" sqref="E69"/>
    </sheetView>
  </sheetViews>
  <sheetFormatPr defaultRowHeight="15" x14ac:dyDescent="0.25"/>
  <cols>
    <col min="1" max="1" width="19.42578125" customWidth="1"/>
    <col min="2" max="2" width="29.7109375" bestFit="1" customWidth="1"/>
    <col min="3" max="3" width="18.28515625" bestFit="1" customWidth="1"/>
    <col min="4" max="4" width="24.42578125" bestFit="1" customWidth="1"/>
    <col min="5" max="5" width="26.85546875" bestFit="1" customWidth="1"/>
    <col min="6" max="6" width="19.85546875" customWidth="1"/>
    <col min="7" max="7" width="20.7109375" customWidth="1"/>
    <col min="8" max="8" width="18.85546875" customWidth="1"/>
    <col min="9" max="9" width="33" customWidth="1"/>
    <col min="10" max="10" width="20.140625" customWidth="1"/>
    <col min="11" max="11" width="17.42578125" bestFit="1" customWidth="1"/>
    <col min="12" max="12" width="14.85546875" bestFit="1" customWidth="1"/>
  </cols>
  <sheetData>
    <row r="1" spans="1:40" x14ac:dyDescent="0.25">
      <c r="A1" s="3" t="s">
        <v>24</v>
      </c>
      <c r="B1" s="3" t="s">
        <v>59</v>
      </c>
      <c r="C1" s="3" t="s">
        <v>37</v>
      </c>
      <c r="D1" s="3" t="s">
        <v>36</v>
      </c>
      <c r="E1" s="3" t="s">
        <v>38</v>
      </c>
      <c r="F1" s="3" t="s">
        <v>95</v>
      </c>
      <c r="G1" s="3" t="s">
        <v>100</v>
      </c>
      <c r="H1" s="3" t="s">
        <v>102</v>
      </c>
      <c r="I1" s="3" t="s">
        <v>104</v>
      </c>
      <c r="J1" s="3" t="s">
        <v>177</v>
      </c>
    </row>
    <row r="2" spans="1:40" x14ac:dyDescent="0.25">
      <c r="A2">
        <f>Hypothesis_2_ObstructionRSSI!H125</f>
        <v>-57</v>
      </c>
      <c r="B2">
        <f>Hypothesis_2_ObstructionRSSI!Q125</f>
        <v>-58</v>
      </c>
      <c r="C2">
        <f>Hypothesis_2_ObstructionRSSI!Z125</f>
        <v>-60</v>
      </c>
      <c r="D2">
        <f>Hypothesis_2_ObstructionRSSI!AI125</f>
        <v>-57</v>
      </c>
      <c r="E2">
        <f>Hypothesis_2_ObstructionRSSI!AR125</f>
        <v>-70</v>
      </c>
      <c r="F2">
        <f>Hypothesis_2_ObstructionRSSI!BA125</f>
        <v>-67</v>
      </c>
      <c r="G2">
        <f>Hypothesis_2_ObstructionRSSI!BJ125</f>
        <v>-67</v>
      </c>
      <c r="H2">
        <f>Hypothesis_2_ObstructionRSSI!BS125</f>
        <v>-69</v>
      </c>
      <c r="I2">
        <f>Hypothesis_2_ObstructionRSSI!CB125</f>
        <v>-78</v>
      </c>
      <c r="J2">
        <f>Hypothesis_2_ObstructionRSSI!CK125</f>
        <v>-59</v>
      </c>
    </row>
    <row r="3" spans="1:40" x14ac:dyDescent="0.25">
      <c r="A3">
        <f>Hypothesis_2_ObstructionRSSI!H124</f>
        <v>1.3963260766119472</v>
      </c>
      <c r="B3">
        <f>Hypothesis_2_ObstructionRSSI!Q124</f>
        <v>1.8918333909289102</v>
      </c>
      <c r="C3">
        <f>Hypothesis_2_ObstructionRSSI!Z124</f>
        <v>3.2545669891894273</v>
      </c>
      <c r="D3">
        <f>Hypothesis_2_ObstructionRSSI!AI124</f>
        <v>2.5998739581091761</v>
      </c>
      <c r="E3">
        <f>Hypothesis_2_ObstructionRSSI!AR124</f>
        <v>2.9692833105578518</v>
      </c>
      <c r="F3" s="3">
        <f>Hypothesis_2_ObstructionRSSI!BA124</f>
        <v>2.8053276125434317</v>
      </c>
      <c r="G3" s="3">
        <f>Hypothesis_2_ObstructionRSSI!BJ124</f>
        <v>4.3147044428832455</v>
      </c>
      <c r="H3" s="3">
        <f>Hypothesis_2_ObstructionRSSI!BS124</f>
        <v>1.249453016641225</v>
      </c>
      <c r="I3" s="3">
        <f>Hypothesis_2_ObstructionRSSI!CB124</f>
        <v>3.4076993547077916</v>
      </c>
      <c r="J3">
        <f>Hypothesis_2_ObstructionRSSI!CK124</f>
        <v>6.1601565889479755</v>
      </c>
      <c r="K3" s="3"/>
      <c r="L3" s="3"/>
      <c r="M3" s="3"/>
      <c r="N3" s="3"/>
      <c r="O3" s="3"/>
      <c r="P3" s="3"/>
      <c r="R3" s="3"/>
      <c r="S3" s="3"/>
      <c r="T3" s="3"/>
      <c r="U3" s="3"/>
      <c r="V3" s="3"/>
      <c r="W3" s="3"/>
      <c r="X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7" spans="1:40" x14ac:dyDescent="0.25">
      <c r="H7" t="s">
        <v>90</v>
      </c>
    </row>
    <row r="11" spans="1:40" x14ac:dyDescent="0.25">
      <c r="G11" t="s">
        <v>90</v>
      </c>
    </row>
    <row r="19" spans="1:9" x14ac:dyDescent="0.25">
      <c r="F19" s="39" t="s">
        <v>92</v>
      </c>
      <c r="G19" s="39"/>
      <c r="H19" s="39"/>
      <c r="I19" s="39"/>
    </row>
    <row r="20" spans="1:9" x14ac:dyDescent="0.25">
      <c r="F20" t="s">
        <v>52</v>
      </c>
      <c r="G20" t="s">
        <v>53</v>
      </c>
      <c r="H20" t="s">
        <v>54</v>
      </c>
      <c r="I20" t="s">
        <v>55</v>
      </c>
    </row>
    <row r="21" spans="1:9" x14ac:dyDescent="0.25">
      <c r="A21" t="s">
        <v>51</v>
      </c>
      <c r="B21">
        <v>1</v>
      </c>
      <c r="C21">
        <v>2</v>
      </c>
      <c r="D21">
        <v>3</v>
      </c>
      <c r="E21">
        <v>4</v>
      </c>
      <c r="F21">
        <v>217</v>
      </c>
      <c r="G21">
        <v>227</v>
      </c>
      <c r="H21">
        <v>237</v>
      </c>
      <c r="I21">
        <v>247</v>
      </c>
    </row>
    <row r="22" spans="1:9" x14ac:dyDescent="0.25">
      <c r="A22" t="s">
        <v>56</v>
      </c>
      <c r="B22">
        <f>Hypothesis_3_4_TXPower_RSSI!H118</f>
        <v>-56</v>
      </c>
      <c r="C22">
        <f>Hypothesis_3_4_TXPower_RSSI!Q118</f>
        <v>-61</v>
      </c>
      <c r="D22">
        <f>Hypothesis_3_4_TXPower_RSSI!Z118</f>
        <v>-61</v>
      </c>
      <c r="E22">
        <f>Hypothesis_3_4_TXPower_RSSI!AI118</f>
        <v>-61</v>
      </c>
      <c r="F22">
        <f>Hypothesis_3_4_TXPower_RSSI!AR118</f>
        <v>-61</v>
      </c>
      <c r="G22">
        <f>Hypothesis_3_4_TXPower_RSSI!BA118</f>
        <v>-61</v>
      </c>
      <c r="H22">
        <f>Hypothesis_3_4_TXPower_RSSI!BJ118</f>
        <v>-61</v>
      </c>
      <c r="I22">
        <f>Hypothesis_3_4_TXPower_RSSI!BS118</f>
        <v>-61</v>
      </c>
    </row>
    <row r="23" spans="1:9" x14ac:dyDescent="0.25">
      <c r="A23" t="s">
        <v>58</v>
      </c>
      <c r="B23">
        <f>Hypothesis_3_4_TXPower_RSSI!H119</f>
        <v>1.3963260766119472</v>
      </c>
      <c r="C23">
        <f>Hypothesis_3_4_TXPower_RSSI!Q119</f>
        <v>0.74261570383892028</v>
      </c>
      <c r="D23">
        <f>Hypothesis_3_4_TXPower_RSSI!Z119</f>
        <v>0.76560684829346037</v>
      </c>
      <c r="E23">
        <f>Hypothesis_3_4_TXPower_RSSI!AI119</f>
        <v>0.82043785844504558</v>
      </c>
      <c r="F23">
        <f>Hypothesis_3_4_TXPower_RSSI!AR119</f>
        <v>0.66089455225126659</v>
      </c>
      <c r="G23">
        <f>Hypothesis_3_4_TXPower_RSSI!BA119</f>
        <v>0.56803177597927357</v>
      </c>
      <c r="H23">
        <f>Hypothesis_3_4_TXPower_RSSI!BJ119</f>
        <v>0.61373175465073215</v>
      </c>
      <c r="I23">
        <f>Hypothesis_3_4_TXPower_RSSI!BS119</f>
        <v>0.47946330148538402</v>
      </c>
    </row>
    <row r="34" spans="1:17" x14ac:dyDescent="0.25">
      <c r="I34" s="2"/>
    </row>
    <row r="42" spans="1:17" x14ac:dyDescent="0.25">
      <c r="A42" t="s">
        <v>82</v>
      </c>
      <c r="B42">
        <v>0</v>
      </c>
      <c r="C42">
        <v>0.5</v>
      </c>
      <c r="D42">
        <v>1</v>
      </c>
      <c r="E42">
        <v>1.2</v>
      </c>
      <c r="F42">
        <v>1.3</v>
      </c>
      <c r="G42">
        <v>1.44</v>
      </c>
      <c r="H42">
        <v>1.5</v>
      </c>
      <c r="I42">
        <v>2</v>
      </c>
      <c r="J42">
        <v>3</v>
      </c>
      <c r="K42">
        <v>4</v>
      </c>
      <c r="L42">
        <v>5</v>
      </c>
      <c r="M42">
        <v>6</v>
      </c>
      <c r="N42">
        <v>7.2</v>
      </c>
      <c r="O42">
        <v>8</v>
      </c>
      <c r="P42">
        <v>10</v>
      </c>
      <c r="Q42">
        <v>11</v>
      </c>
    </row>
    <row r="43" spans="1:17" x14ac:dyDescent="0.25">
      <c r="A43" t="s">
        <v>83</v>
      </c>
      <c r="B43" s="10">
        <f>Hypothesis_1_5_DistRSSI_Indoor!H509</f>
        <v>-28</v>
      </c>
      <c r="C43" s="10">
        <f>Hypothesis_1_5_DistRSSI_Indoor!Q509</f>
        <v>-45</v>
      </c>
      <c r="D43" s="10">
        <f>Hypothesis_1_5_DistRSSI_Indoor!Z509</f>
        <v>-57</v>
      </c>
      <c r="E43" s="10">
        <f>Hypothesis_1_5_DistRSSI_Indoor!AI509</f>
        <v>-57</v>
      </c>
      <c r="F43" s="10">
        <f>Hypothesis_1_5_DistRSSI_Indoor!AR509</f>
        <v>-49</v>
      </c>
      <c r="G43" s="10">
        <f>Hypothesis_1_5_DistRSSI_Indoor!BA509</f>
        <v>-57</v>
      </c>
      <c r="H43" s="10">
        <f>Hypothesis_1_5_DistRSSI_Indoor!BJ509</f>
        <v>-62</v>
      </c>
      <c r="I43" s="10">
        <f>Hypothesis_1_5_DistRSSI_Indoor!BS509</f>
        <v>-59</v>
      </c>
      <c r="J43" s="10">
        <f>Hypothesis_1_5_DistRSSI_Indoor!CB509</f>
        <v>-67</v>
      </c>
      <c r="K43" s="10">
        <f>Hypothesis_1_5_DistRSSI_Indoor!CK509</f>
        <v>-68</v>
      </c>
      <c r="L43" s="10">
        <f>Hypothesis_1_5_DistRSSI_Indoor!CT509</f>
        <v>-76</v>
      </c>
      <c r="M43" s="10">
        <f>Hypothesis_1_5_DistRSSI_Indoor!DC509</f>
        <v>-71</v>
      </c>
      <c r="N43" s="10">
        <f>Hypothesis_1_5_DistRSSI_Indoor!DL509</f>
        <v>-72</v>
      </c>
      <c r="O43" s="10">
        <f>Hypothesis_1_5_DistRSSI_Indoor!DU509</f>
        <v>-70</v>
      </c>
      <c r="P43" s="10">
        <f>Hypothesis_1_5_DistRSSI_Indoor!ED509</f>
        <v>-86</v>
      </c>
      <c r="Q43" s="10">
        <f>Hypothesis_1_5_DistRSSI_Indoor!EM509</f>
        <v>-79</v>
      </c>
    </row>
    <row r="44" spans="1:17" x14ac:dyDescent="0.25">
      <c r="A44" t="s">
        <v>57</v>
      </c>
      <c r="B44" s="9">
        <f>Hypothesis_1_5_DistRSSI_Indoor!H511</f>
        <v>8.1361992278665127</v>
      </c>
      <c r="C44" s="9">
        <f>Hypothesis_1_5_DistRSSI_Indoor!Q511</f>
        <v>3.6535500096421272</v>
      </c>
      <c r="D44" s="9">
        <f>Hypothesis_1_5_DistRSSI_Indoor!Z511</f>
        <v>4.9698276842525688</v>
      </c>
      <c r="E44" s="9">
        <f>Hypothesis_1_5_DistRSSI_Indoor!AI511</f>
        <v>1.165240901181537</v>
      </c>
      <c r="F44" s="9">
        <f>Hypothesis_1_5_DistRSSI_Indoor!AR511</f>
        <v>1.3054397252665568</v>
      </c>
      <c r="G44" s="9">
        <f>Hypothesis_1_5_DistRSSI_Indoor!BA511</f>
        <v>1.4324954151909566</v>
      </c>
      <c r="H44" s="9">
        <f>Hypothesis_1_5_DistRSSI_Indoor!BJ511</f>
        <v>3.8096023767565521</v>
      </c>
      <c r="I44" s="9">
        <f>Hypothesis_1_5_DistRSSI_Indoor!BS511</f>
        <v>1.6584354453059231</v>
      </c>
      <c r="J44" s="9">
        <f>Hypothesis_1_5_DistRSSI_Indoor!CB511</f>
        <v>3.8797665443050824</v>
      </c>
      <c r="K44" s="9">
        <f>Hypothesis_1_5_DistRSSI_Indoor!CK511</f>
        <v>1.4860838249802566</v>
      </c>
      <c r="L44" s="9">
        <f>Hypothesis_1_5_DistRSSI_Indoor!CT511</f>
        <v>1.7308184695917548</v>
      </c>
      <c r="M44" s="9">
        <f>Hypothesis_1_5_DistRSSI_Indoor!DC511</f>
        <v>1.7766964093954349</v>
      </c>
      <c r="N44" s="9">
        <f>Hypothesis_1_5_DistRSSI_Indoor!DL511</f>
        <v>1.035796550451451</v>
      </c>
      <c r="O44" s="9">
        <f>Hypothesis_1_5_DistRSSI_Indoor!DU511</f>
        <v>4.3766649039550041</v>
      </c>
      <c r="P44" s="9">
        <f>Hypothesis_1_5_DistRSSI_Indoor!ED511</f>
        <v>2.8243447163763626</v>
      </c>
      <c r="Q44" s="9">
        <f>Hypothesis_1_5_DistRSSI_Indoor!EM511</f>
        <v>4.6165133078927889</v>
      </c>
    </row>
    <row r="59" spans="1:8" x14ac:dyDescent="0.25">
      <c r="H59" t="s">
        <v>116</v>
      </c>
    </row>
    <row r="62" spans="1:8" x14ac:dyDescent="0.25">
      <c r="A62" t="s">
        <v>82</v>
      </c>
      <c r="B62">
        <v>0</v>
      </c>
      <c r="C62">
        <v>0.5</v>
      </c>
      <c r="D62">
        <v>1</v>
      </c>
      <c r="E62">
        <v>2</v>
      </c>
      <c r="F62">
        <v>4</v>
      </c>
      <c r="G62">
        <v>6</v>
      </c>
      <c r="H62">
        <v>8</v>
      </c>
    </row>
    <row r="63" spans="1:8" x14ac:dyDescent="0.25">
      <c r="A63" t="s">
        <v>83</v>
      </c>
      <c r="B63" s="10">
        <f>Hypothesis_5_1_DistRSSI_Outdoor!H124</f>
        <v>-28</v>
      </c>
      <c r="C63" s="10">
        <f>Hypothesis_5_1_DistRSSI_Outdoor!Q124</f>
        <v>-37</v>
      </c>
      <c r="D63" s="10">
        <f>Hypothesis_5_1_DistRSSI_Outdoor!Z124</f>
        <v>-41</v>
      </c>
      <c r="E63" s="10">
        <f>Hypothesis_5_1_DistRSSI_Outdoor!AI124</f>
        <v>-53</v>
      </c>
      <c r="F63" s="10">
        <f>Hypothesis_5_1_DistRSSI_Outdoor!AR124</f>
        <v>-64</v>
      </c>
      <c r="G63" s="10">
        <f>Hypothesis_5_1_DistRSSI_Outdoor!BA124</f>
        <v>-68</v>
      </c>
      <c r="H63" s="10">
        <f>Hypothesis_5_1_DistRSSI_Outdoor!BJ124</f>
        <v>-74</v>
      </c>
    </row>
    <row r="64" spans="1:8" x14ac:dyDescent="0.25">
      <c r="A64" t="s">
        <v>57</v>
      </c>
      <c r="B64" s="9">
        <f>Hypothesis_5_1_DistRSSI_Outdoor!H126</f>
        <v>4.1851385419582687</v>
      </c>
      <c r="C64" s="9">
        <f>Hypothesis_5_1_DistRSSI_Outdoor!Q126</f>
        <v>2.2113895863097097</v>
      </c>
      <c r="D64" s="9">
        <f>Hypothesis_5_1_DistRSSI_Outdoor!Z126</f>
        <v>2.6889566387128752</v>
      </c>
      <c r="E64" s="9">
        <f>Hypothesis_5_1_DistRSSI_Outdoor!AI126</f>
        <v>0.70891755695856662</v>
      </c>
      <c r="F64" s="9">
        <f>Hypothesis_5_1_DistRSSI_Outdoor!AR126</f>
        <v>0.81537476233392625</v>
      </c>
      <c r="G64" s="9">
        <f>Hypothesis_5_1_DistRSSI_Outdoor!BA126</f>
        <v>1.2186395934691341</v>
      </c>
      <c r="H64" s="9">
        <f>Hypothesis_5_1_DistRSSI_Outdoor!BJ126</f>
        <v>3.1249871286863655</v>
      </c>
    </row>
    <row r="65" spans="3:3" x14ac:dyDescent="0.25">
      <c r="C65" t="s">
        <v>90</v>
      </c>
    </row>
    <row r="83" spans="1:7" x14ac:dyDescent="0.25">
      <c r="A83" s="10"/>
      <c r="B83" s="10"/>
      <c r="C83" s="10"/>
      <c r="D83" s="10"/>
      <c r="E83" s="10"/>
      <c r="F83" s="10"/>
      <c r="G83" s="10"/>
    </row>
  </sheetData>
  <mergeCells count="1">
    <mergeCell ref="F19:I19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C5B5-8D7F-4C57-86C5-303F4B4E4F00}">
  <dimension ref="A1:R28"/>
  <sheetViews>
    <sheetView workbookViewId="0">
      <selection activeCell="B15" sqref="B15"/>
    </sheetView>
  </sheetViews>
  <sheetFormatPr defaultRowHeight="15" x14ac:dyDescent="0.25"/>
  <cols>
    <col min="1" max="1" width="46.5703125" bestFit="1" customWidth="1"/>
    <col min="2" max="2" width="59.28515625" bestFit="1" customWidth="1"/>
    <col min="3" max="3" width="12.5703125" bestFit="1" customWidth="1"/>
    <col min="4" max="4" width="20.5703125" bestFit="1" customWidth="1"/>
    <col min="5" max="5" width="21" customWidth="1"/>
  </cols>
  <sheetData>
    <row r="1" spans="1:18" ht="20.25" thickBot="1" x14ac:dyDescent="0.35">
      <c r="A1" s="38" t="s">
        <v>178</v>
      </c>
      <c r="B1" s="38"/>
      <c r="C1" s="38"/>
      <c r="I1" s="38" t="s">
        <v>186</v>
      </c>
      <c r="J1" s="38"/>
      <c r="K1" s="38"/>
      <c r="L1" s="38"/>
      <c r="M1" s="38"/>
      <c r="N1" s="38"/>
      <c r="O1" s="38"/>
      <c r="P1" s="38"/>
      <c r="Q1" s="38"/>
      <c r="R1" s="38"/>
    </row>
    <row r="2" spans="1:18" ht="16.5" thickTop="1" thickBot="1" x14ac:dyDescent="0.3">
      <c r="A2" s="32" t="s">
        <v>179</v>
      </c>
      <c r="B2" s="32" t="s">
        <v>180</v>
      </c>
      <c r="C2" s="33" t="s">
        <v>184</v>
      </c>
    </row>
    <row r="3" spans="1:18" ht="16.5" thickTop="1" thickBot="1" x14ac:dyDescent="0.3">
      <c r="A3" s="34">
        <v>60</v>
      </c>
      <c r="B3" s="34">
        <v>60</v>
      </c>
      <c r="C3" s="35">
        <f>(ABS(A3-B3))/(A3)</f>
        <v>0</v>
      </c>
      <c r="D3" s="33" t="s">
        <v>185</v>
      </c>
    </row>
    <row r="4" spans="1:18" ht="15.75" thickTop="1" x14ac:dyDescent="0.25">
      <c r="A4" s="34">
        <v>300</v>
      </c>
      <c r="B4" s="34">
        <v>278</v>
      </c>
      <c r="C4" s="35">
        <f t="shared" ref="C4:C28" si="0">(ABS(A4-B4))/(A4)</f>
        <v>7.3333333333333334E-2</v>
      </c>
      <c r="D4" s="37">
        <f>AVERAGE(C3:C7)</f>
        <v>4.6166666666666668E-2</v>
      </c>
    </row>
    <row r="5" spans="1:18" x14ac:dyDescent="0.25">
      <c r="A5" s="34">
        <v>600</v>
      </c>
      <c r="B5" s="34">
        <v>568</v>
      </c>
      <c r="C5" s="35">
        <f t="shared" si="0"/>
        <v>5.3333333333333337E-2</v>
      </c>
    </row>
    <row r="6" spans="1:18" x14ac:dyDescent="0.25">
      <c r="A6" s="34">
        <v>720</v>
      </c>
      <c r="B6" s="34">
        <v>681</v>
      </c>
      <c r="C6" s="35">
        <f t="shared" si="0"/>
        <v>5.4166666666666669E-2</v>
      </c>
    </row>
    <row r="7" spans="1:18" x14ac:dyDescent="0.25">
      <c r="A7" s="34">
        <v>900</v>
      </c>
      <c r="B7" s="34">
        <v>855</v>
      </c>
      <c r="C7" s="35">
        <f t="shared" si="0"/>
        <v>0.05</v>
      </c>
    </row>
    <row r="8" spans="1:18" ht="15.75" thickBot="1" x14ac:dyDescent="0.3">
      <c r="A8" s="32" t="s">
        <v>181</v>
      </c>
      <c r="B8" s="32" t="s">
        <v>182</v>
      </c>
      <c r="C8" s="33" t="s">
        <v>184</v>
      </c>
    </row>
    <row r="9" spans="1:18" ht="16.5" thickTop="1" thickBot="1" x14ac:dyDescent="0.3">
      <c r="A9" s="34">
        <v>60</v>
      </c>
      <c r="B9" s="34">
        <v>60</v>
      </c>
      <c r="C9" s="35">
        <f t="shared" si="0"/>
        <v>0</v>
      </c>
      <c r="D9" s="33" t="s">
        <v>185</v>
      </c>
    </row>
    <row r="10" spans="1:18" ht="15.75" thickTop="1" x14ac:dyDescent="0.25">
      <c r="A10" s="34">
        <v>300</v>
      </c>
      <c r="B10" s="34">
        <v>300</v>
      </c>
      <c r="C10" s="35">
        <f t="shared" si="0"/>
        <v>0</v>
      </c>
      <c r="D10" s="37">
        <f>AVERAGE(C9:C13)</f>
        <v>3.3333333333333331E-3</v>
      </c>
    </row>
    <row r="11" spans="1:18" x14ac:dyDescent="0.25">
      <c r="A11" s="34">
        <v>600</v>
      </c>
      <c r="B11" s="34">
        <v>596</v>
      </c>
      <c r="C11" s="35">
        <f t="shared" si="0"/>
        <v>6.6666666666666671E-3</v>
      </c>
    </row>
    <row r="12" spans="1:18" x14ac:dyDescent="0.25">
      <c r="A12" s="34">
        <v>720</v>
      </c>
      <c r="B12" s="34">
        <v>720</v>
      </c>
      <c r="C12" s="35">
        <f t="shared" si="0"/>
        <v>0</v>
      </c>
    </row>
    <row r="13" spans="1:18" x14ac:dyDescent="0.25">
      <c r="A13" s="34">
        <v>900</v>
      </c>
      <c r="B13" s="34">
        <v>891</v>
      </c>
      <c r="C13" s="35">
        <f t="shared" si="0"/>
        <v>0.01</v>
      </c>
    </row>
    <row r="14" spans="1:18" x14ac:dyDescent="0.25">
      <c r="A14" s="30"/>
      <c r="B14" s="30"/>
      <c r="C14" s="31"/>
    </row>
    <row r="15" spans="1:18" x14ac:dyDescent="0.25">
      <c r="A15" s="30"/>
      <c r="B15" s="30"/>
      <c r="C15" s="31"/>
    </row>
    <row r="16" spans="1:18" ht="20.25" thickBot="1" x14ac:dyDescent="0.35">
      <c r="A16" s="38" t="s">
        <v>183</v>
      </c>
      <c r="B16" s="38"/>
      <c r="C16" s="38"/>
    </row>
    <row r="17" spans="1:4" ht="16.5" thickTop="1" thickBot="1" x14ac:dyDescent="0.3">
      <c r="A17" s="32" t="s">
        <v>179</v>
      </c>
      <c r="B17" s="32" t="s">
        <v>180</v>
      </c>
      <c r="C17" s="33" t="s">
        <v>184</v>
      </c>
    </row>
    <row r="18" spans="1:4" ht="16.5" thickTop="1" thickBot="1" x14ac:dyDescent="0.3">
      <c r="A18" s="34">
        <v>60</v>
      </c>
      <c r="B18" s="34">
        <v>60</v>
      </c>
      <c r="C18" s="35">
        <f t="shared" si="0"/>
        <v>0</v>
      </c>
      <c r="D18" s="33" t="s">
        <v>185</v>
      </c>
    </row>
    <row r="19" spans="1:4" ht="15.75" thickTop="1" x14ac:dyDescent="0.25">
      <c r="A19" s="34">
        <v>300</v>
      </c>
      <c r="B19" s="34">
        <v>300</v>
      </c>
      <c r="C19" s="35">
        <f t="shared" si="0"/>
        <v>0</v>
      </c>
      <c r="D19" s="36">
        <f>AVERAGE(C18:C22)</f>
        <v>0</v>
      </c>
    </row>
    <row r="20" spans="1:4" x14ac:dyDescent="0.25">
      <c r="A20" s="34">
        <v>600</v>
      </c>
      <c r="B20" s="34">
        <v>600</v>
      </c>
      <c r="C20" s="35">
        <f t="shared" si="0"/>
        <v>0</v>
      </c>
    </row>
    <row r="21" spans="1:4" x14ac:dyDescent="0.25">
      <c r="A21" s="34">
        <v>720</v>
      </c>
      <c r="B21" s="34">
        <v>720</v>
      </c>
      <c r="C21" s="35">
        <f t="shared" si="0"/>
        <v>0</v>
      </c>
    </row>
    <row r="22" spans="1:4" x14ac:dyDescent="0.25">
      <c r="A22" s="34">
        <v>900</v>
      </c>
      <c r="B22" s="34">
        <v>900</v>
      </c>
      <c r="C22" s="35">
        <f t="shared" si="0"/>
        <v>0</v>
      </c>
    </row>
    <row r="23" spans="1:4" ht="15.75" thickBot="1" x14ac:dyDescent="0.3">
      <c r="A23" s="32" t="s">
        <v>181</v>
      </c>
      <c r="B23" s="32" t="s">
        <v>182</v>
      </c>
      <c r="C23" s="33" t="s">
        <v>184</v>
      </c>
    </row>
    <row r="24" spans="1:4" ht="16.5" thickTop="1" thickBot="1" x14ac:dyDescent="0.3">
      <c r="A24" s="34">
        <v>60</v>
      </c>
      <c r="B24" s="34">
        <v>60</v>
      </c>
      <c r="C24" s="35">
        <f t="shared" si="0"/>
        <v>0</v>
      </c>
      <c r="D24" s="33" t="s">
        <v>185</v>
      </c>
    </row>
    <row r="25" spans="1:4" ht="15.75" thickTop="1" x14ac:dyDescent="0.25">
      <c r="A25" s="34">
        <v>300</v>
      </c>
      <c r="B25" s="34">
        <v>300</v>
      </c>
      <c r="C25" s="35">
        <f t="shared" si="0"/>
        <v>0</v>
      </c>
      <c r="D25" s="36">
        <f>AVERAGE(C24:C28)</f>
        <v>1.3333333333333335E-3</v>
      </c>
    </row>
    <row r="26" spans="1:4" x14ac:dyDescent="0.25">
      <c r="A26" s="34">
        <v>600</v>
      </c>
      <c r="B26" s="34">
        <v>596</v>
      </c>
      <c r="C26" s="35">
        <f t="shared" si="0"/>
        <v>6.6666666666666671E-3</v>
      </c>
    </row>
    <row r="27" spans="1:4" x14ac:dyDescent="0.25">
      <c r="A27" s="34">
        <v>720</v>
      </c>
      <c r="B27" s="34">
        <v>720</v>
      </c>
      <c r="C27" s="35">
        <f t="shared" si="0"/>
        <v>0</v>
      </c>
    </row>
    <row r="28" spans="1:4" x14ac:dyDescent="0.25">
      <c r="A28" s="34">
        <v>900</v>
      </c>
      <c r="B28" s="34">
        <v>900</v>
      </c>
      <c r="C28" s="35">
        <f t="shared" si="0"/>
        <v>0</v>
      </c>
    </row>
  </sheetData>
  <mergeCells count="3">
    <mergeCell ref="A16:C16"/>
    <mergeCell ref="A1:C1"/>
    <mergeCell ref="I1:R1"/>
  </mergeCells>
  <conditionalFormatting sqref="C3:C7">
    <cfRule type="cellIs" dxfId="10" priority="7" operator="lessThan">
      <formula>0.037</formula>
    </cfRule>
    <cfRule type="cellIs" dxfId="9" priority="8" operator="greaterThan">
      <formula>0.037</formula>
    </cfRule>
  </conditionalFormatting>
  <conditionalFormatting sqref="C9:C13">
    <cfRule type="cellIs" dxfId="8" priority="5" operator="lessThan">
      <formula>0.037</formula>
    </cfRule>
    <cfRule type="cellIs" dxfId="7" priority="6" operator="greaterThan">
      <formula>0.037</formula>
    </cfRule>
  </conditionalFormatting>
  <conditionalFormatting sqref="C18:C22">
    <cfRule type="cellIs" dxfId="6" priority="3" operator="lessThan">
      <formula>0.037</formula>
    </cfRule>
    <cfRule type="cellIs" dxfId="5" priority="4" operator="greaterThan">
      <formula>0.037</formula>
    </cfRule>
  </conditionalFormatting>
  <conditionalFormatting sqref="C24:C28">
    <cfRule type="cellIs" dxfId="4" priority="1" operator="lessThan">
      <formula>0.037</formula>
    </cfRule>
    <cfRule type="cellIs" dxfId="3" priority="2" operator="greaterThan">
      <formula>0.037</formula>
    </cfRule>
  </conditionalFormatting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Word.OpenDocumentText.12" shapeId="17409" r:id="rId4">
          <objectPr defaultSize="0" autoPict="0" r:id="rId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17</xdr:col>
                <xdr:colOff>571500</xdr:colOff>
                <xdr:row>36</xdr:row>
                <xdr:rowOff>142875</xdr:rowOff>
              </to>
            </anchor>
          </objectPr>
        </oleObject>
      </mc:Choice>
      <mc:Fallback>
        <oleObject progId="Word.OpenDocumentText.12" shapeId="174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C247-6243-4946-ACD9-F10A8D5DEDDB}">
  <dimension ref="A1:EN852"/>
  <sheetViews>
    <sheetView topLeftCell="H64" workbookViewId="0">
      <selection activeCell="AJ5" sqref="AJ5"/>
    </sheetView>
  </sheetViews>
  <sheetFormatPr defaultRowHeight="15" x14ac:dyDescent="0.25"/>
  <cols>
    <col min="1" max="1" width="8.140625" hidden="1" customWidth="1"/>
    <col min="2" max="2" width="17.5703125" hidden="1" customWidth="1"/>
    <col min="3" max="3" width="14" hidden="1" customWidth="1"/>
    <col min="4" max="4" width="36.85546875" hidden="1" customWidth="1"/>
    <col min="5" max="6" width="9.7109375" hidden="1" customWidth="1"/>
    <col min="7" max="7" width="12.5703125" hidden="1" customWidth="1"/>
    <col min="8" max="8" width="20" customWidth="1"/>
    <col min="10" max="15" width="9.140625" hidden="1" customWidth="1"/>
    <col min="16" max="16" width="14.42578125" hidden="1" customWidth="1"/>
    <col min="17" max="17" width="19.140625" customWidth="1"/>
    <col min="18" max="18" width="7.7109375" customWidth="1"/>
    <col min="19" max="19" width="8.140625" hidden="1" customWidth="1"/>
    <col min="20" max="20" width="17.5703125" hidden="1" customWidth="1"/>
    <col min="21" max="21" width="14" hidden="1" customWidth="1"/>
    <col min="22" max="22" width="36.5703125" hidden="1" customWidth="1"/>
    <col min="23" max="24" width="9.7109375" hidden="1" customWidth="1"/>
    <col min="25" max="25" width="12.5703125" hidden="1" customWidth="1"/>
    <col min="26" max="26" width="18.85546875" customWidth="1"/>
    <col min="28" max="34" width="9.140625" hidden="1" customWidth="1"/>
    <col min="35" max="35" width="17.85546875" customWidth="1"/>
    <col min="36" max="36" width="11.140625" customWidth="1"/>
    <col min="37" max="43" width="17.85546875" hidden="1" customWidth="1"/>
    <col min="44" max="44" width="17.85546875" customWidth="1"/>
    <col min="46" max="52" width="9.140625" hidden="1" customWidth="1"/>
    <col min="53" max="54" width="18.5703125" customWidth="1"/>
    <col min="55" max="55" width="8.140625" hidden="1" customWidth="1"/>
    <col min="56" max="56" width="17.5703125" hidden="1" customWidth="1"/>
    <col min="57" max="57" width="14" hidden="1" customWidth="1"/>
    <col min="58" max="58" width="36.7109375" hidden="1" customWidth="1"/>
    <col min="59" max="60" width="9.7109375" hidden="1" customWidth="1"/>
    <col min="61" max="61" width="12.5703125" hidden="1" customWidth="1"/>
    <col min="62" max="62" width="18.140625" customWidth="1"/>
    <col min="63" max="63" width="7" customWidth="1"/>
    <col min="64" max="64" width="8.140625" hidden="1" customWidth="1"/>
    <col min="65" max="65" width="17.5703125" hidden="1" customWidth="1"/>
    <col min="66" max="66" width="14" hidden="1" customWidth="1"/>
    <col min="67" max="67" width="36.7109375" hidden="1" customWidth="1"/>
    <col min="68" max="69" width="9.7109375" hidden="1" customWidth="1"/>
    <col min="70" max="70" width="1" hidden="1" customWidth="1"/>
    <col min="71" max="71" width="18.28515625" customWidth="1"/>
    <col min="73" max="73" width="8.140625" hidden="1" customWidth="1"/>
    <col min="74" max="74" width="17.5703125" hidden="1" customWidth="1"/>
    <col min="75" max="75" width="14" hidden="1" customWidth="1"/>
    <col min="76" max="76" width="37.28515625" hidden="1" customWidth="1"/>
    <col min="77" max="78" width="9.7109375" hidden="1" customWidth="1"/>
    <col min="79" max="79" width="12.5703125" hidden="1" customWidth="1"/>
    <col min="80" max="80" width="18" customWidth="1"/>
    <col min="81" max="81" width="7" customWidth="1"/>
    <col min="82" max="82" width="8.140625" hidden="1" customWidth="1"/>
    <col min="83" max="83" width="17.5703125" hidden="1" customWidth="1"/>
    <col min="84" max="84" width="14" hidden="1" customWidth="1"/>
    <col min="85" max="85" width="37.28515625" hidden="1" customWidth="1"/>
    <col min="86" max="87" width="9.7109375" hidden="1" customWidth="1"/>
    <col min="88" max="88" width="12.5703125" hidden="1" customWidth="1"/>
    <col min="89" max="89" width="20.140625" customWidth="1"/>
    <col min="90" max="90" width="12.5703125" customWidth="1"/>
    <col min="91" max="91" width="7" hidden="1" customWidth="1"/>
    <col min="92" max="92" width="8.140625" hidden="1" customWidth="1"/>
    <col min="93" max="93" width="17.5703125" hidden="1" customWidth="1"/>
    <col min="94" max="94" width="14" hidden="1" customWidth="1"/>
    <col min="95" max="95" width="36.85546875" hidden="1" customWidth="1"/>
    <col min="96" max="97" width="9.7109375" hidden="1" customWidth="1"/>
    <col min="98" max="98" width="17" customWidth="1"/>
    <col min="99" max="99" width="12.5703125" customWidth="1"/>
    <col min="100" max="100" width="8.140625" hidden="1" customWidth="1"/>
    <col min="101" max="101" width="17.5703125" hidden="1" customWidth="1"/>
    <col min="102" max="102" width="14" hidden="1" customWidth="1"/>
    <col min="103" max="103" width="37.140625" hidden="1" customWidth="1"/>
    <col min="104" max="105" width="9.7109375" hidden="1" customWidth="1"/>
    <col min="106" max="106" width="12.5703125" hidden="1" customWidth="1"/>
    <col min="107" max="107" width="18.5703125" customWidth="1"/>
    <col min="108" max="108" width="20" customWidth="1"/>
    <col min="109" max="109" width="9.140625" hidden="1" customWidth="1"/>
    <col min="110" max="110" width="8.140625" hidden="1" customWidth="1"/>
    <col min="111" max="111" width="17.5703125" hidden="1" customWidth="1"/>
    <col min="112" max="112" width="14" hidden="1" customWidth="1"/>
    <col min="113" max="113" width="37.42578125" hidden="1" customWidth="1"/>
    <col min="114" max="115" width="9.7109375" hidden="1" customWidth="1"/>
    <col min="116" max="116" width="18.5703125" customWidth="1"/>
    <col min="117" max="117" width="17.85546875" customWidth="1"/>
    <col min="118" max="118" width="9.140625" hidden="1" customWidth="1"/>
    <col min="119" max="119" width="8.140625" hidden="1" customWidth="1"/>
    <col min="120" max="120" width="17.5703125" hidden="1" customWidth="1"/>
    <col min="121" max="121" width="14" hidden="1" customWidth="1"/>
    <col min="122" max="122" width="37.5703125" hidden="1" customWidth="1"/>
    <col min="123" max="124" width="9.7109375" hidden="1" customWidth="1"/>
    <col min="125" max="125" width="16.28515625" customWidth="1"/>
    <col min="126" max="126" width="18.28515625" customWidth="1"/>
    <col min="127" max="127" width="9.140625" hidden="1" customWidth="1"/>
    <col min="128" max="128" width="8.140625" hidden="1" customWidth="1"/>
    <col min="129" max="129" width="17.5703125" hidden="1" customWidth="1"/>
    <col min="130" max="130" width="14" hidden="1" customWidth="1"/>
    <col min="131" max="131" width="37.140625" hidden="1" customWidth="1"/>
    <col min="132" max="133" width="9.7109375" hidden="1" customWidth="1"/>
    <col min="134" max="134" width="20.42578125" customWidth="1"/>
    <col min="135" max="135" width="20.140625" customWidth="1"/>
    <col min="136" max="136" width="9.140625" hidden="1" customWidth="1"/>
    <col min="137" max="137" width="8.140625" hidden="1" customWidth="1"/>
    <col min="138" max="138" width="17.5703125" hidden="1" customWidth="1"/>
    <col min="139" max="139" width="14" hidden="1" customWidth="1"/>
    <col min="140" max="140" width="36.7109375" hidden="1" customWidth="1"/>
    <col min="141" max="142" width="9.7109375" hidden="1" customWidth="1"/>
    <col min="143" max="143" width="18.5703125" customWidth="1"/>
    <col min="144" max="144" width="18.85546875" customWidth="1"/>
  </cols>
  <sheetData>
    <row r="1" spans="1:144" x14ac:dyDescent="0.25">
      <c r="A1" s="40" t="s">
        <v>68</v>
      </c>
      <c r="B1" s="40"/>
      <c r="C1" s="40"/>
      <c r="D1" s="40"/>
      <c r="E1" s="40"/>
      <c r="F1" s="40"/>
      <c r="G1" s="40"/>
      <c r="H1" s="40"/>
      <c r="J1" s="40" t="s">
        <v>73</v>
      </c>
      <c r="K1" s="40"/>
      <c r="L1" s="40"/>
      <c r="M1" s="40"/>
      <c r="N1" s="40"/>
      <c r="O1" s="40"/>
      <c r="P1" s="40"/>
      <c r="Q1" s="40"/>
      <c r="S1" s="40" t="s">
        <v>74</v>
      </c>
      <c r="T1" s="40"/>
      <c r="U1" s="40"/>
      <c r="V1" s="40"/>
      <c r="W1" s="40"/>
      <c r="X1" s="40"/>
      <c r="Y1" s="40"/>
      <c r="Z1" s="40"/>
      <c r="AB1" s="40" t="s">
        <v>77</v>
      </c>
      <c r="AC1" s="40"/>
      <c r="AD1" s="40"/>
      <c r="AE1" s="40"/>
      <c r="AF1" s="40"/>
      <c r="AG1" s="40"/>
      <c r="AH1" s="40"/>
      <c r="AI1" s="40"/>
      <c r="AJ1" s="8"/>
      <c r="AK1" s="40" t="s">
        <v>89</v>
      </c>
      <c r="AL1" s="40"/>
      <c r="AM1" s="40"/>
      <c r="AN1" s="40"/>
      <c r="AO1" s="40"/>
      <c r="AP1" s="40"/>
      <c r="AQ1" s="40"/>
      <c r="AR1" s="40"/>
      <c r="AT1" s="40" t="s">
        <v>78</v>
      </c>
      <c r="AU1" s="40"/>
      <c r="AV1" s="40"/>
      <c r="AW1" s="40"/>
      <c r="AX1" s="40"/>
      <c r="AY1" s="40"/>
      <c r="AZ1" s="40"/>
      <c r="BA1" s="40"/>
      <c r="BB1" s="11"/>
      <c r="BC1" s="40" t="s">
        <v>148</v>
      </c>
      <c r="BD1" s="40"/>
      <c r="BE1" s="40"/>
      <c r="BF1" s="40"/>
      <c r="BG1" s="40"/>
      <c r="BH1" s="40"/>
      <c r="BI1" s="40"/>
      <c r="BJ1" s="40"/>
      <c r="BL1" s="40" t="s">
        <v>81</v>
      </c>
      <c r="BM1" s="40"/>
      <c r="BN1" s="40"/>
      <c r="BO1" s="40"/>
      <c r="BP1" s="40"/>
      <c r="BQ1" s="40"/>
      <c r="BR1" s="40"/>
      <c r="BS1" s="40"/>
      <c r="BU1" s="40" t="s">
        <v>105</v>
      </c>
      <c r="BV1" s="40"/>
      <c r="BW1" s="40"/>
      <c r="BX1" s="40"/>
      <c r="BY1" s="40"/>
      <c r="BZ1" s="40"/>
      <c r="CA1" s="40"/>
      <c r="CB1" s="40"/>
      <c r="CC1" s="11"/>
      <c r="CD1" s="40" t="s">
        <v>144</v>
      </c>
      <c r="CE1" s="40"/>
      <c r="CF1" s="40"/>
      <c r="CG1" s="40"/>
      <c r="CH1" s="40"/>
      <c r="CI1" s="40"/>
      <c r="CJ1" s="40"/>
      <c r="CK1" s="40"/>
      <c r="CL1" s="11"/>
      <c r="CM1" s="40" t="s">
        <v>107</v>
      </c>
      <c r="CN1" s="40"/>
      <c r="CO1" s="40"/>
      <c r="CP1" s="40"/>
      <c r="CQ1" s="40"/>
      <c r="CR1" s="40"/>
      <c r="CS1" s="40"/>
      <c r="CT1" s="40"/>
      <c r="CU1" s="3"/>
      <c r="CV1" s="40" t="s">
        <v>146</v>
      </c>
      <c r="CW1" s="40"/>
      <c r="CX1" s="40"/>
      <c r="CY1" s="40"/>
      <c r="CZ1" s="40"/>
      <c r="DA1" s="40"/>
      <c r="DB1" s="40"/>
      <c r="DC1" s="40"/>
      <c r="DD1" s="3"/>
      <c r="DE1" s="40" t="s">
        <v>109</v>
      </c>
      <c r="DF1" s="40"/>
      <c r="DG1" s="40"/>
      <c r="DH1" s="40"/>
      <c r="DI1" s="40"/>
      <c r="DJ1" s="40"/>
      <c r="DK1" s="40"/>
      <c r="DL1" s="40"/>
      <c r="DM1" s="3"/>
      <c r="DN1" s="40" t="s">
        <v>111</v>
      </c>
      <c r="DO1" s="40"/>
      <c r="DP1" s="40"/>
      <c r="DQ1" s="40"/>
      <c r="DR1" s="40"/>
      <c r="DS1" s="40"/>
      <c r="DT1" s="40"/>
      <c r="DU1" s="40"/>
      <c r="DV1" s="3"/>
      <c r="DW1" s="40" t="s">
        <v>113</v>
      </c>
      <c r="DX1" s="40"/>
      <c r="DY1" s="40"/>
      <c r="DZ1" s="40"/>
      <c r="EA1" s="40"/>
      <c r="EB1" s="40"/>
      <c r="EC1" s="40"/>
      <c r="ED1" s="40"/>
      <c r="EE1" s="3"/>
      <c r="EF1" s="40" t="s">
        <v>115</v>
      </c>
      <c r="EG1" s="40"/>
      <c r="EH1" s="40"/>
      <c r="EI1" s="40"/>
      <c r="EJ1" s="40"/>
      <c r="EK1" s="40"/>
      <c r="EL1" s="40"/>
      <c r="EM1" s="40"/>
      <c r="EN1" s="3"/>
    </row>
    <row r="2" spans="1:14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B2" s="5" t="s">
        <v>0</v>
      </c>
      <c r="AC2" s="5" t="s">
        <v>1</v>
      </c>
      <c r="AD2" s="5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J2" s="5"/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  <c r="AY2" s="5" t="s">
        <v>5</v>
      </c>
      <c r="AZ2" s="5" t="s">
        <v>6</v>
      </c>
      <c r="BA2" s="5" t="s">
        <v>7</v>
      </c>
      <c r="BB2" s="5"/>
      <c r="BC2" s="5" t="s">
        <v>0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K2" s="5"/>
      <c r="BL2" s="5" t="s">
        <v>0</v>
      </c>
      <c r="BM2" s="5" t="s">
        <v>1</v>
      </c>
      <c r="BN2" s="5" t="s">
        <v>2</v>
      </c>
      <c r="BO2" s="5" t="s">
        <v>3</v>
      </c>
      <c r="BP2" s="5" t="s">
        <v>4</v>
      </c>
      <c r="BQ2" s="5" t="s">
        <v>5</v>
      </c>
      <c r="BR2" s="5" t="s">
        <v>6</v>
      </c>
      <c r="BS2" s="5" t="s">
        <v>7</v>
      </c>
      <c r="BU2" s="5" t="s">
        <v>0</v>
      </c>
      <c r="BV2" s="5" t="s">
        <v>1</v>
      </c>
      <c r="BW2" s="5" t="s">
        <v>2</v>
      </c>
      <c r="BX2" s="5" t="s">
        <v>3</v>
      </c>
      <c r="BY2" s="5" t="s">
        <v>4</v>
      </c>
      <c r="BZ2" s="5" t="s">
        <v>5</v>
      </c>
      <c r="CA2" s="5" t="s">
        <v>6</v>
      </c>
      <c r="CB2" s="5" t="s">
        <v>7</v>
      </c>
      <c r="CC2" s="5"/>
      <c r="CD2" s="5" t="s">
        <v>0</v>
      </c>
      <c r="CE2" s="5" t="s">
        <v>1</v>
      </c>
      <c r="CF2" s="5" t="s">
        <v>2</v>
      </c>
      <c r="CG2" s="5" t="s">
        <v>3</v>
      </c>
      <c r="CH2" s="5" t="s">
        <v>4</v>
      </c>
      <c r="CI2" s="5" t="s">
        <v>5</v>
      </c>
      <c r="CJ2" s="5" t="s">
        <v>6</v>
      </c>
      <c r="CK2" s="5" t="s">
        <v>7</v>
      </c>
      <c r="CL2" s="5"/>
      <c r="CM2" s="5" t="s">
        <v>0</v>
      </c>
      <c r="CN2" s="5" t="s">
        <v>1</v>
      </c>
      <c r="CO2" s="5" t="s">
        <v>2</v>
      </c>
      <c r="CP2" s="5" t="s">
        <v>3</v>
      </c>
      <c r="CQ2" s="5" t="s">
        <v>4</v>
      </c>
      <c r="CR2" s="5" t="s">
        <v>5</v>
      </c>
      <c r="CS2" s="5" t="s">
        <v>6</v>
      </c>
      <c r="CT2" s="5" t="s">
        <v>7</v>
      </c>
      <c r="CU2" s="5"/>
      <c r="CV2" s="5" t="s">
        <v>0</v>
      </c>
      <c r="CW2" s="5" t="s">
        <v>1</v>
      </c>
      <c r="CX2" s="5" t="s">
        <v>2</v>
      </c>
      <c r="CY2" s="5" t="s">
        <v>3</v>
      </c>
      <c r="CZ2" s="5" t="s">
        <v>4</v>
      </c>
      <c r="DA2" s="5" t="s">
        <v>5</v>
      </c>
      <c r="DB2" s="5" t="s">
        <v>6</v>
      </c>
      <c r="DC2" s="5" t="s">
        <v>7</v>
      </c>
      <c r="DE2" s="5" t="s">
        <v>0</v>
      </c>
      <c r="DF2" s="5" t="s">
        <v>1</v>
      </c>
      <c r="DG2" s="5" t="s">
        <v>2</v>
      </c>
      <c r="DH2" s="5" t="s">
        <v>3</v>
      </c>
      <c r="DI2" s="5" t="s">
        <v>4</v>
      </c>
      <c r="DJ2" s="5" t="s">
        <v>5</v>
      </c>
      <c r="DK2" s="5" t="s">
        <v>6</v>
      </c>
      <c r="DL2" s="5" t="s">
        <v>7</v>
      </c>
      <c r="DN2" s="5" t="s">
        <v>0</v>
      </c>
      <c r="DO2" s="5" t="s">
        <v>1</v>
      </c>
      <c r="DP2" s="5" t="s">
        <v>2</v>
      </c>
      <c r="DQ2" s="5" t="s">
        <v>3</v>
      </c>
      <c r="DR2" s="5" t="s">
        <v>4</v>
      </c>
      <c r="DS2" s="5" t="s">
        <v>5</v>
      </c>
      <c r="DT2" s="5" t="s">
        <v>6</v>
      </c>
      <c r="DU2" s="5" t="s">
        <v>7</v>
      </c>
      <c r="DW2" s="5" t="s">
        <v>0</v>
      </c>
      <c r="DX2" s="5" t="s">
        <v>1</v>
      </c>
      <c r="DY2" s="5" t="s">
        <v>2</v>
      </c>
      <c r="DZ2" s="5" t="s">
        <v>3</v>
      </c>
      <c r="EA2" s="5" t="s">
        <v>4</v>
      </c>
      <c r="EB2" s="5" t="s">
        <v>5</v>
      </c>
      <c r="EC2" s="5" t="s">
        <v>6</v>
      </c>
      <c r="ED2" s="5" t="s">
        <v>7</v>
      </c>
      <c r="EF2" s="5" t="s">
        <v>0</v>
      </c>
      <c r="EG2" s="5" t="s">
        <v>1</v>
      </c>
      <c r="EH2" s="5" t="s">
        <v>2</v>
      </c>
      <c r="EI2" s="5" t="s">
        <v>3</v>
      </c>
      <c r="EJ2" s="5" t="s">
        <v>4</v>
      </c>
      <c r="EK2" s="5" t="s">
        <v>5</v>
      </c>
      <c r="EL2" s="5" t="s">
        <v>6</v>
      </c>
      <c r="EM2" s="5" t="s">
        <v>7</v>
      </c>
    </row>
    <row r="3" spans="1:144" x14ac:dyDescent="0.25">
      <c r="A3" s="5">
        <v>0</v>
      </c>
      <c r="B3" s="5" t="s">
        <v>8</v>
      </c>
      <c r="C3" s="6">
        <v>44013.664763252316</v>
      </c>
      <c r="D3" s="5" t="s">
        <v>60</v>
      </c>
      <c r="E3" s="5">
        <v>1</v>
      </c>
      <c r="F3" s="5">
        <v>1</v>
      </c>
      <c r="G3" s="5">
        <v>1</v>
      </c>
      <c r="H3" s="5">
        <v>-28</v>
      </c>
      <c r="J3" s="5">
        <v>0</v>
      </c>
      <c r="K3" s="5" t="s">
        <v>8</v>
      </c>
      <c r="L3" s="6">
        <v>44013.666947453705</v>
      </c>
      <c r="M3" s="5" t="s">
        <v>69</v>
      </c>
      <c r="N3" s="5">
        <v>1</v>
      </c>
      <c r="O3" s="5">
        <v>1</v>
      </c>
      <c r="P3" s="5">
        <v>1</v>
      </c>
      <c r="Q3" s="5">
        <v>-54</v>
      </c>
      <c r="S3" s="5">
        <v>0</v>
      </c>
      <c r="T3" s="5" t="s">
        <v>8</v>
      </c>
      <c r="U3" s="6">
        <v>44014.514894074076</v>
      </c>
      <c r="V3" s="5" t="s">
        <v>84</v>
      </c>
      <c r="W3" s="5">
        <v>1</v>
      </c>
      <c r="X3" s="5">
        <v>1</v>
      </c>
      <c r="Y3" s="5">
        <v>1</v>
      </c>
      <c r="Z3" s="5">
        <v>-50</v>
      </c>
      <c r="AB3" s="5">
        <v>0</v>
      </c>
      <c r="AC3" s="5" t="s">
        <v>8</v>
      </c>
      <c r="AD3" s="6">
        <v>44013.673272916669</v>
      </c>
      <c r="AE3" s="5" t="s">
        <v>75</v>
      </c>
      <c r="AF3" s="5">
        <v>1</v>
      </c>
      <c r="AG3" s="5">
        <v>1</v>
      </c>
      <c r="AH3" s="5">
        <v>1</v>
      </c>
      <c r="AI3" s="5">
        <v>-57</v>
      </c>
      <c r="AJ3" s="5"/>
      <c r="AK3" s="5">
        <v>0</v>
      </c>
      <c r="AL3" s="5" t="s">
        <v>8</v>
      </c>
      <c r="AM3" s="6">
        <v>44014.522592685185</v>
      </c>
      <c r="AN3" s="5" t="s">
        <v>86</v>
      </c>
      <c r="AO3" s="5">
        <v>1</v>
      </c>
      <c r="AP3" s="5">
        <v>1</v>
      </c>
      <c r="AQ3" s="5">
        <v>1</v>
      </c>
      <c r="AR3" s="5">
        <v>-50</v>
      </c>
      <c r="AT3" s="5">
        <v>0</v>
      </c>
      <c r="AU3" s="5" t="s">
        <v>8</v>
      </c>
      <c r="AV3" s="6">
        <v>44012.505694675929</v>
      </c>
      <c r="AW3" s="5" t="s">
        <v>23</v>
      </c>
      <c r="AX3" s="5">
        <v>1</v>
      </c>
      <c r="AY3" s="5">
        <v>1</v>
      </c>
      <c r="AZ3" s="5">
        <v>1</v>
      </c>
      <c r="BA3" s="5">
        <v>-56</v>
      </c>
      <c r="BB3" s="5"/>
      <c r="BC3" s="5">
        <v>0</v>
      </c>
      <c r="BD3" s="5" t="s">
        <v>8</v>
      </c>
      <c r="BE3" s="6">
        <v>44021.890915613425</v>
      </c>
      <c r="BF3" s="5" t="s">
        <v>147</v>
      </c>
      <c r="BG3" s="5">
        <v>1</v>
      </c>
      <c r="BH3" s="5">
        <v>1</v>
      </c>
      <c r="BI3" s="5">
        <v>1</v>
      </c>
      <c r="BJ3" s="5">
        <v>-60</v>
      </c>
      <c r="BK3" s="5"/>
      <c r="BL3" s="5">
        <v>0</v>
      </c>
      <c r="BM3" s="5" t="s">
        <v>8</v>
      </c>
      <c r="BN3" s="6">
        <v>44013.709051030091</v>
      </c>
      <c r="BO3" s="5" t="s">
        <v>79</v>
      </c>
      <c r="BP3" s="5">
        <v>1</v>
      </c>
      <c r="BQ3" s="5">
        <v>1</v>
      </c>
      <c r="BR3" s="5">
        <v>1</v>
      </c>
      <c r="BS3" s="5">
        <v>-62</v>
      </c>
      <c r="BU3" s="5">
        <v>0</v>
      </c>
      <c r="BV3" s="5" t="s">
        <v>8</v>
      </c>
      <c r="BW3" s="6">
        <v>44014.795849675924</v>
      </c>
      <c r="BX3" s="5" t="s">
        <v>91</v>
      </c>
      <c r="BY3" s="5">
        <v>1</v>
      </c>
      <c r="BZ3" s="5">
        <v>1</v>
      </c>
      <c r="CA3" s="5">
        <v>1</v>
      </c>
      <c r="CB3" s="5">
        <v>-76</v>
      </c>
      <c r="CC3" s="5"/>
      <c r="CD3" s="5">
        <v>0</v>
      </c>
      <c r="CE3" s="5" t="s">
        <v>8</v>
      </c>
      <c r="CF3" s="6">
        <v>44021.94238734954</v>
      </c>
      <c r="CG3" s="5" t="s">
        <v>143</v>
      </c>
      <c r="CH3" s="5">
        <v>1</v>
      </c>
      <c r="CI3" s="5">
        <v>1</v>
      </c>
      <c r="CJ3" s="5">
        <v>1</v>
      </c>
      <c r="CK3" s="5">
        <v>-68</v>
      </c>
      <c r="CL3" s="5"/>
      <c r="CM3" s="5">
        <v>0</v>
      </c>
      <c r="CN3" s="5" t="s">
        <v>8</v>
      </c>
      <c r="CO3" s="6">
        <v>44014.792759270837</v>
      </c>
      <c r="CP3" s="5" t="s">
        <v>106</v>
      </c>
      <c r="CQ3" s="5">
        <v>1</v>
      </c>
      <c r="CR3" s="5">
        <v>1</v>
      </c>
      <c r="CS3" s="5">
        <v>1</v>
      </c>
      <c r="CT3" s="5">
        <v>-76</v>
      </c>
      <c r="CU3" s="5"/>
      <c r="CV3" s="5">
        <v>0</v>
      </c>
      <c r="CW3" s="5" t="s">
        <v>8</v>
      </c>
      <c r="CX3" s="6">
        <v>44021.949736932867</v>
      </c>
      <c r="CY3" s="5" t="s">
        <v>145</v>
      </c>
      <c r="CZ3" s="5">
        <v>1</v>
      </c>
      <c r="DA3" s="5">
        <v>1</v>
      </c>
      <c r="DB3" s="5">
        <v>1</v>
      </c>
      <c r="DC3" s="5">
        <v>-69</v>
      </c>
      <c r="DE3" s="5">
        <v>0</v>
      </c>
      <c r="DF3" s="5" t="s">
        <v>8</v>
      </c>
      <c r="DG3" s="6">
        <v>44014.785825798608</v>
      </c>
      <c r="DH3" s="5" t="s">
        <v>108</v>
      </c>
      <c r="DI3" s="5">
        <v>1</v>
      </c>
      <c r="DJ3" s="5">
        <v>1</v>
      </c>
      <c r="DK3" s="5">
        <v>1</v>
      </c>
      <c r="DL3" s="5">
        <v>-74</v>
      </c>
      <c r="DN3" s="5">
        <v>0</v>
      </c>
      <c r="DO3" s="5" t="s">
        <v>8</v>
      </c>
      <c r="DP3" s="6">
        <v>44014.782624074076</v>
      </c>
      <c r="DQ3" s="5" t="s">
        <v>110</v>
      </c>
      <c r="DR3" s="5">
        <v>1</v>
      </c>
      <c r="DS3" s="5">
        <v>1</v>
      </c>
      <c r="DT3" s="5">
        <v>1</v>
      </c>
      <c r="DU3" s="5">
        <v>-70</v>
      </c>
      <c r="DW3" s="5">
        <v>0</v>
      </c>
      <c r="DX3" s="5" t="s">
        <v>8</v>
      </c>
      <c r="DY3" s="6">
        <v>44014.778156365741</v>
      </c>
      <c r="DZ3" s="5" t="s">
        <v>112</v>
      </c>
      <c r="EA3" s="5">
        <v>1</v>
      </c>
      <c r="EB3" s="5">
        <v>1</v>
      </c>
      <c r="EC3" s="5">
        <v>1</v>
      </c>
      <c r="ED3" s="5">
        <v>-92</v>
      </c>
      <c r="EF3" s="5">
        <v>0</v>
      </c>
      <c r="EG3" s="5" t="s">
        <v>8</v>
      </c>
      <c r="EH3" s="6">
        <v>44014.773329363423</v>
      </c>
      <c r="EI3" s="5" t="s">
        <v>114</v>
      </c>
      <c r="EJ3" s="5">
        <v>1</v>
      </c>
      <c r="EK3" s="5">
        <v>1</v>
      </c>
      <c r="EL3" s="5">
        <v>1</v>
      </c>
      <c r="EM3" s="5">
        <v>-74</v>
      </c>
    </row>
    <row r="4" spans="1:144" x14ac:dyDescent="0.25">
      <c r="A4" s="5">
        <v>1</v>
      </c>
      <c r="B4" s="5" t="s">
        <v>8</v>
      </c>
      <c r="C4" s="6">
        <v>44013.664768912036</v>
      </c>
      <c r="D4" s="5" t="s">
        <v>60</v>
      </c>
      <c r="E4" s="5">
        <v>1</v>
      </c>
      <c r="F4" s="5">
        <v>1</v>
      </c>
      <c r="G4" s="5">
        <v>1</v>
      </c>
      <c r="H4" s="5">
        <v>-24</v>
      </c>
      <c r="J4" s="5">
        <v>1</v>
      </c>
      <c r="K4" s="5" t="s">
        <v>8</v>
      </c>
      <c r="L4" s="6">
        <v>44013.666956064815</v>
      </c>
      <c r="M4" s="5" t="s">
        <v>69</v>
      </c>
      <c r="N4" s="5">
        <v>1</v>
      </c>
      <c r="O4" s="5">
        <v>1</v>
      </c>
      <c r="P4" s="5">
        <v>1</v>
      </c>
      <c r="Q4" s="5">
        <v>-54</v>
      </c>
      <c r="S4" s="5">
        <v>1</v>
      </c>
      <c r="T4" s="5" t="s">
        <v>8</v>
      </c>
      <c r="U4" s="6">
        <v>44014.514896365741</v>
      </c>
      <c r="V4" s="5" t="s">
        <v>84</v>
      </c>
      <c r="W4" s="5">
        <v>1</v>
      </c>
      <c r="X4" s="5">
        <v>1</v>
      </c>
      <c r="Y4" s="5">
        <v>1</v>
      </c>
      <c r="Z4" s="5">
        <v>-50</v>
      </c>
      <c r="AB4" s="5">
        <v>1</v>
      </c>
      <c r="AC4" s="5" t="s">
        <v>8</v>
      </c>
      <c r="AD4" s="6">
        <v>44013.673277476853</v>
      </c>
      <c r="AE4" s="5" t="s">
        <v>75</v>
      </c>
      <c r="AF4" s="5">
        <v>1</v>
      </c>
      <c r="AG4" s="5">
        <v>1</v>
      </c>
      <c r="AH4" s="5">
        <v>1</v>
      </c>
      <c r="AI4" s="5">
        <v>-62</v>
      </c>
      <c r="AJ4" s="5"/>
      <c r="AK4" s="5">
        <v>1</v>
      </c>
      <c r="AL4" s="5" t="s">
        <v>8</v>
      </c>
      <c r="AM4" s="6">
        <v>44014.522615902781</v>
      </c>
      <c r="AN4" s="5" t="s">
        <v>86</v>
      </c>
      <c r="AO4" s="5">
        <v>1</v>
      </c>
      <c r="AP4" s="5">
        <v>1</v>
      </c>
      <c r="AQ4" s="5">
        <v>1</v>
      </c>
      <c r="AR4" s="5">
        <v>-47</v>
      </c>
      <c r="AT4" s="5">
        <v>1</v>
      </c>
      <c r="AU4" s="5" t="s">
        <v>8</v>
      </c>
      <c r="AV4" s="6">
        <v>44012.505712997685</v>
      </c>
      <c r="AW4" s="5" t="s">
        <v>23</v>
      </c>
      <c r="AX4" s="5">
        <v>1</v>
      </c>
      <c r="AY4" s="5">
        <v>1</v>
      </c>
      <c r="AZ4" s="5">
        <v>1</v>
      </c>
      <c r="BA4" s="5">
        <v>-56</v>
      </c>
      <c r="BB4" s="5"/>
      <c r="BC4" s="5">
        <v>1</v>
      </c>
      <c r="BD4" s="5" t="s">
        <v>8</v>
      </c>
      <c r="BE4" s="6">
        <v>44021.890926921296</v>
      </c>
      <c r="BF4" s="5" t="s">
        <v>147</v>
      </c>
      <c r="BG4" s="5">
        <v>1</v>
      </c>
      <c r="BH4" s="5">
        <v>1</v>
      </c>
      <c r="BI4" s="5">
        <v>1</v>
      </c>
      <c r="BJ4" s="5">
        <v>-62</v>
      </c>
      <c r="BK4" s="5"/>
      <c r="BL4" s="5">
        <v>1</v>
      </c>
      <c r="BM4" s="5" t="s">
        <v>8</v>
      </c>
      <c r="BN4" s="6">
        <v>44013.7090631713</v>
      </c>
      <c r="BO4" s="5" t="s">
        <v>79</v>
      </c>
      <c r="BP4" s="5">
        <v>1</v>
      </c>
      <c r="BQ4" s="5">
        <v>1</v>
      </c>
      <c r="BR4" s="5">
        <v>1</v>
      </c>
      <c r="BS4" s="5">
        <v>-59</v>
      </c>
      <c r="BU4" s="5">
        <v>1</v>
      </c>
      <c r="BV4" s="5" t="s">
        <v>8</v>
      </c>
      <c r="BW4" s="6">
        <v>44014.795858449077</v>
      </c>
      <c r="BX4" s="5" t="s">
        <v>91</v>
      </c>
      <c r="BY4" s="5">
        <v>1</v>
      </c>
      <c r="BZ4" s="5">
        <v>1</v>
      </c>
      <c r="CA4" s="5">
        <v>1</v>
      </c>
      <c r="CB4" s="5">
        <v>-76</v>
      </c>
      <c r="CC4" s="5"/>
      <c r="CD4" s="5">
        <v>1</v>
      </c>
      <c r="CE4" s="5" t="s">
        <v>8</v>
      </c>
      <c r="CF4" s="6">
        <v>44021.942396192127</v>
      </c>
      <c r="CG4" s="5" t="s">
        <v>143</v>
      </c>
      <c r="CH4" s="5">
        <v>1</v>
      </c>
      <c r="CI4" s="5">
        <v>1</v>
      </c>
      <c r="CJ4" s="5">
        <v>1</v>
      </c>
      <c r="CK4" s="5">
        <v>-69</v>
      </c>
      <c r="CL4" s="5"/>
      <c r="CM4" s="5">
        <v>1</v>
      </c>
      <c r="CN4" s="5" t="s">
        <v>8</v>
      </c>
      <c r="CO4" s="6">
        <v>44014.792767106483</v>
      </c>
      <c r="CP4" s="5" t="s">
        <v>106</v>
      </c>
      <c r="CQ4" s="5">
        <v>1</v>
      </c>
      <c r="CR4" s="5">
        <v>1</v>
      </c>
      <c r="CS4" s="5">
        <v>1</v>
      </c>
      <c r="CT4" s="5">
        <v>-75</v>
      </c>
      <c r="CU4" s="5"/>
      <c r="CV4" s="5">
        <v>1</v>
      </c>
      <c r="CW4" s="5" t="s">
        <v>8</v>
      </c>
      <c r="CX4" s="6">
        <v>44021.94974614583</v>
      </c>
      <c r="CY4" s="5" t="s">
        <v>145</v>
      </c>
      <c r="CZ4" s="5">
        <v>1</v>
      </c>
      <c r="DA4" s="5">
        <v>1</v>
      </c>
      <c r="DB4" s="5">
        <v>1</v>
      </c>
      <c r="DC4" s="5">
        <v>-73</v>
      </c>
      <c r="DE4" s="5">
        <v>1</v>
      </c>
      <c r="DF4" s="5" t="s">
        <v>8</v>
      </c>
      <c r="DG4" s="6">
        <v>44014.785834710645</v>
      </c>
      <c r="DH4" s="5" t="s">
        <v>108</v>
      </c>
      <c r="DI4" s="5">
        <v>1</v>
      </c>
      <c r="DJ4" s="5">
        <v>1</v>
      </c>
      <c r="DK4" s="5">
        <v>1</v>
      </c>
      <c r="DL4" s="5">
        <v>-72</v>
      </c>
      <c r="DN4" s="5">
        <v>1</v>
      </c>
      <c r="DO4" s="5" t="s">
        <v>8</v>
      </c>
      <c r="DP4" s="6">
        <v>44014.782627511573</v>
      </c>
      <c r="DQ4" s="5" t="s">
        <v>110</v>
      </c>
      <c r="DR4" s="5">
        <v>1</v>
      </c>
      <c r="DS4" s="5">
        <v>1</v>
      </c>
      <c r="DT4" s="5">
        <v>1</v>
      </c>
      <c r="DU4" s="5">
        <v>-70</v>
      </c>
      <c r="DW4" s="5">
        <v>1</v>
      </c>
      <c r="DX4" s="5" t="s">
        <v>8</v>
      </c>
      <c r="DY4" s="6">
        <v>44014.778160428243</v>
      </c>
      <c r="DZ4" s="5" t="s">
        <v>112</v>
      </c>
      <c r="EA4" s="5">
        <v>1</v>
      </c>
      <c r="EB4" s="5">
        <v>1</v>
      </c>
      <c r="EC4" s="5">
        <v>1</v>
      </c>
      <c r="ED4" s="5">
        <v>-85</v>
      </c>
      <c r="EF4" s="5">
        <v>1</v>
      </c>
      <c r="EG4" s="5" t="s">
        <v>8</v>
      </c>
      <c r="EH4" s="6">
        <v>44014.773335254627</v>
      </c>
      <c r="EI4" s="5" t="s">
        <v>114</v>
      </c>
      <c r="EJ4" s="5">
        <v>1</v>
      </c>
      <c r="EK4" s="5">
        <v>1</v>
      </c>
      <c r="EL4" s="5">
        <v>1</v>
      </c>
      <c r="EM4" s="5">
        <v>-73</v>
      </c>
    </row>
    <row r="5" spans="1:144" x14ac:dyDescent="0.25">
      <c r="A5" s="5">
        <v>2</v>
      </c>
      <c r="B5" s="5" t="s">
        <v>8</v>
      </c>
      <c r="C5" s="6">
        <v>44013.664780636573</v>
      </c>
      <c r="D5" s="5" t="s">
        <v>60</v>
      </c>
      <c r="E5" s="5">
        <v>1</v>
      </c>
      <c r="F5" s="5">
        <v>1</v>
      </c>
      <c r="G5" s="5">
        <v>1</v>
      </c>
      <c r="H5" s="5">
        <v>-26</v>
      </c>
      <c r="J5" s="5">
        <v>2</v>
      </c>
      <c r="K5" s="5" t="s">
        <v>8</v>
      </c>
      <c r="L5" s="6">
        <v>44013.666968518519</v>
      </c>
      <c r="M5" s="5" t="s">
        <v>69</v>
      </c>
      <c r="N5" s="5">
        <v>1</v>
      </c>
      <c r="O5" s="5">
        <v>1</v>
      </c>
      <c r="P5" s="5">
        <v>1</v>
      </c>
      <c r="Q5" s="5">
        <v>-49</v>
      </c>
      <c r="S5" s="5">
        <v>2</v>
      </c>
      <c r="T5" s="5" t="s">
        <v>8</v>
      </c>
      <c r="U5" s="6">
        <v>44014.514908321762</v>
      </c>
      <c r="V5" s="5" t="s">
        <v>84</v>
      </c>
      <c r="W5" s="5">
        <v>1</v>
      </c>
      <c r="X5" s="5">
        <v>1</v>
      </c>
      <c r="Y5" s="5">
        <v>1</v>
      </c>
      <c r="Z5" s="5">
        <v>-50</v>
      </c>
      <c r="AB5" s="5">
        <v>2</v>
      </c>
      <c r="AC5" s="5" t="s">
        <v>8</v>
      </c>
      <c r="AD5" s="6">
        <v>44013.673288101854</v>
      </c>
      <c r="AE5" s="5" t="s">
        <v>75</v>
      </c>
      <c r="AF5" s="5">
        <v>1</v>
      </c>
      <c r="AG5" s="5">
        <v>1</v>
      </c>
      <c r="AH5" s="5">
        <v>1</v>
      </c>
      <c r="AI5" s="5">
        <v>-57</v>
      </c>
      <c r="AJ5" s="5"/>
      <c r="AK5" s="5">
        <v>2</v>
      </c>
      <c r="AL5" s="5" t="s">
        <v>8</v>
      </c>
      <c r="AM5" s="6">
        <v>44014.5226391088</v>
      </c>
      <c r="AN5" s="5" t="s">
        <v>86</v>
      </c>
      <c r="AO5" s="5">
        <v>1</v>
      </c>
      <c r="AP5" s="5">
        <v>1</v>
      </c>
      <c r="AQ5" s="5">
        <v>1</v>
      </c>
      <c r="AR5" s="5">
        <v>-48</v>
      </c>
      <c r="AT5" s="5">
        <v>2</v>
      </c>
      <c r="AU5" s="5" t="s">
        <v>8</v>
      </c>
      <c r="AV5" s="6">
        <v>44012.505717638887</v>
      </c>
      <c r="AW5" s="5" t="s">
        <v>23</v>
      </c>
      <c r="AX5" s="5">
        <v>1</v>
      </c>
      <c r="AY5" s="5">
        <v>1</v>
      </c>
      <c r="AZ5" s="5">
        <v>1</v>
      </c>
      <c r="BA5" s="5">
        <v>-59</v>
      </c>
      <c r="BB5" s="5"/>
      <c r="BC5" s="5">
        <v>2</v>
      </c>
      <c r="BD5" s="5" t="s">
        <v>8</v>
      </c>
      <c r="BE5" s="6">
        <v>44021.89093966435</v>
      </c>
      <c r="BF5" s="5" t="s">
        <v>147</v>
      </c>
      <c r="BG5" s="5">
        <v>1</v>
      </c>
      <c r="BH5" s="5">
        <v>1</v>
      </c>
      <c r="BI5" s="5">
        <v>1</v>
      </c>
      <c r="BJ5" s="5">
        <v>-60</v>
      </c>
      <c r="BK5" s="5"/>
      <c r="BL5" s="5">
        <v>2</v>
      </c>
      <c r="BM5" s="5" t="s">
        <v>8</v>
      </c>
      <c r="BN5" s="6">
        <v>44013.709075590275</v>
      </c>
      <c r="BO5" s="5" t="s">
        <v>79</v>
      </c>
      <c r="BP5" s="5">
        <v>1</v>
      </c>
      <c r="BQ5" s="5">
        <v>1</v>
      </c>
      <c r="BR5" s="5">
        <v>1</v>
      </c>
      <c r="BS5" s="5">
        <v>-61</v>
      </c>
      <c r="BU5" s="5">
        <v>2</v>
      </c>
      <c r="BV5" s="5" t="s">
        <v>8</v>
      </c>
      <c r="BW5" s="6">
        <v>44014.795874675925</v>
      </c>
      <c r="BX5" s="5" t="s">
        <v>91</v>
      </c>
      <c r="BY5" s="5">
        <v>1</v>
      </c>
      <c r="BZ5" s="5">
        <v>1</v>
      </c>
      <c r="CA5" s="5">
        <v>1</v>
      </c>
      <c r="CB5" s="5">
        <v>-78</v>
      </c>
      <c r="CC5" s="5"/>
      <c r="CD5" s="5">
        <v>2</v>
      </c>
      <c r="CE5" s="5" t="s">
        <v>8</v>
      </c>
      <c r="CF5" s="6">
        <v>44021.942409270836</v>
      </c>
      <c r="CG5" s="5" t="s">
        <v>143</v>
      </c>
      <c r="CH5" s="5">
        <v>1</v>
      </c>
      <c r="CI5" s="5">
        <v>1</v>
      </c>
      <c r="CJ5" s="5">
        <v>1</v>
      </c>
      <c r="CK5" s="5">
        <v>-68</v>
      </c>
      <c r="CL5" s="5"/>
      <c r="CM5" s="5">
        <v>2</v>
      </c>
      <c r="CN5" s="5" t="s">
        <v>8</v>
      </c>
      <c r="CO5" s="6">
        <v>44014.792779699077</v>
      </c>
      <c r="CP5" s="5" t="s">
        <v>106</v>
      </c>
      <c r="CQ5" s="5">
        <v>1</v>
      </c>
      <c r="CR5" s="5">
        <v>1</v>
      </c>
      <c r="CS5" s="5">
        <v>1</v>
      </c>
      <c r="CT5" s="5">
        <v>-78</v>
      </c>
      <c r="CU5" s="5"/>
      <c r="CV5" s="5">
        <v>2</v>
      </c>
      <c r="CW5" s="5" t="s">
        <v>8</v>
      </c>
      <c r="CX5" s="6">
        <v>44021.949760277777</v>
      </c>
      <c r="CY5" s="5" t="s">
        <v>145</v>
      </c>
      <c r="CZ5" s="5">
        <v>1</v>
      </c>
      <c r="DA5" s="5">
        <v>1</v>
      </c>
      <c r="DB5" s="5">
        <v>1</v>
      </c>
      <c r="DC5" s="5">
        <v>-71</v>
      </c>
      <c r="DE5" s="5">
        <v>2</v>
      </c>
      <c r="DF5" s="5" t="s">
        <v>8</v>
      </c>
      <c r="DG5" s="6">
        <v>44014.785846631945</v>
      </c>
      <c r="DH5" s="5" t="s">
        <v>108</v>
      </c>
      <c r="DI5" s="5">
        <v>1</v>
      </c>
      <c r="DJ5" s="5">
        <v>1</v>
      </c>
      <c r="DK5" s="5">
        <v>1</v>
      </c>
      <c r="DL5" s="5">
        <v>-71</v>
      </c>
      <c r="DN5" s="5">
        <v>2</v>
      </c>
      <c r="DO5" s="5" t="s">
        <v>8</v>
      </c>
      <c r="DP5" s="6">
        <v>44014.782647546293</v>
      </c>
      <c r="DQ5" s="5" t="s">
        <v>110</v>
      </c>
      <c r="DR5" s="5">
        <v>1</v>
      </c>
      <c r="DS5" s="5">
        <v>1</v>
      </c>
      <c r="DT5" s="5">
        <v>1</v>
      </c>
      <c r="DU5" s="5">
        <v>-70</v>
      </c>
      <c r="DW5" s="5">
        <v>2</v>
      </c>
      <c r="DX5" s="5" t="s">
        <v>8</v>
      </c>
      <c r="DY5" s="6">
        <v>44014.77817435185</v>
      </c>
      <c r="DZ5" s="5" t="s">
        <v>112</v>
      </c>
      <c r="EA5" s="5">
        <v>1</v>
      </c>
      <c r="EB5" s="5">
        <v>1</v>
      </c>
      <c r="EC5" s="5">
        <v>1</v>
      </c>
      <c r="ED5" s="5">
        <v>-85</v>
      </c>
      <c r="EF5" s="5">
        <v>2</v>
      </c>
      <c r="EG5" s="5" t="s">
        <v>8</v>
      </c>
      <c r="EH5" s="6">
        <v>44014.773349386574</v>
      </c>
      <c r="EI5" s="5" t="s">
        <v>114</v>
      </c>
      <c r="EJ5" s="5">
        <v>1</v>
      </c>
      <c r="EK5" s="5">
        <v>1</v>
      </c>
      <c r="EL5" s="5">
        <v>1</v>
      </c>
      <c r="EM5" s="5">
        <v>-72</v>
      </c>
    </row>
    <row r="6" spans="1:144" x14ac:dyDescent="0.25">
      <c r="A6" s="5">
        <v>3</v>
      </c>
      <c r="B6" s="5" t="s">
        <v>8</v>
      </c>
      <c r="C6" s="6">
        <v>44013.664792210649</v>
      </c>
      <c r="D6" s="5" t="s">
        <v>60</v>
      </c>
      <c r="E6" s="5">
        <v>1</v>
      </c>
      <c r="F6" s="5">
        <v>1</v>
      </c>
      <c r="G6" s="5">
        <v>1</v>
      </c>
      <c r="H6" s="5">
        <v>-25</v>
      </c>
      <c r="J6" s="5">
        <v>3</v>
      </c>
      <c r="K6" s="5" t="s">
        <v>8</v>
      </c>
      <c r="L6" s="6">
        <v>44013.666991724538</v>
      </c>
      <c r="M6" s="5" t="s">
        <v>69</v>
      </c>
      <c r="N6" s="5">
        <v>1</v>
      </c>
      <c r="O6" s="5">
        <v>1</v>
      </c>
      <c r="P6" s="5">
        <v>1</v>
      </c>
      <c r="Q6" s="5">
        <v>-49</v>
      </c>
      <c r="S6" s="5">
        <v>3</v>
      </c>
      <c r="T6" s="5" t="s">
        <v>8</v>
      </c>
      <c r="U6" s="6">
        <v>44014.514927303244</v>
      </c>
      <c r="V6" s="5" t="s">
        <v>84</v>
      </c>
      <c r="W6" s="5">
        <v>1</v>
      </c>
      <c r="X6" s="5">
        <v>1</v>
      </c>
      <c r="Y6" s="5">
        <v>1</v>
      </c>
      <c r="Z6" s="5">
        <v>-46</v>
      </c>
      <c r="AB6" s="5">
        <v>3</v>
      </c>
      <c r="AC6" s="5" t="s">
        <v>8</v>
      </c>
      <c r="AD6" s="6">
        <v>44013.673311307874</v>
      </c>
      <c r="AE6" s="5" t="s">
        <v>75</v>
      </c>
      <c r="AF6" s="5">
        <v>1</v>
      </c>
      <c r="AG6" s="5">
        <v>1</v>
      </c>
      <c r="AH6" s="5">
        <v>1</v>
      </c>
      <c r="AI6" s="5">
        <v>-57</v>
      </c>
      <c r="AJ6" s="5"/>
      <c r="AK6" s="5">
        <v>3</v>
      </c>
      <c r="AL6" s="5" t="s">
        <v>8</v>
      </c>
      <c r="AM6" s="6">
        <v>44014.522651099534</v>
      </c>
      <c r="AN6" s="5" t="s">
        <v>86</v>
      </c>
      <c r="AO6" s="5">
        <v>1</v>
      </c>
      <c r="AP6" s="5">
        <v>1</v>
      </c>
      <c r="AQ6" s="5">
        <v>1</v>
      </c>
      <c r="AR6" s="5">
        <v>-51</v>
      </c>
      <c r="AT6" s="5">
        <v>3</v>
      </c>
      <c r="AU6" s="5" t="s">
        <v>8</v>
      </c>
      <c r="AV6" s="6">
        <v>44012.505740844907</v>
      </c>
      <c r="AW6" s="5" t="s">
        <v>23</v>
      </c>
      <c r="AX6" s="5">
        <v>1</v>
      </c>
      <c r="AY6" s="5">
        <v>1</v>
      </c>
      <c r="AZ6" s="5">
        <v>1</v>
      </c>
      <c r="BA6" s="5">
        <v>-58</v>
      </c>
      <c r="BB6" s="5"/>
      <c r="BC6" s="5">
        <v>3</v>
      </c>
      <c r="BD6" s="5" t="s">
        <v>8</v>
      </c>
      <c r="BE6" s="6">
        <v>44021.890952499998</v>
      </c>
      <c r="BF6" s="5" t="s">
        <v>147</v>
      </c>
      <c r="BG6" s="5">
        <v>1</v>
      </c>
      <c r="BH6" s="5">
        <v>1</v>
      </c>
      <c r="BI6" s="5">
        <v>1</v>
      </c>
      <c r="BJ6" s="5">
        <v>-60</v>
      </c>
      <c r="BK6" s="5"/>
      <c r="BL6" s="5">
        <v>3</v>
      </c>
      <c r="BM6" s="5" t="s">
        <v>8</v>
      </c>
      <c r="BN6" s="6">
        <v>44013.709098784719</v>
      </c>
      <c r="BO6" s="5" t="s">
        <v>79</v>
      </c>
      <c r="BP6" s="5">
        <v>1</v>
      </c>
      <c r="BQ6" s="5">
        <v>1</v>
      </c>
      <c r="BR6" s="5">
        <v>1</v>
      </c>
      <c r="BS6" s="5">
        <v>-57</v>
      </c>
      <c r="BU6" s="5">
        <v>3</v>
      </c>
      <c r="BV6" s="5" t="s">
        <v>8</v>
      </c>
      <c r="BW6" s="6">
        <v>44014.795883553241</v>
      </c>
      <c r="BX6" s="5" t="s">
        <v>91</v>
      </c>
      <c r="BY6" s="5">
        <v>1</v>
      </c>
      <c r="BZ6" s="5">
        <v>1</v>
      </c>
      <c r="CA6" s="5">
        <v>1</v>
      </c>
      <c r="CB6" s="5">
        <v>-77</v>
      </c>
      <c r="CC6" s="5"/>
      <c r="CD6" s="5">
        <v>3</v>
      </c>
      <c r="CE6" s="5" t="s">
        <v>8</v>
      </c>
      <c r="CF6" s="6">
        <v>44021.942420624997</v>
      </c>
      <c r="CG6" s="5" t="s">
        <v>143</v>
      </c>
      <c r="CH6" s="5">
        <v>1</v>
      </c>
      <c r="CI6" s="5">
        <v>1</v>
      </c>
      <c r="CJ6" s="5">
        <v>1</v>
      </c>
      <c r="CK6" s="5">
        <v>-70</v>
      </c>
      <c r="CL6" s="5"/>
      <c r="CM6" s="5">
        <v>3</v>
      </c>
      <c r="CN6" s="5" t="s">
        <v>8</v>
      </c>
      <c r="CO6" s="6">
        <v>44014.792790243053</v>
      </c>
      <c r="CP6" s="5" t="s">
        <v>106</v>
      </c>
      <c r="CQ6" s="5">
        <v>1</v>
      </c>
      <c r="CR6" s="5">
        <v>1</v>
      </c>
      <c r="CS6" s="5">
        <v>1</v>
      </c>
      <c r="CT6" s="5">
        <v>-79</v>
      </c>
      <c r="CU6" s="5"/>
      <c r="CV6" s="5">
        <v>3</v>
      </c>
      <c r="CW6" s="5" t="s">
        <v>8</v>
      </c>
      <c r="CX6" s="6">
        <v>44021.949768842591</v>
      </c>
      <c r="CY6" s="5" t="s">
        <v>145</v>
      </c>
      <c r="CZ6" s="5">
        <v>1</v>
      </c>
      <c r="DA6" s="5">
        <v>1</v>
      </c>
      <c r="DB6" s="5">
        <v>1</v>
      </c>
      <c r="DC6" s="5">
        <v>-73</v>
      </c>
      <c r="DE6" s="5">
        <v>3</v>
      </c>
      <c r="DF6" s="5" t="s">
        <v>8</v>
      </c>
      <c r="DG6" s="6">
        <v>44014.78585940972</v>
      </c>
      <c r="DH6" s="5" t="s">
        <v>108</v>
      </c>
      <c r="DI6" s="5">
        <v>1</v>
      </c>
      <c r="DJ6" s="5">
        <v>1</v>
      </c>
      <c r="DK6" s="5">
        <v>1</v>
      </c>
      <c r="DL6" s="5">
        <v>-71</v>
      </c>
      <c r="DN6" s="5">
        <v>3</v>
      </c>
      <c r="DO6" s="5" t="s">
        <v>8</v>
      </c>
      <c r="DP6" s="6">
        <v>44014.782650520836</v>
      </c>
      <c r="DQ6" s="5" t="s">
        <v>110</v>
      </c>
      <c r="DR6" s="5">
        <v>1</v>
      </c>
      <c r="DS6" s="5">
        <v>1</v>
      </c>
      <c r="DT6" s="5">
        <v>1</v>
      </c>
      <c r="DU6" s="5">
        <v>-78</v>
      </c>
      <c r="DW6" s="5">
        <v>3</v>
      </c>
      <c r="DX6" s="5" t="s">
        <v>8</v>
      </c>
      <c r="DY6" s="6">
        <v>44014.778184641204</v>
      </c>
      <c r="DZ6" s="5" t="s">
        <v>112</v>
      </c>
      <c r="EA6" s="5">
        <v>1</v>
      </c>
      <c r="EB6" s="5">
        <v>1</v>
      </c>
      <c r="EC6" s="5">
        <v>1</v>
      </c>
      <c r="ED6" s="5">
        <v>-85</v>
      </c>
      <c r="EF6" s="5">
        <v>3</v>
      </c>
      <c r="EG6" s="5" t="s">
        <v>8</v>
      </c>
      <c r="EH6" s="6">
        <v>44014.773358391205</v>
      </c>
      <c r="EI6" s="5" t="s">
        <v>114</v>
      </c>
      <c r="EJ6" s="5">
        <v>1</v>
      </c>
      <c r="EK6" s="5">
        <v>1</v>
      </c>
      <c r="EL6" s="5">
        <v>1</v>
      </c>
      <c r="EM6" s="5">
        <v>-80</v>
      </c>
    </row>
    <row r="7" spans="1:144" x14ac:dyDescent="0.25">
      <c r="A7" s="5">
        <v>4</v>
      </c>
      <c r="B7" s="5" t="s">
        <v>8</v>
      </c>
      <c r="C7" s="6">
        <v>44013.664804444445</v>
      </c>
      <c r="D7" s="5" t="s">
        <v>60</v>
      </c>
      <c r="E7" s="5">
        <v>1</v>
      </c>
      <c r="F7" s="5">
        <v>1</v>
      </c>
      <c r="G7" s="5">
        <v>1</v>
      </c>
      <c r="H7" s="5">
        <v>-25</v>
      </c>
      <c r="J7" s="5">
        <v>4</v>
      </c>
      <c r="K7" s="5" t="s">
        <v>8</v>
      </c>
      <c r="L7" s="6">
        <v>44013.667003703704</v>
      </c>
      <c r="M7" s="5" t="s">
        <v>69</v>
      </c>
      <c r="N7" s="5">
        <v>1</v>
      </c>
      <c r="O7" s="5">
        <v>1</v>
      </c>
      <c r="P7" s="5">
        <v>1</v>
      </c>
      <c r="Q7" s="5">
        <v>-54</v>
      </c>
      <c r="S7" s="5">
        <v>4</v>
      </c>
      <c r="T7" s="5" t="s">
        <v>8</v>
      </c>
      <c r="U7" s="6">
        <v>44014.514930937497</v>
      </c>
      <c r="V7" s="5" t="s">
        <v>84</v>
      </c>
      <c r="W7" s="5">
        <v>1</v>
      </c>
      <c r="X7" s="5">
        <v>1</v>
      </c>
      <c r="Y7" s="5">
        <v>1</v>
      </c>
      <c r="Z7" s="5">
        <v>-46</v>
      </c>
      <c r="AB7" s="5">
        <v>4</v>
      </c>
      <c r="AC7" s="5" t="s">
        <v>8</v>
      </c>
      <c r="AD7" s="6">
        <v>44013.673325706019</v>
      </c>
      <c r="AE7" s="5" t="s">
        <v>75</v>
      </c>
      <c r="AF7" s="5">
        <v>1</v>
      </c>
      <c r="AG7" s="5">
        <v>1</v>
      </c>
      <c r="AH7" s="5">
        <v>1</v>
      </c>
      <c r="AI7" s="5">
        <v>-57</v>
      </c>
      <c r="AJ7" s="5"/>
      <c r="AK7" s="5">
        <v>4</v>
      </c>
      <c r="AL7" s="5" t="s">
        <v>8</v>
      </c>
      <c r="AM7" s="6">
        <v>44014.522663877317</v>
      </c>
      <c r="AN7" s="5" t="s">
        <v>86</v>
      </c>
      <c r="AO7" s="5">
        <v>1</v>
      </c>
      <c r="AP7" s="5">
        <v>1</v>
      </c>
      <c r="AQ7" s="5">
        <v>1</v>
      </c>
      <c r="AR7" s="5">
        <v>-47</v>
      </c>
      <c r="AT7" s="5">
        <v>4</v>
      </c>
      <c r="AU7" s="5" t="s">
        <v>8</v>
      </c>
      <c r="AV7" s="6">
        <v>44012.505764050926</v>
      </c>
      <c r="AW7" s="5" t="s">
        <v>23</v>
      </c>
      <c r="AX7" s="5">
        <v>1</v>
      </c>
      <c r="AY7" s="5">
        <v>1</v>
      </c>
      <c r="AZ7" s="5">
        <v>1</v>
      </c>
      <c r="BA7" s="5">
        <v>-56</v>
      </c>
      <c r="BB7" s="5"/>
      <c r="BC7" s="5">
        <v>4</v>
      </c>
      <c r="BD7" s="5" t="s">
        <v>8</v>
      </c>
      <c r="BE7" s="6">
        <v>44021.890960983794</v>
      </c>
      <c r="BF7" s="5" t="s">
        <v>147</v>
      </c>
      <c r="BG7" s="5">
        <v>1</v>
      </c>
      <c r="BH7" s="5">
        <v>1</v>
      </c>
      <c r="BI7" s="5">
        <v>1</v>
      </c>
      <c r="BJ7" s="5">
        <v>-60</v>
      </c>
      <c r="BK7" s="5"/>
      <c r="BL7" s="5">
        <v>4</v>
      </c>
      <c r="BM7" s="5" t="s">
        <v>8</v>
      </c>
      <c r="BN7" s="6">
        <v>44013.709109456016</v>
      </c>
      <c r="BO7" s="5" t="s">
        <v>79</v>
      </c>
      <c r="BP7" s="5">
        <v>1</v>
      </c>
      <c r="BQ7" s="5">
        <v>1</v>
      </c>
      <c r="BR7" s="5">
        <v>1</v>
      </c>
      <c r="BS7" s="5">
        <v>-61</v>
      </c>
      <c r="BU7" s="5">
        <v>4</v>
      </c>
      <c r="BV7" s="5" t="s">
        <v>8</v>
      </c>
      <c r="BW7" s="6">
        <v>44014.795896319447</v>
      </c>
      <c r="BX7" s="5" t="s">
        <v>91</v>
      </c>
      <c r="BY7" s="5">
        <v>1</v>
      </c>
      <c r="BZ7" s="5">
        <v>1</v>
      </c>
      <c r="CA7" s="5">
        <v>1</v>
      </c>
      <c r="CB7" s="5">
        <v>-76</v>
      </c>
      <c r="CC7" s="5"/>
      <c r="CD7" s="5">
        <v>4</v>
      </c>
      <c r="CE7" s="5" t="s">
        <v>8</v>
      </c>
      <c r="CF7" s="6">
        <v>44021.9424315625</v>
      </c>
      <c r="CG7" s="5" t="s">
        <v>143</v>
      </c>
      <c r="CH7" s="5">
        <v>1</v>
      </c>
      <c r="CI7" s="5">
        <v>1</v>
      </c>
      <c r="CJ7" s="5">
        <v>1</v>
      </c>
      <c r="CK7" s="5">
        <v>-67</v>
      </c>
      <c r="CL7" s="5"/>
      <c r="CM7" s="5">
        <v>4</v>
      </c>
      <c r="CN7" s="5" t="s">
        <v>8</v>
      </c>
      <c r="CO7" s="6">
        <v>44014.792805636571</v>
      </c>
      <c r="CP7" s="5" t="s">
        <v>106</v>
      </c>
      <c r="CQ7" s="5">
        <v>1</v>
      </c>
      <c r="CR7" s="5">
        <v>1</v>
      </c>
      <c r="CS7" s="5">
        <v>1</v>
      </c>
      <c r="CT7" s="5">
        <v>-75</v>
      </c>
      <c r="CU7" s="5"/>
      <c r="CV7" s="5">
        <v>4</v>
      </c>
      <c r="CW7" s="5" t="s">
        <v>8</v>
      </c>
      <c r="CX7" s="6">
        <v>44021.949782187497</v>
      </c>
      <c r="CY7" s="5" t="s">
        <v>145</v>
      </c>
      <c r="CZ7" s="5">
        <v>1</v>
      </c>
      <c r="DA7" s="5">
        <v>1</v>
      </c>
      <c r="DB7" s="5">
        <v>1</v>
      </c>
      <c r="DC7" s="5">
        <v>-74</v>
      </c>
      <c r="DE7" s="5">
        <v>4</v>
      </c>
      <c r="DF7" s="5" t="s">
        <v>8</v>
      </c>
      <c r="DG7" s="6">
        <v>44014.785874201392</v>
      </c>
      <c r="DH7" s="5" t="s">
        <v>108</v>
      </c>
      <c r="DI7" s="5">
        <v>1</v>
      </c>
      <c r="DJ7" s="5">
        <v>1</v>
      </c>
      <c r="DK7" s="5">
        <v>1</v>
      </c>
      <c r="DL7" s="5">
        <v>-71</v>
      </c>
      <c r="DN7" s="5">
        <v>4</v>
      </c>
      <c r="DO7" s="5" t="s">
        <v>8</v>
      </c>
      <c r="DP7" s="6">
        <v>44014.782662824073</v>
      </c>
      <c r="DQ7" s="5" t="s">
        <v>110</v>
      </c>
      <c r="DR7" s="5">
        <v>1</v>
      </c>
      <c r="DS7" s="5">
        <v>1</v>
      </c>
      <c r="DT7" s="5">
        <v>1</v>
      </c>
      <c r="DU7" s="5">
        <v>-70</v>
      </c>
      <c r="DW7" s="5">
        <v>4</v>
      </c>
      <c r="DX7" s="5" t="s">
        <v>8</v>
      </c>
      <c r="DY7" s="6">
        <v>44014.778194629631</v>
      </c>
      <c r="DZ7" s="5" t="s">
        <v>112</v>
      </c>
      <c r="EA7" s="5">
        <v>1</v>
      </c>
      <c r="EB7" s="5">
        <v>1</v>
      </c>
      <c r="EC7" s="5">
        <v>1</v>
      </c>
      <c r="ED7" s="5">
        <v>-86</v>
      </c>
      <c r="EF7" s="5">
        <v>4</v>
      </c>
      <c r="EG7" s="5" t="s">
        <v>8</v>
      </c>
      <c r="EH7" s="6">
        <v>44014.773372118056</v>
      </c>
      <c r="EI7" s="5" t="s">
        <v>114</v>
      </c>
      <c r="EJ7" s="5">
        <v>1</v>
      </c>
      <c r="EK7" s="5">
        <v>1</v>
      </c>
      <c r="EL7" s="5">
        <v>1</v>
      </c>
      <c r="EM7" s="5">
        <v>-80</v>
      </c>
    </row>
    <row r="8" spans="1:144" x14ac:dyDescent="0.25">
      <c r="A8" s="5">
        <v>5</v>
      </c>
      <c r="B8" s="5" t="s">
        <v>8</v>
      </c>
      <c r="C8" s="6">
        <v>44013.664818449077</v>
      </c>
      <c r="D8" s="5" t="s">
        <v>60</v>
      </c>
      <c r="E8" s="5">
        <v>1</v>
      </c>
      <c r="F8" s="5">
        <v>1</v>
      </c>
      <c r="G8" s="5">
        <v>1</v>
      </c>
      <c r="H8" s="5">
        <v>-31</v>
      </c>
      <c r="J8" s="5">
        <v>5</v>
      </c>
      <c r="K8" s="5" t="s">
        <v>8</v>
      </c>
      <c r="L8" s="6">
        <v>44013.667016504631</v>
      </c>
      <c r="M8" s="5" t="s">
        <v>69</v>
      </c>
      <c r="N8" s="5">
        <v>1</v>
      </c>
      <c r="O8" s="5">
        <v>1</v>
      </c>
      <c r="P8" s="5">
        <v>1</v>
      </c>
      <c r="Q8" s="5">
        <v>-49</v>
      </c>
      <c r="S8" s="5">
        <v>5</v>
      </c>
      <c r="T8" s="5" t="s">
        <v>8</v>
      </c>
      <c r="U8" s="6">
        <v>44014.514947152777</v>
      </c>
      <c r="V8" s="5" t="s">
        <v>84</v>
      </c>
      <c r="W8" s="5">
        <v>1</v>
      </c>
      <c r="X8" s="5">
        <v>1</v>
      </c>
      <c r="Y8" s="5">
        <v>1</v>
      </c>
      <c r="Z8" s="5">
        <v>-46</v>
      </c>
      <c r="AB8" s="5">
        <v>5</v>
      </c>
      <c r="AC8" s="5" t="s">
        <v>8</v>
      </c>
      <c r="AD8" s="6">
        <v>44013.673334965279</v>
      </c>
      <c r="AE8" s="5" t="s">
        <v>75</v>
      </c>
      <c r="AF8" s="5">
        <v>1</v>
      </c>
      <c r="AG8" s="5">
        <v>1</v>
      </c>
      <c r="AH8" s="5">
        <v>1</v>
      </c>
      <c r="AI8" s="5">
        <v>-59</v>
      </c>
      <c r="AJ8" s="5"/>
      <c r="AK8" s="5">
        <v>5</v>
      </c>
      <c r="AL8" s="5" t="s">
        <v>8</v>
      </c>
      <c r="AM8" s="6">
        <v>44014.522676238426</v>
      </c>
      <c r="AN8" s="5" t="s">
        <v>86</v>
      </c>
      <c r="AO8" s="5">
        <v>1</v>
      </c>
      <c r="AP8" s="5">
        <v>1</v>
      </c>
      <c r="AQ8" s="5">
        <v>1</v>
      </c>
      <c r="AR8" s="5">
        <v>-48</v>
      </c>
      <c r="AT8" s="5">
        <v>5</v>
      </c>
      <c r="AU8" s="5" t="s">
        <v>8</v>
      </c>
      <c r="AV8" s="6">
        <v>44012.505775729165</v>
      </c>
      <c r="AW8" s="5" t="s">
        <v>23</v>
      </c>
      <c r="AX8" s="5">
        <v>1</v>
      </c>
      <c r="AY8" s="5">
        <v>1</v>
      </c>
      <c r="AZ8" s="5">
        <v>1</v>
      </c>
      <c r="BA8" s="5">
        <v>-59</v>
      </c>
      <c r="BB8" s="5"/>
      <c r="BC8" s="5">
        <v>5</v>
      </c>
      <c r="BD8" s="5" t="s">
        <v>8</v>
      </c>
      <c r="BE8" s="6">
        <v>44021.890972303241</v>
      </c>
      <c r="BF8" s="5" t="s">
        <v>147</v>
      </c>
      <c r="BG8" s="5">
        <v>1</v>
      </c>
      <c r="BH8" s="5">
        <v>1</v>
      </c>
      <c r="BI8" s="5">
        <v>1</v>
      </c>
      <c r="BJ8" s="5">
        <v>-62</v>
      </c>
      <c r="BK8" s="5"/>
      <c r="BL8" s="5">
        <v>5</v>
      </c>
      <c r="BM8" s="5" t="s">
        <v>8</v>
      </c>
      <c r="BN8" s="6">
        <v>44013.70912349537</v>
      </c>
      <c r="BO8" s="5" t="s">
        <v>79</v>
      </c>
      <c r="BP8" s="5">
        <v>1</v>
      </c>
      <c r="BQ8" s="5">
        <v>1</v>
      </c>
      <c r="BR8" s="5">
        <v>1</v>
      </c>
      <c r="BS8" s="5">
        <v>-57</v>
      </c>
      <c r="BU8" s="5">
        <v>5</v>
      </c>
      <c r="BV8" s="5" t="s">
        <v>8</v>
      </c>
      <c r="BW8" s="6">
        <v>44014.795908402775</v>
      </c>
      <c r="BX8" s="5" t="s">
        <v>91</v>
      </c>
      <c r="BY8" s="5">
        <v>1</v>
      </c>
      <c r="BZ8" s="5">
        <v>1</v>
      </c>
      <c r="CA8" s="5">
        <v>1</v>
      </c>
      <c r="CB8" s="5">
        <v>-77</v>
      </c>
      <c r="CC8" s="5"/>
      <c r="CD8" s="5">
        <v>5</v>
      </c>
      <c r="CE8" s="5" t="s">
        <v>8</v>
      </c>
      <c r="CF8" s="6">
        <v>44021.942442789354</v>
      </c>
      <c r="CG8" s="5" t="s">
        <v>143</v>
      </c>
      <c r="CH8" s="5">
        <v>1</v>
      </c>
      <c r="CI8" s="5">
        <v>1</v>
      </c>
      <c r="CJ8" s="5">
        <v>1</v>
      </c>
      <c r="CK8" s="5">
        <v>-68</v>
      </c>
      <c r="CL8" s="5"/>
      <c r="CM8" s="5">
        <v>5</v>
      </c>
      <c r="CN8" s="5" t="s">
        <v>8</v>
      </c>
      <c r="CO8" s="6">
        <v>44014.792815868059</v>
      </c>
      <c r="CP8" s="5" t="s">
        <v>106</v>
      </c>
      <c r="CQ8" s="5">
        <v>1</v>
      </c>
      <c r="CR8" s="5">
        <v>1</v>
      </c>
      <c r="CS8" s="5">
        <v>1</v>
      </c>
      <c r="CT8" s="5">
        <v>-75</v>
      </c>
      <c r="CU8" s="5"/>
      <c r="CV8" s="5">
        <v>5</v>
      </c>
      <c r="CW8" s="5" t="s">
        <v>8</v>
      </c>
      <c r="CX8" s="6">
        <v>44021.949792094907</v>
      </c>
      <c r="CY8" s="5" t="s">
        <v>145</v>
      </c>
      <c r="CZ8" s="5">
        <v>1</v>
      </c>
      <c r="DA8" s="5">
        <v>1</v>
      </c>
      <c r="DB8" s="5">
        <v>1</v>
      </c>
      <c r="DC8" s="5">
        <v>-73</v>
      </c>
      <c r="DE8" s="5">
        <v>5</v>
      </c>
      <c r="DF8" s="5" t="s">
        <v>8</v>
      </c>
      <c r="DG8" s="6">
        <v>44014.785880324074</v>
      </c>
      <c r="DH8" s="5" t="s">
        <v>108</v>
      </c>
      <c r="DI8" s="5">
        <v>1</v>
      </c>
      <c r="DJ8" s="5">
        <v>1</v>
      </c>
      <c r="DK8" s="5">
        <v>1</v>
      </c>
      <c r="DL8" s="5">
        <v>-73</v>
      </c>
      <c r="DN8" s="5">
        <v>5</v>
      </c>
      <c r="DO8" s="5" t="s">
        <v>8</v>
      </c>
      <c r="DP8" s="6">
        <v>44014.78268246528</v>
      </c>
      <c r="DQ8" s="5" t="s">
        <v>110</v>
      </c>
      <c r="DR8" s="5">
        <v>1</v>
      </c>
      <c r="DS8" s="5">
        <v>1</v>
      </c>
      <c r="DT8" s="5">
        <v>1</v>
      </c>
      <c r="DU8" s="5">
        <v>-67</v>
      </c>
      <c r="DW8" s="5">
        <v>5</v>
      </c>
      <c r="DX8" s="5" t="s">
        <v>8</v>
      </c>
      <c r="DY8" s="6">
        <v>44014.778208842596</v>
      </c>
      <c r="DZ8" s="5" t="s">
        <v>112</v>
      </c>
      <c r="EA8" s="5">
        <v>1</v>
      </c>
      <c r="EB8" s="5">
        <v>1</v>
      </c>
      <c r="EC8" s="5">
        <v>1</v>
      </c>
      <c r="ED8" s="5">
        <v>-86</v>
      </c>
      <c r="EF8" s="5">
        <v>5</v>
      </c>
      <c r="EG8" s="5" t="s">
        <v>8</v>
      </c>
      <c r="EH8" s="6">
        <v>44014.773381724539</v>
      </c>
      <c r="EI8" s="5" t="s">
        <v>114</v>
      </c>
      <c r="EJ8" s="5">
        <v>1</v>
      </c>
      <c r="EK8" s="5">
        <v>1</v>
      </c>
      <c r="EL8" s="5">
        <v>1</v>
      </c>
      <c r="EM8" s="5">
        <v>-80</v>
      </c>
    </row>
    <row r="9" spans="1:144" x14ac:dyDescent="0.25">
      <c r="A9" s="5">
        <v>6</v>
      </c>
      <c r="B9" s="5" t="s">
        <v>8</v>
      </c>
      <c r="C9" s="6">
        <v>44013.664827245368</v>
      </c>
      <c r="D9" s="5" t="s">
        <v>60</v>
      </c>
      <c r="E9" s="5">
        <v>1</v>
      </c>
      <c r="F9" s="5">
        <v>1</v>
      </c>
      <c r="G9" s="5">
        <v>1</v>
      </c>
      <c r="H9" s="5">
        <v>-31</v>
      </c>
      <c r="J9" s="5">
        <v>6</v>
      </c>
      <c r="K9" s="5" t="s">
        <v>8</v>
      </c>
      <c r="L9" s="6">
        <v>44013.667025833332</v>
      </c>
      <c r="M9" s="5" t="s">
        <v>69</v>
      </c>
      <c r="N9" s="5">
        <v>1</v>
      </c>
      <c r="O9" s="5">
        <v>1</v>
      </c>
      <c r="P9" s="5">
        <v>1</v>
      </c>
      <c r="Q9" s="5">
        <v>-49</v>
      </c>
      <c r="S9" s="5">
        <v>6</v>
      </c>
      <c r="T9" s="5" t="s">
        <v>8</v>
      </c>
      <c r="U9" s="6">
        <v>44014.514956342595</v>
      </c>
      <c r="V9" s="5" t="s">
        <v>84</v>
      </c>
      <c r="W9" s="5">
        <v>1</v>
      </c>
      <c r="X9" s="5">
        <v>1</v>
      </c>
      <c r="Y9" s="5">
        <v>1</v>
      </c>
      <c r="Z9" s="5">
        <v>-46</v>
      </c>
      <c r="AB9" s="5">
        <v>6</v>
      </c>
      <c r="AC9" s="5" t="s">
        <v>8</v>
      </c>
      <c r="AD9" s="6">
        <v>44013.673348449076</v>
      </c>
      <c r="AE9" s="5" t="s">
        <v>75</v>
      </c>
      <c r="AF9" s="5">
        <v>1</v>
      </c>
      <c r="AG9" s="5">
        <v>1</v>
      </c>
      <c r="AH9" s="5">
        <v>1</v>
      </c>
      <c r="AI9" s="5">
        <v>-56</v>
      </c>
      <c r="AJ9" s="5"/>
      <c r="AK9" s="5">
        <v>6</v>
      </c>
      <c r="AL9" s="5" t="s">
        <v>8</v>
      </c>
      <c r="AM9" s="6">
        <v>44014.522686840275</v>
      </c>
      <c r="AN9" s="5" t="s">
        <v>86</v>
      </c>
      <c r="AO9" s="5">
        <v>1</v>
      </c>
      <c r="AP9" s="5">
        <v>1</v>
      </c>
      <c r="AQ9" s="5">
        <v>1</v>
      </c>
      <c r="AR9" s="5">
        <v>-48</v>
      </c>
      <c r="AT9" s="5">
        <v>6</v>
      </c>
      <c r="AU9" s="5" t="s">
        <v>8</v>
      </c>
      <c r="AV9" s="6">
        <v>44012.505791203701</v>
      </c>
      <c r="AW9" s="5" t="s">
        <v>23</v>
      </c>
      <c r="AX9" s="5">
        <v>1</v>
      </c>
      <c r="AY9" s="5">
        <v>1</v>
      </c>
      <c r="AZ9" s="5">
        <v>1</v>
      </c>
      <c r="BA9" s="5">
        <v>-57</v>
      </c>
      <c r="BB9" s="5"/>
      <c r="BC9" s="5">
        <v>6</v>
      </c>
      <c r="BD9" s="5" t="s">
        <v>8</v>
      </c>
      <c r="BE9" s="6">
        <v>44021.890988437503</v>
      </c>
      <c r="BF9" s="5" t="s">
        <v>147</v>
      </c>
      <c r="BG9" s="5">
        <v>1</v>
      </c>
      <c r="BH9" s="5">
        <v>1</v>
      </c>
      <c r="BI9" s="5">
        <v>1</v>
      </c>
      <c r="BJ9" s="5">
        <v>-70</v>
      </c>
      <c r="BK9" s="5"/>
      <c r="BL9" s="5">
        <v>6</v>
      </c>
      <c r="BM9" s="5" t="s">
        <v>8</v>
      </c>
      <c r="BN9" s="6">
        <v>44013.709132881944</v>
      </c>
      <c r="BO9" s="5" t="s">
        <v>79</v>
      </c>
      <c r="BP9" s="5">
        <v>1</v>
      </c>
      <c r="BQ9" s="5">
        <v>1</v>
      </c>
      <c r="BR9" s="5">
        <v>1</v>
      </c>
      <c r="BS9" s="5">
        <v>-58</v>
      </c>
      <c r="BU9" s="5">
        <v>6</v>
      </c>
      <c r="BV9" s="5" t="s">
        <v>8</v>
      </c>
      <c r="BW9" s="6">
        <v>44014.795919328702</v>
      </c>
      <c r="BX9" s="5" t="s">
        <v>91</v>
      </c>
      <c r="BY9" s="5">
        <v>1</v>
      </c>
      <c r="BZ9" s="5">
        <v>1</v>
      </c>
      <c r="CA9" s="5">
        <v>1</v>
      </c>
      <c r="CB9" s="5">
        <v>-77</v>
      </c>
      <c r="CC9" s="5"/>
      <c r="CD9" s="5">
        <v>6</v>
      </c>
      <c r="CE9" s="5" t="s">
        <v>8</v>
      </c>
      <c r="CF9" s="6">
        <v>44021.942454108794</v>
      </c>
      <c r="CG9" s="5" t="s">
        <v>143</v>
      </c>
      <c r="CH9" s="5">
        <v>1</v>
      </c>
      <c r="CI9" s="5">
        <v>1</v>
      </c>
      <c r="CJ9" s="5">
        <v>1</v>
      </c>
      <c r="CK9" s="5">
        <v>-70</v>
      </c>
      <c r="CL9" s="5"/>
      <c r="CM9" s="5">
        <v>6</v>
      </c>
      <c r="CN9" s="5" t="s">
        <v>8</v>
      </c>
      <c r="CO9" s="6">
        <v>44014.792826076387</v>
      </c>
      <c r="CP9" s="5" t="s">
        <v>106</v>
      </c>
      <c r="CQ9" s="5">
        <v>1</v>
      </c>
      <c r="CR9" s="5">
        <v>1</v>
      </c>
      <c r="CS9" s="5">
        <v>1</v>
      </c>
      <c r="CT9" s="5">
        <v>-76</v>
      </c>
      <c r="CU9" s="5"/>
      <c r="CV9" s="5">
        <v>6</v>
      </c>
      <c r="CW9" s="5" t="s">
        <v>8</v>
      </c>
      <c r="CX9" s="6">
        <v>44021.949806215278</v>
      </c>
      <c r="CY9" s="5" t="s">
        <v>145</v>
      </c>
      <c r="CZ9" s="5">
        <v>1</v>
      </c>
      <c r="DA9" s="5">
        <v>1</v>
      </c>
      <c r="DB9" s="5">
        <v>1</v>
      </c>
      <c r="DC9" s="5">
        <v>-73</v>
      </c>
      <c r="DE9" s="5">
        <v>6</v>
      </c>
      <c r="DF9" s="5" t="s">
        <v>8</v>
      </c>
      <c r="DG9" s="6">
        <v>44014.785892256943</v>
      </c>
      <c r="DH9" s="5" t="s">
        <v>108</v>
      </c>
      <c r="DI9" s="5">
        <v>1</v>
      </c>
      <c r="DJ9" s="5">
        <v>1</v>
      </c>
      <c r="DK9" s="5">
        <v>1</v>
      </c>
      <c r="DL9" s="5">
        <v>-73</v>
      </c>
      <c r="DN9" s="5">
        <v>6</v>
      </c>
      <c r="DO9" s="5" t="s">
        <v>8</v>
      </c>
      <c r="DP9" s="6">
        <v>44014.782685879632</v>
      </c>
      <c r="DQ9" s="5" t="s">
        <v>110</v>
      </c>
      <c r="DR9" s="5">
        <v>1</v>
      </c>
      <c r="DS9" s="5">
        <v>1</v>
      </c>
      <c r="DT9" s="5">
        <v>1</v>
      </c>
      <c r="DU9" s="5">
        <v>-78</v>
      </c>
      <c r="DW9" s="5">
        <v>6</v>
      </c>
      <c r="DX9" s="5" t="s">
        <v>8</v>
      </c>
      <c r="DY9" s="6">
        <v>44014.778218611114</v>
      </c>
      <c r="DZ9" s="5" t="s">
        <v>112</v>
      </c>
      <c r="EA9" s="5">
        <v>1</v>
      </c>
      <c r="EB9" s="5">
        <v>1</v>
      </c>
      <c r="EC9" s="5">
        <v>1</v>
      </c>
      <c r="ED9" s="5">
        <v>-85</v>
      </c>
      <c r="EF9" s="5">
        <v>6</v>
      </c>
      <c r="EG9" s="5" t="s">
        <v>8</v>
      </c>
      <c r="EH9" s="6">
        <v>44014.773391562499</v>
      </c>
      <c r="EI9" s="5" t="s">
        <v>114</v>
      </c>
      <c r="EJ9" s="5">
        <v>1</v>
      </c>
      <c r="EK9" s="5">
        <v>1</v>
      </c>
      <c r="EL9" s="5">
        <v>1</v>
      </c>
      <c r="EM9" s="5">
        <v>-80</v>
      </c>
    </row>
    <row r="10" spans="1:144" x14ac:dyDescent="0.25">
      <c r="A10" s="5">
        <v>7</v>
      </c>
      <c r="B10" s="5" t="s">
        <v>8</v>
      </c>
      <c r="C10" s="6">
        <v>44013.664838275465</v>
      </c>
      <c r="D10" s="5" t="s">
        <v>60</v>
      </c>
      <c r="E10" s="5">
        <v>1</v>
      </c>
      <c r="F10" s="5">
        <v>1</v>
      </c>
      <c r="G10" s="5">
        <v>1</v>
      </c>
      <c r="H10" s="5">
        <v>-25</v>
      </c>
      <c r="J10" s="5">
        <v>7</v>
      </c>
      <c r="K10" s="5" t="s">
        <v>8</v>
      </c>
      <c r="L10" s="6">
        <v>44013.667043379632</v>
      </c>
      <c r="M10" s="5" t="s">
        <v>69</v>
      </c>
      <c r="N10" s="5">
        <v>1</v>
      </c>
      <c r="O10" s="5">
        <v>1</v>
      </c>
      <c r="P10" s="5">
        <v>1</v>
      </c>
      <c r="Q10" s="5">
        <v>-53</v>
      </c>
      <c r="S10" s="5">
        <v>7</v>
      </c>
      <c r="T10" s="5" t="s">
        <v>8</v>
      </c>
      <c r="U10" s="6">
        <v>44014.514967997682</v>
      </c>
      <c r="V10" s="5" t="s">
        <v>84</v>
      </c>
      <c r="W10" s="5">
        <v>1</v>
      </c>
      <c r="X10" s="5">
        <v>1</v>
      </c>
      <c r="Y10" s="5">
        <v>1</v>
      </c>
      <c r="Z10" s="5">
        <v>-50</v>
      </c>
      <c r="AB10" s="5">
        <v>7</v>
      </c>
      <c r="AC10" s="5" t="s">
        <v>8</v>
      </c>
      <c r="AD10" s="6">
        <v>44013.673356990737</v>
      </c>
      <c r="AE10" s="5" t="s">
        <v>75</v>
      </c>
      <c r="AF10" s="5">
        <v>1</v>
      </c>
      <c r="AG10" s="5">
        <v>1</v>
      </c>
      <c r="AH10" s="5">
        <v>1</v>
      </c>
      <c r="AI10" s="5">
        <v>-57</v>
      </c>
      <c r="AJ10" s="5"/>
      <c r="AK10" s="5">
        <v>7</v>
      </c>
      <c r="AL10" s="5" t="s">
        <v>8</v>
      </c>
      <c r="AM10" s="6">
        <v>44014.52269740741</v>
      </c>
      <c r="AN10" s="5" t="s">
        <v>86</v>
      </c>
      <c r="AO10" s="5">
        <v>1</v>
      </c>
      <c r="AP10" s="5">
        <v>1</v>
      </c>
      <c r="AQ10" s="5">
        <v>1</v>
      </c>
      <c r="AR10" s="5">
        <v>-51</v>
      </c>
      <c r="AT10" s="5">
        <v>7</v>
      </c>
      <c r="AU10" s="5" t="s">
        <v>8</v>
      </c>
      <c r="AV10" s="6">
        <v>44012.505799131941</v>
      </c>
      <c r="AW10" s="5" t="s">
        <v>23</v>
      </c>
      <c r="AX10" s="5">
        <v>1</v>
      </c>
      <c r="AY10" s="5">
        <v>1</v>
      </c>
      <c r="AZ10" s="5">
        <v>1</v>
      </c>
      <c r="BA10" s="5">
        <v>-55</v>
      </c>
      <c r="BB10" s="5"/>
      <c r="BC10" s="5">
        <v>7</v>
      </c>
      <c r="BD10" s="5" t="s">
        <v>8</v>
      </c>
      <c r="BE10" s="6">
        <v>44021.890995960646</v>
      </c>
      <c r="BF10" s="5" t="s">
        <v>147</v>
      </c>
      <c r="BG10" s="5">
        <v>1</v>
      </c>
      <c r="BH10" s="5">
        <v>1</v>
      </c>
      <c r="BI10" s="5">
        <v>1</v>
      </c>
      <c r="BJ10" s="5">
        <v>-62</v>
      </c>
      <c r="BK10" s="5"/>
      <c r="BL10" s="5">
        <v>7</v>
      </c>
      <c r="BM10" s="5" t="s">
        <v>8</v>
      </c>
      <c r="BN10" s="6">
        <v>44013.709144050925</v>
      </c>
      <c r="BO10" s="5" t="s">
        <v>79</v>
      </c>
      <c r="BP10" s="5">
        <v>1</v>
      </c>
      <c r="BQ10" s="5">
        <v>1</v>
      </c>
      <c r="BR10" s="5">
        <v>1</v>
      </c>
      <c r="BS10" s="5">
        <v>-61</v>
      </c>
      <c r="BU10" s="5">
        <v>7</v>
      </c>
      <c r="BV10" s="5" t="s">
        <v>8</v>
      </c>
      <c r="BW10" s="6">
        <v>44014.795926412036</v>
      </c>
      <c r="BX10" s="5" t="s">
        <v>91</v>
      </c>
      <c r="BY10" s="5">
        <v>1</v>
      </c>
      <c r="BZ10" s="5">
        <v>1</v>
      </c>
      <c r="CA10" s="5">
        <v>1</v>
      </c>
      <c r="CB10" s="5">
        <v>-77</v>
      </c>
      <c r="CC10" s="5"/>
      <c r="CD10" s="5">
        <v>7</v>
      </c>
      <c r="CE10" s="5" t="s">
        <v>8</v>
      </c>
      <c r="CF10" s="6">
        <v>44021.942466099536</v>
      </c>
      <c r="CG10" s="5" t="s">
        <v>143</v>
      </c>
      <c r="CH10" s="5">
        <v>1</v>
      </c>
      <c r="CI10" s="5">
        <v>1</v>
      </c>
      <c r="CJ10" s="5">
        <v>1</v>
      </c>
      <c r="CK10" s="5">
        <v>-67</v>
      </c>
      <c r="CL10" s="5"/>
      <c r="CM10" s="5">
        <v>7</v>
      </c>
      <c r="CN10" s="5" t="s">
        <v>8</v>
      </c>
      <c r="CO10" s="6">
        <v>44014.792836493056</v>
      </c>
      <c r="CP10" s="5" t="s">
        <v>106</v>
      </c>
      <c r="CQ10" s="5">
        <v>1</v>
      </c>
      <c r="CR10" s="5">
        <v>1</v>
      </c>
      <c r="CS10" s="5">
        <v>1</v>
      </c>
      <c r="CT10" s="5">
        <v>-75</v>
      </c>
      <c r="CU10" s="5"/>
      <c r="CV10" s="5">
        <v>7</v>
      </c>
      <c r="CW10" s="5" t="s">
        <v>8</v>
      </c>
      <c r="CX10" s="6">
        <v>44021.949815532411</v>
      </c>
      <c r="CY10" s="5" t="s">
        <v>145</v>
      </c>
      <c r="CZ10" s="5">
        <v>1</v>
      </c>
      <c r="DA10" s="5">
        <v>1</v>
      </c>
      <c r="DB10" s="5">
        <v>1</v>
      </c>
      <c r="DC10" s="5">
        <v>-72</v>
      </c>
      <c r="DE10" s="5">
        <v>7</v>
      </c>
      <c r="DF10" s="5" t="s">
        <v>8</v>
      </c>
      <c r="DG10" s="6">
        <v>44014.785906006946</v>
      </c>
      <c r="DH10" s="5" t="s">
        <v>108</v>
      </c>
      <c r="DI10" s="5">
        <v>1</v>
      </c>
      <c r="DJ10" s="5">
        <v>1</v>
      </c>
      <c r="DK10" s="5">
        <v>1</v>
      </c>
      <c r="DL10" s="5">
        <v>-71</v>
      </c>
      <c r="DN10" s="5">
        <v>7</v>
      </c>
      <c r="DO10" s="5" t="s">
        <v>8</v>
      </c>
      <c r="DP10" s="6">
        <v>44014.782696875001</v>
      </c>
      <c r="DQ10" s="5" t="s">
        <v>110</v>
      </c>
      <c r="DR10" s="5">
        <v>1</v>
      </c>
      <c r="DS10" s="5">
        <v>1</v>
      </c>
      <c r="DT10" s="5">
        <v>1</v>
      </c>
      <c r="DU10" s="5">
        <v>-78</v>
      </c>
      <c r="DW10" s="5">
        <v>7</v>
      </c>
      <c r="DX10" s="5" t="s">
        <v>8</v>
      </c>
      <c r="DY10" s="6">
        <v>44014.778229722222</v>
      </c>
      <c r="DZ10" s="5" t="s">
        <v>112</v>
      </c>
      <c r="EA10" s="5">
        <v>1</v>
      </c>
      <c r="EB10" s="5">
        <v>1</v>
      </c>
      <c r="EC10" s="5">
        <v>1</v>
      </c>
      <c r="ED10" s="5">
        <v>-86</v>
      </c>
      <c r="EF10" s="5">
        <v>7</v>
      </c>
      <c r="EG10" s="5" t="s">
        <v>8</v>
      </c>
      <c r="EH10" s="6">
        <v>44014.77340283565</v>
      </c>
      <c r="EI10" s="5" t="s">
        <v>114</v>
      </c>
      <c r="EJ10" s="5">
        <v>1</v>
      </c>
      <c r="EK10" s="5">
        <v>1</v>
      </c>
      <c r="EL10" s="5">
        <v>1</v>
      </c>
      <c r="EM10" s="5">
        <v>-80</v>
      </c>
    </row>
    <row r="11" spans="1:144" x14ac:dyDescent="0.25">
      <c r="A11" s="5">
        <v>8</v>
      </c>
      <c r="B11" s="5" t="s">
        <v>8</v>
      </c>
      <c r="C11" s="6">
        <v>44013.664850671295</v>
      </c>
      <c r="D11" s="5" t="s">
        <v>60</v>
      </c>
      <c r="E11" s="5">
        <v>1</v>
      </c>
      <c r="F11" s="5">
        <v>1</v>
      </c>
      <c r="G11" s="5">
        <v>1</v>
      </c>
      <c r="H11" s="5">
        <v>-31</v>
      </c>
      <c r="J11" s="5">
        <v>8</v>
      </c>
      <c r="K11" s="5" t="s">
        <v>8</v>
      </c>
      <c r="L11" s="6">
        <v>44013.667049224539</v>
      </c>
      <c r="M11" s="5" t="s">
        <v>69</v>
      </c>
      <c r="N11" s="5">
        <v>1</v>
      </c>
      <c r="O11" s="5">
        <v>1</v>
      </c>
      <c r="P11" s="5">
        <v>1</v>
      </c>
      <c r="Q11" s="5">
        <v>-49</v>
      </c>
      <c r="S11" s="5">
        <v>8</v>
      </c>
      <c r="T11" s="5" t="s">
        <v>8</v>
      </c>
      <c r="U11" s="6">
        <v>44014.514989780095</v>
      </c>
      <c r="V11" s="5" t="s">
        <v>84</v>
      </c>
      <c r="W11" s="5">
        <v>1</v>
      </c>
      <c r="X11" s="5">
        <v>1</v>
      </c>
      <c r="Y11" s="5">
        <v>1</v>
      </c>
      <c r="Z11" s="5">
        <v>-49</v>
      </c>
      <c r="AB11" s="5">
        <v>8</v>
      </c>
      <c r="AC11" s="5" t="s">
        <v>8</v>
      </c>
      <c r="AD11" s="6">
        <v>44013.673374027778</v>
      </c>
      <c r="AE11" s="5" t="s">
        <v>75</v>
      </c>
      <c r="AF11" s="5">
        <v>1</v>
      </c>
      <c r="AG11" s="5">
        <v>1</v>
      </c>
      <c r="AH11" s="5">
        <v>1</v>
      </c>
      <c r="AI11" s="5">
        <v>-58</v>
      </c>
      <c r="AJ11" s="5"/>
      <c r="AK11" s="5">
        <v>8</v>
      </c>
      <c r="AL11" s="5" t="s">
        <v>8</v>
      </c>
      <c r="AM11" s="6">
        <v>44014.522714236111</v>
      </c>
      <c r="AN11" s="5" t="s">
        <v>86</v>
      </c>
      <c r="AO11" s="5">
        <v>1</v>
      </c>
      <c r="AP11" s="5">
        <v>1</v>
      </c>
      <c r="AQ11" s="5">
        <v>1</v>
      </c>
      <c r="AR11" s="5">
        <v>-50</v>
      </c>
      <c r="AT11" s="5">
        <v>8</v>
      </c>
      <c r="AU11" s="5" t="s">
        <v>8</v>
      </c>
      <c r="AV11" s="6">
        <v>44012.505810879629</v>
      </c>
      <c r="AW11" s="5" t="s">
        <v>23</v>
      </c>
      <c r="AX11" s="5">
        <v>1</v>
      </c>
      <c r="AY11" s="5">
        <v>1</v>
      </c>
      <c r="AZ11" s="5">
        <v>1</v>
      </c>
      <c r="BA11" s="5">
        <v>-56</v>
      </c>
      <c r="BB11" s="5"/>
      <c r="BC11" s="5">
        <v>8</v>
      </c>
      <c r="BD11" s="5" t="s">
        <v>8</v>
      </c>
      <c r="BE11" s="6">
        <v>44021.891009432868</v>
      </c>
      <c r="BF11" s="5" t="s">
        <v>147</v>
      </c>
      <c r="BG11" s="5">
        <v>1</v>
      </c>
      <c r="BH11" s="5">
        <v>1</v>
      </c>
      <c r="BI11" s="5">
        <v>1</v>
      </c>
      <c r="BJ11" s="5">
        <v>-69</v>
      </c>
      <c r="BK11" s="5"/>
      <c r="BL11" s="5">
        <v>8</v>
      </c>
      <c r="BM11" s="5" t="s">
        <v>8</v>
      </c>
      <c r="BN11" s="6">
        <v>44013.709155370372</v>
      </c>
      <c r="BO11" s="5" t="s">
        <v>79</v>
      </c>
      <c r="BP11" s="5">
        <v>1</v>
      </c>
      <c r="BQ11" s="5">
        <v>1</v>
      </c>
      <c r="BR11" s="5">
        <v>1</v>
      </c>
      <c r="BS11" s="5">
        <v>-57</v>
      </c>
      <c r="BU11" s="5">
        <v>8</v>
      </c>
      <c r="BV11" s="5" t="s">
        <v>8</v>
      </c>
      <c r="BW11" s="6">
        <v>44014.795937731484</v>
      </c>
      <c r="BX11" s="5" t="s">
        <v>91</v>
      </c>
      <c r="BY11" s="5">
        <v>1</v>
      </c>
      <c r="BZ11" s="5">
        <v>1</v>
      </c>
      <c r="CA11" s="5">
        <v>1</v>
      </c>
      <c r="CB11" s="5">
        <v>-77</v>
      </c>
      <c r="CC11" s="5"/>
      <c r="CD11" s="5">
        <v>8</v>
      </c>
      <c r="CE11" s="5" t="s">
        <v>8</v>
      </c>
      <c r="CF11" s="6">
        <v>44021.942485879626</v>
      </c>
      <c r="CG11" s="5" t="s">
        <v>143</v>
      </c>
      <c r="CH11" s="5">
        <v>1</v>
      </c>
      <c r="CI11" s="5">
        <v>1</v>
      </c>
      <c r="CJ11" s="5">
        <v>1</v>
      </c>
      <c r="CK11" s="5">
        <v>-67</v>
      </c>
      <c r="CL11" s="5"/>
      <c r="CM11" s="5">
        <v>8</v>
      </c>
      <c r="CN11" s="5" t="s">
        <v>8</v>
      </c>
      <c r="CO11" s="6">
        <v>44014.792848032404</v>
      </c>
      <c r="CP11" s="5" t="s">
        <v>106</v>
      </c>
      <c r="CQ11" s="5">
        <v>1</v>
      </c>
      <c r="CR11" s="5">
        <v>1</v>
      </c>
      <c r="CS11" s="5">
        <v>1</v>
      </c>
      <c r="CT11" s="5">
        <v>-75</v>
      </c>
      <c r="CU11" s="5"/>
      <c r="CV11" s="5">
        <v>8</v>
      </c>
      <c r="CW11" s="5" t="s">
        <v>8</v>
      </c>
      <c r="CX11" s="6">
        <v>44021.94983326389</v>
      </c>
      <c r="CY11" s="5" t="s">
        <v>145</v>
      </c>
      <c r="CZ11" s="5">
        <v>1</v>
      </c>
      <c r="DA11" s="5">
        <v>1</v>
      </c>
      <c r="DB11" s="5">
        <v>1</v>
      </c>
      <c r="DC11" s="5">
        <v>-71</v>
      </c>
      <c r="DE11" s="5">
        <v>8</v>
      </c>
      <c r="DF11" s="5" t="s">
        <v>8</v>
      </c>
      <c r="DG11" s="6">
        <v>44014.785915173612</v>
      </c>
      <c r="DH11" s="5" t="s">
        <v>108</v>
      </c>
      <c r="DI11" s="5">
        <v>1</v>
      </c>
      <c r="DJ11" s="5">
        <v>1</v>
      </c>
      <c r="DK11" s="5">
        <v>1</v>
      </c>
      <c r="DL11" s="5">
        <v>-71</v>
      </c>
      <c r="DN11" s="5">
        <v>8</v>
      </c>
      <c r="DO11" s="5" t="s">
        <v>8</v>
      </c>
      <c r="DP11" s="6">
        <v>44014.782712858796</v>
      </c>
      <c r="DQ11" s="5" t="s">
        <v>110</v>
      </c>
      <c r="DR11" s="5">
        <v>1</v>
      </c>
      <c r="DS11" s="5">
        <v>1</v>
      </c>
      <c r="DT11" s="5">
        <v>1</v>
      </c>
      <c r="DU11" s="5">
        <v>-68</v>
      </c>
      <c r="DW11" s="5">
        <v>8</v>
      </c>
      <c r="DX11" s="5" t="s">
        <v>8</v>
      </c>
      <c r="DY11" s="6">
        <v>44014.778240868058</v>
      </c>
      <c r="DZ11" s="5" t="s">
        <v>112</v>
      </c>
      <c r="EA11" s="5">
        <v>1</v>
      </c>
      <c r="EB11" s="5">
        <v>1</v>
      </c>
      <c r="EC11" s="5">
        <v>1</v>
      </c>
      <c r="ED11" s="5">
        <v>-89</v>
      </c>
      <c r="EF11" s="5">
        <v>8</v>
      </c>
      <c r="EG11" s="5" t="s">
        <v>8</v>
      </c>
      <c r="EH11" s="6">
        <v>44014.773415625001</v>
      </c>
      <c r="EI11" s="5" t="s">
        <v>114</v>
      </c>
      <c r="EJ11" s="5">
        <v>1</v>
      </c>
      <c r="EK11" s="5">
        <v>1</v>
      </c>
      <c r="EL11" s="5">
        <v>1</v>
      </c>
      <c r="EM11" s="5">
        <v>-83</v>
      </c>
    </row>
    <row r="12" spans="1:144" x14ac:dyDescent="0.25">
      <c r="A12" s="5">
        <v>9</v>
      </c>
      <c r="B12" s="5" t="s">
        <v>8</v>
      </c>
      <c r="C12" s="6">
        <v>44013.664863055557</v>
      </c>
      <c r="D12" s="5" t="s">
        <v>60</v>
      </c>
      <c r="E12" s="5">
        <v>1</v>
      </c>
      <c r="F12" s="5">
        <v>1</v>
      </c>
      <c r="G12" s="5">
        <v>1</v>
      </c>
      <c r="H12" s="5">
        <v>-25</v>
      </c>
      <c r="J12" s="5">
        <v>9</v>
      </c>
      <c r="K12" s="5" t="s">
        <v>8</v>
      </c>
      <c r="L12" s="6">
        <v>44013.667072430559</v>
      </c>
      <c r="M12" s="5" t="s">
        <v>69</v>
      </c>
      <c r="N12" s="5">
        <v>1</v>
      </c>
      <c r="O12" s="5">
        <v>1</v>
      </c>
      <c r="P12" s="5">
        <v>1</v>
      </c>
      <c r="Q12" s="5">
        <v>-49</v>
      </c>
      <c r="S12" s="5">
        <v>9</v>
      </c>
      <c r="T12" s="5" t="s">
        <v>8</v>
      </c>
      <c r="U12" s="6">
        <v>44014.515012986114</v>
      </c>
      <c r="V12" s="5" t="s">
        <v>84</v>
      </c>
      <c r="W12" s="5">
        <v>1</v>
      </c>
      <c r="X12" s="5">
        <v>1</v>
      </c>
      <c r="Y12" s="5">
        <v>1</v>
      </c>
      <c r="Z12" s="5">
        <v>-46</v>
      </c>
      <c r="AB12" s="5">
        <v>9</v>
      </c>
      <c r="AC12" s="5" t="s">
        <v>8</v>
      </c>
      <c r="AD12" s="6">
        <v>44013.673380219909</v>
      </c>
      <c r="AE12" s="5" t="s">
        <v>75</v>
      </c>
      <c r="AF12" s="5">
        <v>1</v>
      </c>
      <c r="AG12" s="5">
        <v>1</v>
      </c>
      <c r="AH12" s="5">
        <v>1</v>
      </c>
      <c r="AI12" s="5">
        <v>-57</v>
      </c>
      <c r="AJ12" s="5"/>
      <c r="AK12" s="5">
        <v>9</v>
      </c>
      <c r="AL12" s="5" t="s">
        <v>8</v>
      </c>
      <c r="AM12" s="6">
        <v>44014.522721377318</v>
      </c>
      <c r="AN12" s="5" t="s">
        <v>86</v>
      </c>
      <c r="AO12" s="5">
        <v>1</v>
      </c>
      <c r="AP12" s="5">
        <v>1</v>
      </c>
      <c r="AQ12" s="5">
        <v>1</v>
      </c>
      <c r="AR12" s="5">
        <v>-49</v>
      </c>
      <c r="AT12" s="5">
        <v>9</v>
      </c>
      <c r="AU12" s="5" t="s">
        <v>8</v>
      </c>
      <c r="AV12" s="6">
        <v>44012.505823634259</v>
      </c>
      <c r="AW12" s="5" t="s">
        <v>23</v>
      </c>
      <c r="AX12" s="5">
        <v>1</v>
      </c>
      <c r="AY12" s="5">
        <v>1</v>
      </c>
      <c r="AZ12" s="5">
        <v>1</v>
      </c>
      <c r="BA12" s="5">
        <v>-58</v>
      </c>
      <c r="BB12" s="5"/>
      <c r="BC12" s="5">
        <v>9</v>
      </c>
      <c r="BD12" s="5" t="s">
        <v>8</v>
      </c>
      <c r="BE12" s="6">
        <v>44021.891018564813</v>
      </c>
      <c r="BF12" s="5" t="s">
        <v>147</v>
      </c>
      <c r="BG12" s="5">
        <v>1</v>
      </c>
      <c r="BH12" s="5">
        <v>1</v>
      </c>
      <c r="BI12" s="5">
        <v>1</v>
      </c>
      <c r="BJ12" s="5">
        <v>-62</v>
      </c>
      <c r="BK12" s="5"/>
      <c r="BL12" s="5">
        <v>9</v>
      </c>
      <c r="BM12" s="5" t="s">
        <v>8</v>
      </c>
      <c r="BN12" s="6">
        <v>44013.709168865738</v>
      </c>
      <c r="BO12" s="5" t="s">
        <v>79</v>
      </c>
      <c r="BP12" s="5">
        <v>1</v>
      </c>
      <c r="BQ12" s="5">
        <v>1</v>
      </c>
      <c r="BR12" s="5">
        <v>1</v>
      </c>
      <c r="BS12" s="5">
        <v>-56</v>
      </c>
      <c r="BU12" s="5">
        <v>9</v>
      </c>
      <c r="BV12" s="5" t="s">
        <v>8</v>
      </c>
      <c r="BW12" s="6">
        <v>44014.795956747686</v>
      </c>
      <c r="BX12" s="5" t="s">
        <v>91</v>
      </c>
      <c r="BY12" s="5">
        <v>1</v>
      </c>
      <c r="BZ12" s="5">
        <v>1</v>
      </c>
      <c r="CA12" s="5">
        <v>1</v>
      </c>
      <c r="CB12" s="5">
        <v>-77</v>
      </c>
      <c r="CC12" s="5"/>
      <c r="CD12" s="5">
        <v>9</v>
      </c>
      <c r="CE12" s="5" t="s">
        <v>8</v>
      </c>
      <c r="CF12" s="6">
        <v>44021.942488854169</v>
      </c>
      <c r="CG12" s="5" t="s">
        <v>143</v>
      </c>
      <c r="CH12" s="5">
        <v>1</v>
      </c>
      <c r="CI12" s="5">
        <v>1</v>
      </c>
      <c r="CJ12" s="5">
        <v>1</v>
      </c>
      <c r="CK12" s="5">
        <v>-67</v>
      </c>
      <c r="CL12" s="5"/>
      <c r="CM12" s="5">
        <v>9</v>
      </c>
      <c r="CN12" s="5" t="s">
        <v>8</v>
      </c>
      <c r="CO12" s="6">
        <v>44014.792860266207</v>
      </c>
      <c r="CP12" s="5" t="s">
        <v>106</v>
      </c>
      <c r="CQ12" s="5">
        <v>1</v>
      </c>
      <c r="CR12" s="5">
        <v>1</v>
      </c>
      <c r="CS12" s="5">
        <v>1</v>
      </c>
      <c r="CT12" s="5">
        <v>-79</v>
      </c>
      <c r="CU12" s="5"/>
      <c r="CV12" s="5">
        <v>9</v>
      </c>
      <c r="CW12" s="5" t="s">
        <v>8</v>
      </c>
      <c r="CX12" s="6">
        <v>44021.949839374996</v>
      </c>
      <c r="CY12" s="5" t="s">
        <v>145</v>
      </c>
      <c r="CZ12" s="5">
        <v>1</v>
      </c>
      <c r="DA12" s="5">
        <v>1</v>
      </c>
      <c r="DB12" s="5">
        <v>1</v>
      </c>
      <c r="DC12" s="5">
        <v>-69</v>
      </c>
      <c r="DE12" s="5">
        <v>9</v>
      </c>
      <c r="DF12" s="5" t="s">
        <v>8</v>
      </c>
      <c r="DG12" s="6">
        <v>44014.785927268516</v>
      </c>
      <c r="DH12" s="5" t="s">
        <v>108</v>
      </c>
      <c r="DI12" s="5">
        <v>1</v>
      </c>
      <c r="DJ12" s="5">
        <v>1</v>
      </c>
      <c r="DK12" s="5">
        <v>1</v>
      </c>
      <c r="DL12" s="5">
        <v>-72</v>
      </c>
      <c r="DN12" s="5">
        <v>9</v>
      </c>
      <c r="DO12" s="5" t="s">
        <v>8</v>
      </c>
      <c r="DP12" s="6">
        <v>44014.782722476855</v>
      </c>
      <c r="DQ12" s="5" t="s">
        <v>110</v>
      </c>
      <c r="DR12" s="5">
        <v>1</v>
      </c>
      <c r="DS12" s="5">
        <v>1</v>
      </c>
      <c r="DT12" s="5">
        <v>1</v>
      </c>
      <c r="DU12" s="5">
        <v>-70</v>
      </c>
      <c r="DW12" s="5">
        <v>9</v>
      </c>
      <c r="DX12" s="5" t="s">
        <v>8</v>
      </c>
      <c r="DY12" s="6">
        <v>44014.7782577662</v>
      </c>
      <c r="DZ12" s="5" t="s">
        <v>112</v>
      </c>
      <c r="EA12" s="5">
        <v>1</v>
      </c>
      <c r="EB12" s="5">
        <v>1</v>
      </c>
      <c r="EC12" s="5">
        <v>1</v>
      </c>
      <c r="ED12" s="5">
        <v>-86</v>
      </c>
      <c r="EF12" s="5">
        <v>9</v>
      </c>
      <c r="EG12" s="5" t="s">
        <v>8</v>
      </c>
      <c r="EH12" s="6">
        <v>44014.773427361113</v>
      </c>
      <c r="EI12" s="5" t="s">
        <v>114</v>
      </c>
      <c r="EJ12" s="5">
        <v>1</v>
      </c>
      <c r="EK12" s="5">
        <v>1</v>
      </c>
      <c r="EL12" s="5">
        <v>1</v>
      </c>
      <c r="EM12" s="5">
        <v>-83</v>
      </c>
    </row>
    <row r="13" spans="1:144" x14ac:dyDescent="0.25">
      <c r="A13" s="5">
        <v>10</v>
      </c>
      <c r="B13" s="5" t="s">
        <v>8</v>
      </c>
      <c r="C13" s="6">
        <v>44013.664874699076</v>
      </c>
      <c r="D13" s="5" t="s">
        <v>60</v>
      </c>
      <c r="E13" s="5">
        <v>1</v>
      </c>
      <c r="F13" s="5">
        <v>1</v>
      </c>
      <c r="G13" s="5">
        <v>1</v>
      </c>
      <c r="H13" s="5">
        <v>-25</v>
      </c>
      <c r="J13" s="5">
        <v>10</v>
      </c>
      <c r="K13" s="5" t="s">
        <v>8</v>
      </c>
      <c r="L13" s="6">
        <v>44013.667083368055</v>
      </c>
      <c r="M13" s="5" t="s">
        <v>69</v>
      </c>
      <c r="N13" s="5">
        <v>1</v>
      </c>
      <c r="O13" s="5">
        <v>1</v>
      </c>
      <c r="P13" s="5">
        <v>1</v>
      </c>
      <c r="Q13" s="5">
        <v>-49</v>
      </c>
      <c r="S13" s="5">
        <v>10</v>
      </c>
      <c r="T13" s="5" t="s">
        <v>8</v>
      </c>
      <c r="U13" s="6">
        <v>44014.515024375003</v>
      </c>
      <c r="V13" s="5" t="s">
        <v>84</v>
      </c>
      <c r="W13" s="5">
        <v>1</v>
      </c>
      <c r="X13" s="5">
        <v>1</v>
      </c>
      <c r="Y13" s="5">
        <v>1</v>
      </c>
      <c r="Z13" s="5">
        <v>-49</v>
      </c>
      <c r="AB13" s="5">
        <v>10</v>
      </c>
      <c r="AC13" s="5" t="s">
        <v>8</v>
      </c>
      <c r="AD13" s="6">
        <v>44013.67339747685</v>
      </c>
      <c r="AE13" s="5" t="s">
        <v>75</v>
      </c>
      <c r="AF13" s="5">
        <v>1</v>
      </c>
      <c r="AG13" s="5">
        <v>1</v>
      </c>
      <c r="AH13" s="5">
        <v>1</v>
      </c>
      <c r="AI13" s="5">
        <v>-57</v>
      </c>
      <c r="AJ13" s="5"/>
      <c r="AK13" s="5">
        <v>10</v>
      </c>
      <c r="AL13" s="5" t="s">
        <v>8</v>
      </c>
      <c r="AM13" s="6">
        <v>44014.522732835649</v>
      </c>
      <c r="AN13" s="5" t="s">
        <v>86</v>
      </c>
      <c r="AO13" s="5">
        <v>1</v>
      </c>
      <c r="AP13" s="5">
        <v>1</v>
      </c>
      <c r="AQ13" s="5">
        <v>1</v>
      </c>
      <c r="AR13" s="5">
        <v>-49</v>
      </c>
      <c r="AT13" s="5">
        <v>10</v>
      </c>
      <c r="AU13" s="5" t="s">
        <v>8</v>
      </c>
      <c r="AV13" s="6">
        <v>44012.505838761572</v>
      </c>
      <c r="AW13" s="5" t="s">
        <v>23</v>
      </c>
      <c r="AX13" s="5">
        <v>1</v>
      </c>
      <c r="AY13" s="5">
        <v>1</v>
      </c>
      <c r="AZ13" s="5">
        <v>1</v>
      </c>
      <c r="BA13" s="5">
        <v>-58</v>
      </c>
      <c r="BB13" s="5"/>
      <c r="BC13" s="5">
        <v>10</v>
      </c>
      <c r="BD13" s="5" t="s">
        <v>8</v>
      </c>
      <c r="BE13" s="6">
        <v>44021.891041770832</v>
      </c>
      <c r="BF13" s="5" t="s">
        <v>147</v>
      </c>
      <c r="BG13" s="5">
        <v>1</v>
      </c>
      <c r="BH13" s="5">
        <v>1</v>
      </c>
      <c r="BI13" s="5">
        <v>1</v>
      </c>
      <c r="BJ13" s="5">
        <v>-61</v>
      </c>
      <c r="BK13" s="5"/>
      <c r="BL13" s="5">
        <v>10</v>
      </c>
      <c r="BM13" s="5" t="s">
        <v>8</v>
      </c>
      <c r="BN13" s="6">
        <v>44013.709180150465</v>
      </c>
      <c r="BO13" s="5" t="s">
        <v>79</v>
      </c>
      <c r="BP13" s="5">
        <v>1</v>
      </c>
      <c r="BQ13" s="5">
        <v>1</v>
      </c>
      <c r="BR13" s="5">
        <v>1</v>
      </c>
      <c r="BS13" s="5">
        <v>-61</v>
      </c>
      <c r="BU13" s="5">
        <v>10</v>
      </c>
      <c r="BV13" s="5" t="s">
        <v>8</v>
      </c>
      <c r="BW13" s="6">
        <v>44014.795962384262</v>
      </c>
      <c r="BX13" s="5" t="s">
        <v>91</v>
      </c>
      <c r="BY13" s="5">
        <v>1</v>
      </c>
      <c r="BZ13" s="5">
        <v>1</v>
      </c>
      <c r="CA13" s="5">
        <v>1</v>
      </c>
      <c r="CB13" s="5">
        <v>-77</v>
      </c>
      <c r="CC13" s="5"/>
      <c r="CD13" s="5">
        <v>10</v>
      </c>
      <c r="CE13" s="5" t="s">
        <v>8</v>
      </c>
      <c r="CF13" s="6">
        <v>44021.942508206019</v>
      </c>
      <c r="CG13" s="5" t="s">
        <v>143</v>
      </c>
      <c r="CH13" s="5">
        <v>1</v>
      </c>
      <c r="CI13" s="5">
        <v>1</v>
      </c>
      <c r="CJ13" s="5">
        <v>1</v>
      </c>
      <c r="CK13" s="5">
        <v>-70</v>
      </c>
      <c r="CL13" s="5"/>
      <c r="CM13" s="5">
        <v>10</v>
      </c>
      <c r="CN13" s="5" t="s">
        <v>8</v>
      </c>
      <c r="CO13" s="6">
        <v>44014.792870868056</v>
      </c>
      <c r="CP13" s="5" t="s">
        <v>106</v>
      </c>
      <c r="CQ13" s="5">
        <v>1</v>
      </c>
      <c r="CR13" s="5">
        <v>1</v>
      </c>
      <c r="CS13" s="5">
        <v>1</v>
      </c>
      <c r="CT13" s="5">
        <v>-75</v>
      </c>
      <c r="CU13" s="5"/>
      <c r="CV13" s="5">
        <v>10</v>
      </c>
      <c r="CW13" s="5" t="s">
        <v>8</v>
      </c>
      <c r="CX13" s="6">
        <v>44021.949851458332</v>
      </c>
      <c r="CY13" s="5" t="s">
        <v>145</v>
      </c>
      <c r="CZ13" s="5">
        <v>1</v>
      </c>
      <c r="DA13" s="5">
        <v>1</v>
      </c>
      <c r="DB13" s="5">
        <v>1</v>
      </c>
      <c r="DC13" s="5">
        <v>-71</v>
      </c>
      <c r="DE13" s="5">
        <v>10</v>
      </c>
      <c r="DF13" s="5" t="s">
        <v>8</v>
      </c>
      <c r="DG13" s="6">
        <v>44014.785944224539</v>
      </c>
      <c r="DH13" s="5" t="s">
        <v>108</v>
      </c>
      <c r="DI13" s="5">
        <v>1</v>
      </c>
      <c r="DJ13" s="5">
        <v>1</v>
      </c>
      <c r="DK13" s="5">
        <v>1</v>
      </c>
      <c r="DL13" s="5">
        <v>-73</v>
      </c>
      <c r="DN13" s="5">
        <v>10</v>
      </c>
      <c r="DO13" s="5" t="s">
        <v>8</v>
      </c>
      <c r="DP13" s="6">
        <v>44014.782735185188</v>
      </c>
      <c r="DQ13" s="5" t="s">
        <v>110</v>
      </c>
      <c r="DR13" s="5">
        <v>1</v>
      </c>
      <c r="DS13" s="5">
        <v>1</v>
      </c>
      <c r="DT13" s="5">
        <v>1</v>
      </c>
      <c r="DU13" s="5">
        <v>-78</v>
      </c>
      <c r="DW13" s="5">
        <v>10</v>
      </c>
      <c r="DX13" s="5" t="s">
        <v>8</v>
      </c>
      <c r="DY13" s="6">
        <v>44014.77826392361</v>
      </c>
      <c r="DZ13" s="5" t="s">
        <v>112</v>
      </c>
      <c r="EA13" s="5">
        <v>1</v>
      </c>
      <c r="EB13" s="5">
        <v>1</v>
      </c>
      <c r="EC13" s="5">
        <v>1</v>
      </c>
      <c r="ED13" s="5">
        <v>-86</v>
      </c>
      <c r="EF13" s="5">
        <v>10</v>
      </c>
      <c r="EG13" s="5" t="s">
        <v>8</v>
      </c>
      <c r="EH13" s="6">
        <v>44014.773439490738</v>
      </c>
      <c r="EI13" s="5" t="s">
        <v>114</v>
      </c>
      <c r="EJ13" s="5">
        <v>1</v>
      </c>
      <c r="EK13" s="5">
        <v>1</v>
      </c>
      <c r="EL13" s="5">
        <v>1</v>
      </c>
      <c r="EM13" s="5">
        <v>-83</v>
      </c>
    </row>
    <row r="14" spans="1:144" x14ac:dyDescent="0.25">
      <c r="A14" s="5">
        <v>11</v>
      </c>
      <c r="B14" s="5" t="s">
        <v>8</v>
      </c>
      <c r="C14" s="6">
        <v>44013.664885972219</v>
      </c>
      <c r="D14" s="5" t="s">
        <v>60</v>
      </c>
      <c r="E14" s="5">
        <v>1</v>
      </c>
      <c r="F14" s="5">
        <v>1</v>
      </c>
      <c r="G14" s="5">
        <v>1</v>
      </c>
      <c r="H14" s="5">
        <v>-28</v>
      </c>
      <c r="J14" s="5">
        <v>11</v>
      </c>
      <c r="K14" s="5" t="s">
        <v>8</v>
      </c>
      <c r="L14" s="6">
        <v>44013.667102800922</v>
      </c>
      <c r="M14" s="5" t="s">
        <v>69</v>
      </c>
      <c r="N14" s="5">
        <v>1</v>
      </c>
      <c r="O14" s="5">
        <v>1</v>
      </c>
      <c r="P14" s="5">
        <v>1</v>
      </c>
      <c r="Q14" s="5">
        <v>-54</v>
      </c>
      <c r="S14" s="5">
        <v>11</v>
      </c>
      <c r="T14" s="5" t="s">
        <v>8</v>
      </c>
      <c r="U14" s="6">
        <v>44014.51503534722</v>
      </c>
      <c r="V14" s="5" t="s">
        <v>84</v>
      </c>
      <c r="W14" s="5">
        <v>1</v>
      </c>
      <c r="X14" s="5">
        <v>1</v>
      </c>
      <c r="Y14" s="5">
        <v>1</v>
      </c>
      <c r="Z14" s="5">
        <v>-46</v>
      </c>
      <c r="AB14" s="5">
        <v>11</v>
      </c>
      <c r="AC14" s="5" t="s">
        <v>8</v>
      </c>
      <c r="AD14" s="6">
        <v>44013.67340349537</v>
      </c>
      <c r="AE14" s="5" t="s">
        <v>75</v>
      </c>
      <c r="AF14" s="5">
        <v>1</v>
      </c>
      <c r="AG14" s="5">
        <v>1</v>
      </c>
      <c r="AH14" s="5">
        <v>1</v>
      </c>
      <c r="AI14" s="5">
        <v>-57</v>
      </c>
      <c r="AJ14" s="5"/>
      <c r="AK14" s="5">
        <v>11</v>
      </c>
      <c r="AL14" s="5" t="s">
        <v>8</v>
      </c>
      <c r="AM14" s="6">
        <v>44014.522756041668</v>
      </c>
      <c r="AN14" s="5" t="s">
        <v>86</v>
      </c>
      <c r="AO14" s="5">
        <v>1</v>
      </c>
      <c r="AP14" s="5">
        <v>1</v>
      </c>
      <c r="AQ14" s="5">
        <v>1</v>
      </c>
      <c r="AR14" s="5">
        <v>-49</v>
      </c>
      <c r="AT14" s="5">
        <v>11</v>
      </c>
      <c r="AU14" s="5" t="s">
        <v>8</v>
      </c>
      <c r="AV14" s="6">
        <v>44012.505846157408</v>
      </c>
      <c r="AW14" s="5" t="s">
        <v>23</v>
      </c>
      <c r="AX14" s="5">
        <v>1</v>
      </c>
      <c r="AY14" s="5">
        <v>1</v>
      </c>
      <c r="AZ14" s="5">
        <v>1</v>
      </c>
      <c r="BA14" s="5">
        <v>-58</v>
      </c>
      <c r="BB14" s="5"/>
      <c r="BC14" s="5">
        <v>11</v>
      </c>
      <c r="BD14" s="5" t="s">
        <v>8</v>
      </c>
      <c r="BE14" s="6">
        <v>44021.891064976851</v>
      </c>
      <c r="BF14" s="5" t="s">
        <v>147</v>
      </c>
      <c r="BG14" s="5">
        <v>1</v>
      </c>
      <c r="BH14" s="5">
        <v>1</v>
      </c>
      <c r="BI14" s="5">
        <v>1</v>
      </c>
      <c r="BJ14" s="5">
        <v>-62</v>
      </c>
      <c r="BK14" s="5"/>
      <c r="BL14" s="5">
        <v>11</v>
      </c>
      <c r="BM14" s="5" t="s">
        <v>8</v>
      </c>
      <c r="BN14" s="6">
        <v>44013.709190000001</v>
      </c>
      <c r="BO14" s="5" t="s">
        <v>79</v>
      </c>
      <c r="BP14" s="5">
        <v>1</v>
      </c>
      <c r="BQ14" s="5">
        <v>1</v>
      </c>
      <c r="BR14" s="5">
        <v>1</v>
      </c>
      <c r="BS14" s="5">
        <v>-58</v>
      </c>
      <c r="BU14" s="5">
        <v>11</v>
      </c>
      <c r="BV14" s="5" t="s">
        <v>8</v>
      </c>
      <c r="BW14" s="6">
        <v>44014.795975752313</v>
      </c>
      <c r="BX14" s="5" t="s">
        <v>91</v>
      </c>
      <c r="BY14" s="5">
        <v>1</v>
      </c>
      <c r="BZ14" s="5">
        <v>1</v>
      </c>
      <c r="CA14" s="5">
        <v>1</v>
      </c>
      <c r="CB14" s="5">
        <v>-78</v>
      </c>
      <c r="CC14" s="5"/>
      <c r="CD14" s="5">
        <v>11</v>
      </c>
      <c r="CE14" s="5" t="s">
        <v>8</v>
      </c>
      <c r="CF14" s="6">
        <v>44021.942512349538</v>
      </c>
      <c r="CG14" s="5" t="s">
        <v>143</v>
      </c>
      <c r="CH14" s="5">
        <v>1</v>
      </c>
      <c r="CI14" s="5">
        <v>1</v>
      </c>
      <c r="CJ14" s="5">
        <v>1</v>
      </c>
      <c r="CK14" s="5">
        <v>-68</v>
      </c>
      <c r="CL14" s="5"/>
      <c r="CM14" s="5">
        <v>11</v>
      </c>
      <c r="CN14" s="5" t="s">
        <v>8</v>
      </c>
      <c r="CO14" s="6">
        <v>44014.792882870373</v>
      </c>
      <c r="CP14" s="5" t="s">
        <v>106</v>
      </c>
      <c r="CQ14" s="5">
        <v>1</v>
      </c>
      <c r="CR14" s="5">
        <v>1</v>
      </c>
      <c r="CS14" s="5">
        <v>1</v>
      </c>
      <c r="CT14" s="5">
        <v>-76</v>
      </c>
      <c r="CU14" s="5"/>
      <c r="CV14" s="5">
        <v>11</v>
      </c>
      <c r="CW14" s="5" t="s">
        <v>8</v>
      </c>
      <c r="CX14" s="6">
        <v>44021.949861782407</v>
      </c>
      <c r="CY14" s="5" t="s">
        <v>145</v>
      </c>
      <c r="CZ14" s="5">
        <v>1</v>
      </c>
      <c r="DA14" s="5">
        <v>1</v>
      </c>
      <c r="DB14" s="5">
        <v>1</v>
      </c>
      <c r="DC14" s="5">
        <v>-72</v>
      </c>
      <c r="DE14" s="5">
        <v>11</v>
      </c>
      <c r="DF14" s="5" t="s">
        <v>8</v>
      </c>
      <c r="DG14" s="6">
        <v>44014.785949513891</v>
      </c>
      <c r="DH14" s="5" t="s">
        <v>108</v>
      </c>
      <c r="DI14" s="5">
        <v>1</v>
      </c>
      <c r="DJ14" s="5">
        <v>1</v>
      </c>
      <c r="DK14" s="5">
        <v>1</v>
      </c>
      <c r="DL14" s="5">
        <v>-71</v>
      </c>
      <c r="DN14" s="5">
        <v>11</v>
      </c>
      <c r="DO14" s="5" t="s">
        <v>8</v>
      </c>
      <c r="DP14" s="6">
        <v>44014.782744594908</v>
      </c>
      <c r="DQ14" s="5" t="s">
        <v>110</v>
      </c>
      <c r="DR14" s="5">
        <v>1</v>
      </c>
      <c r="DS14" s="5">
        <v>1</v>
      </c>
      <c r="DT14" s="5">
        <v>1</v>
      </c>
      <c r="DU14" s="5">
        <v>-70</v>
      </c>
      <c r="DW14" s="5">
        <v>11</v>
      </c>
      <c r="DX14" s="5" t="s">
        <v>8</v>
      </c>
      <c r="DY14" s="6">
        <v>44014.778277060184</v>
      </c>
      <c r="DZ14" s="5" t="s">
        <v>112</v>
      </c>
      <c r="EA14" s="5">
        <v>1</v>
      </c>
      <c r="EB14" s="5">
        <v>1</v>
      </c>
      <c r="EC14" s="5">
        <v>1</v>
      </c>
      <c r="ED14" s="5">
        <v>-86</v>
      </c>
      <c r="EF14" s="5">
        <v>11</v>
      </c>
      <c r="EG14" s="5" t="s">
        <v>8</v>
      </c>
      <c r="EH14" s="6">
        <v>44014.773456261573</v>
      </c>
      <c r="EI14" s="5" t="s">
        <v>114</v>
      </c>
      <c r="EJ14" s="5">
        <v>1</v>
      </c>
      <c r="EK14" s="5">
        <v>1</v>
      </c>
      <c r="EL14" s="5">
        <v>1</v>
      </c>
      <c r="EM14" s="5">
        <v>-74</v>
      </c>
    </row>
    <row r="15" spans="1:144" x14ac:dyDescent="0.25">
      <c r="A15" s="5">
        <v>12</v>
      </c>
      <c r="B15" s="5" t="s">
        <v>8</v>
      </c>
      <c r="C15" s="6">
        <v>44013.664896562499</v>
      </c>
      <c r="D15" s="5" t="s">
        <v>60</v>
      </c>
      <c r="E15" s="5">
        <v>1</v>
      </c>
      <c r="F15" s="5">
        <v>1</v>
      </c>
      <c r="G15" s="5">
        <v>1</v>
      </c>
      <c r="H15" s="5">
        <v>-31</v>
      </c>
      <c r="J15" s="5">
        <v>12</v>
      </c>
      <c r="K15" s="5" t="s">
        <v>8</v>
      </c>
      <c r="L15" s="6">
        <v>44013.667110543982</v>
      </c>
      <c r="M15" s="5" t="s">
        <v>69</v>
      </c>
      <c r="N15" s="5">
        <v>1</v>
      </c>
      <c r="O15" s="5">
        <v>1</v>
      </c>
      <c r="P15" s="5">
        <v>1</v>
      </c>
      <c r="Q15" s="5">
        <v>-53</v>
      </c>
      <c r="S15" s="5">
        <v>12</v>
      </c>
      <c r="T15" s="5" t="s">
        <v>8</v>
      </c>
      <c r="U15" s="6">
        <v>44014.515046562497</v>
      </c>
      <c r="V15" s="5" t="s">
        <v>84</v>
      </c>
      <c r="W15" s="5">
        <v>1</v>
      </c>
      <c r="X15" s="5">
        <v>1</v>
      </c>
      <c r="Y15" s="5">
        <v>1</v>
      </c>
      <c r="Z15" s="5">
        <v>-50</v>
      </c>
      <c r="AB15" s="5">
        <v>12</v>
      </c>
      <c r="AC15" s="5" t="s">
        <v>8</v>
      </c>
      <c r="AD15" s="6">
        <v>44013.673426701389</v>
      </c>
      <c r="AE15" s="5" t="s">
        <v>75</v>
      </c>
      <c r="AF15" s="5">
        <v>1</v>
      </c>
      <c r="AG15" s="5">
        <v>1</v>
      </c>
      <c r="AH15" s="5">
        <v>1</v>
      </c>
      <c r="AI15" s="5">
        <v>-58</v>
      </c>
      <c r="AJ15" s="5"/>
      <c r="AK15" s="5">
        <v>12</v>
      </c>
      <c r="AL15" s="5" t="s">
        <v>8</v>
      </c>
      <c r="AM15" s="6">
        <v>44014.522769745374</v>
      </c>
      <c r="AN15" s="5" t="s">
        <v>86</v>
      </c>
      <c r="AO15" s="5">
        <v>1</v>
      </c>
      <c r="AP15" s="5">
        <v>1</v>
      </c>
      <c r="AQ15" s="5">
        <v>1</v>
      </c>
      <c r="AR15" s="5">
        <v>-49</v>
      </c>
      <c r="AT15" s="5">
        <v>12</v>
      </c>
      <c r="AU15" s="5" t="s">
        <v>8</v>
      </c>
      <c r="AV15" s="6">
        <v>44012.505857905089</v>
      </c>
      <c r="AW15" s="5" t="s">
        <v>23</v>
      </c>
      <c r="AX15" s="5">
        <v>1</v>
      </c>
      <c r="AY15" s="5">
        <v>1</v>
      </c>
      <c r="AZ15" s="5">
        <v>1</v>
      </c>
      <c r="BA15" s="5">
        <v>-58</v>
      </c>
      <c r="BB15" s="5"/>
      <c r="BC15" s="5">
        <v>12</v>
      </c>
      <c r="BD15" s="5" t="s">
        <v>8</v>
      </c>
      <c r="BE15" s="6">
        <v>44021.891076701388</v>
      </c>
      <c r="BF15" s="5" t="s">
        <v>147</v>
      </c>
      <c r="BG15" s="5">
        <v>1</v>
      </c>
      <c r="BH15" s="5">
        <v>1</v>
      </c>
      <c r="BI15" s="5">
        <v>1</v>
      </c>
      <c r="BJ15" s="5">
        <v>-69</v>
      </c>
      <c r="BK15" s="5"/>
      <c r="BL15" s="5">
        <v>12</v>
      </c>
      <c r="BM15" s="5" t="s">
        <v>8</v>
      </c>
      <c r="BN15" s="6">
        <v>44013.709205856481</v>
      </c>
      <c r="BO15" s="5" t="s">
        <v>79</v>
      </c>
      <c r="BP15" s="5">
        <v>1</v>
      </c>
      <c r="BQ15" s="5">
        <v>1</v>
      </c>
      <c r="BR15" s="5">
        <v>1</v>
      </c>
      <c r="BS15" s="5">
        <v>-61</v>
      </c>
      <c r="BU15" s="5">
        <v>12</v>
      </c>
      <c r="BV15" s="5" t="s">
        <v>8</v>
      </c>
      <c r="BW15" s="6">
        <v>44014.795985370372</v>
      </c>
      <c r="BX15" s="5" t="s">
        <v>91</v>
      </c>
      <c r="BY15" s="5">
        <v>1</v>
      </c>
      <c r="BZ15" s="5">
        <v>1</v>
      </c>
      <c r="CA15" s="5">
        <v>1</v>
      </c>
      <c r="CB15" s="5">
        <v>-77</v>
      </c>
      <c r="CC15" s="5"/>
      <c r="CD15" s="5">
        <v>12</v>
      </c>
      <c r="CE15" s="5" t="s">
        <v>8</v>
      </c>
      <c r="CF15" s="6">
        <v>44021.942533761576</v>
      </c>
      <c r="CG15" s="5" t="s">
        <v>143</v>
      </c>
      <c r="CH15" s="5">
        <v>1</v>
      </c>
      <c r="CI15" s="5">
        <v>1</v>
      </c>
      <c r="CJ15" s="5">
        <v>1</v>
      </c>
      <c r="CK15" s="5">
        <v>-67</v>
      </c>
      <c r="CL15" s="5"/>
      <c r="CM15" s="5">
        <v>12</v>
      </c>
      <c r="CN15" s="5" t="s">
        <v>8</v>
      </c>
      <c r="CO15" s="6">
        <v>44014.792893599537</v>
      </c>
      <c r="CP15" s="5" t="s">
        <v>106</v>
      </c>
      <c r="CQ15" s="5">
        <v>1</v>
      </c>
      <c r="CR15" s="5">
        <v>1</v>
      </c>
      <c r="CS15" s="5">
        <v>1</v>
      </c>
      <c r="CT15" s="5">
        <v>-78</v>
      </c>
      <c r="CU15" s="5"/>
      <c r="CV15" s="5">
        <v>12</v>
      </c>
      <c r="CW15" s="5" t="s">
        <v>8</v>
      </c>
      <c r="CX15" s="6">
        <v>44021.949872824072</v>
      </c>
      <c r="CY15" s="5" t="s">
        <v>145</v>
      </c>
      <c r="CZ15" s="5">
        <v>1</v>
      </c>
      <c r="DA15" s="5">
        <v>1</v>
      </c>
      <c r="DB15" s="5">
        <v>1</v>
      </c>
      <c r="DC15" s="5">
        <v>-73</v>
      </c>
      <c r="DE15" s="5">
        <v>12</v>
      </c>
      <c r="DF15" s="5" t="s">
        <v>8</v>
      </c>
      <c r="DG15" s="6">
        <v>44014.785961921298</v>
      </c>
      <c r="DH15" s="5" t="s">
        <v>108</v>
      </c>
      <c r="DI15" s="5">
        <v>1</v>
      </c>
      <c r="DJ15" s="5">
        <v>1</v>
      </c>
      <c r="DK15" s="5">
        <v>1</v>
      </c>
      <c r="DL15" s="5">
        <v>-71</v>
      </c>
      <c r="DN15" s="5">
        <v>12</v>
      </c>
      <c r="DO15" s="5" t="s">
        <v>8</v>
      </c>
      <c r="DP15" s="6">
        <v>44014.782755856482</v>
      </c>
      <c r="DQ15" s="5" t="s">
        <v>110</v>
      </c>
      <c r="DR15" s="5">
        <v>1</v>
      </c>
      <c r="DS15" s="5">
        <v>1</v>
      </c>
      <c r="DT15" s="5">
        <v>1</v>
      </c>
      <c r="DU15" s="5">
        <v>-78</v>
      </c>
      <c r="DW15" s="5">
        <v>12</v>
      </c>
      <c r="DX15" s="5" t="s">
        <v>8</v>
      </c>
      <c r="DY15" s="6">
        <v>44014.778287337962</v>
      </c>
      <c r="DZ15" s="5" t="s">
        <v>112</v>
      </c>
      <c r="EA15" s="5">
        <v>1</v>
      </c>
      <c r="EB15" s="5">
        <v>1</v>
      </c>
      <c r="EC15" s="5">
        <v>1</v>
      </c>
      <c r="ED15" s="5">
        <v>-90</v>
      </c>
      <c r="EF15" s="5">
        <v>12</v>
      </c>
      <c r="EG15" s="5" t="s">
        <v>8</v>
      </c>
      <c r="EH15" s="6">
        <v>44014.773460937497</v>
      </c>
      <c r="EI15" s="5" t="s">
        <v>114</v>
      </c>
      <c r="EJ15" s="5">
        <v>1</v>
      </c>
      <c r="EK15" s="5">
        <v>1</v>
      </c>
      <c r="EL15" s="5">
        <v>1</v>
      </c>
      <c r="EM15" s="5">
        <v>-83</v>
      </c>
    </row>
    <row r="16" spans="1:144" x14ac:dyDescent="0.25">
      <c r="A16" s="5">
        <v>13</v>
      </c>
      <c r="B16" s="5" t="s">
        <v>8</v>
      </c>
      <c r="C16" s="6">
        <v>44013.664911342596</v>
      </c>
      <c r="D16" s="5" t="s">
        <v>60</v>
      </c>
      <c r="E16" s="5">
        <v>1</v>
      </c>
      <c r="F16" s="5">
        <v>1</v>
      </c>
      <c r="G16" s="5">
        <v>1</v>
      </c>
      <c r="H16" s="5">
        <v>-28</v>
      </c>
      <c r="J16" s="5">
        <v>13</v>
      </c>
      <c r="K16" s="5" t="s">
        <v>8</v>
      </c>
      <c r="L16" s="6">
        <v>44013.667119652775</v>
      </c>
      <c r="M16" s="5" t="s">
        <v>69</v>
      </c>
      <c r="N16" s="5">
        <v>1</v>
      </c>
      <c r="O16" s="5">
        <v>1</v>
      </c>
      <c r="P16" s="5">
        <v>1</v>
      </c>
      <c r="Q16" s="5">
        <v>-53</v>
      </c>
      <c r="S16" s="5">
        <v>13</v>
      </c>
      <c r="T16" s="5" t="s">
        <v>8</v>
      </c>
      <c r="U16" s="6">
        <v>44014.515065624997</v>
      </c>
      <c r="V16" s="5" t="s">
        <v>84</v>
      </c>
      <c r="W16" s="5">
        <v>1</v>
      </c>
      <c r="X16" s="5">
        <v>1</v>
      </c>
      <c r="Y16" s="5">
        <v>1</v>
      </c>
      <c r="Z16" s="5">
        <v>-46</v>
      </c>
      <c r="AB16" s="5">
        <v>13</v>
      </c>
      <c r="AC16" s="5" t="s">
        <v>8</v>
      </c>
      <c r="AD16" s="6">
        <v>44013.673437638892</v>
      </c>
      <c r="AE16" s="5" t="s">
        <v>75</v>
      </c>
      <c r="AF16" s="5">
        <v>1</v>
      </c>
      <c r="AG16" s="5">
        <v>1</v>
      </c>
      <c r="AH16" s="5">
        <v>1</v>
      </c>
      <c r="AI16" s="5">
        <v>-58</v>
      </c>
      <c r="AJ16" s="5"/>
      <c r="AK16" s="5">
        <v>13</v>
      </c>
      <c r="AL16" s="5" t="s">
        <v>8</v>
      </c>
      <c r="AM16" s="6">
        <v>44014.522778553241</v>
      </c>
      <c r="AN16" s="5" t="s">
        <v>86</v>
      </c>
      <c r="AO16" s="5">
        <v>1</v>
      </c>
      <c r="AP16" s="5">
        <v>1</v>
      </c>
      <c r="AQ16" s="5">
        <v>1</v>
      </c>
      <c r="AR16" s="5">
        <v>-50</v>
      </c>
      <c r="AT16" s="5">
        <v>13</v>
      </c>
      <c r="AU16" s="5" t="s">
        <v>8</v>
      </c>
      <c r="AV16" s="6">
        <v>44012.505881111108</v>
      </c>
      <c r="AW16" s="5" t="s">
        <v>23</v>
      </c>
      <c r="AX16" s="5">
        <v>1</v>
      </c>
      <c r="AY16" s="5">
        <v>1</v>
      </c>
      <c r="AZ16" s="5">
        <v>1</v>
      </c>
      <c r="BA16" s="5">
        <v>-58</v>
      </c>
      <c r="BB16" s="5"/>
      <c r="BC16" s="5">
        <v>13</v>
      </c>
      <c r="BD16" s="5" t="s">
        <v>8</v>
      </c>
      <c r="BE16" s="6">
        <v>44021.891089699071</v>
      </c>
      <c r="BF16" s="5" t="s">
        <v>147</v>
      </c>
      <c r="BG16" s="5">
        <v>1</v>
      </c>
      <c r="BH16" s="5">
        <v>1</v>
      </c>
      <c r="BI16" s="5">
        <v>1</v>
      </c>
      <c r="BJ16" s="5">
        <v>-62</v>
      </c>
      <c r="BK16" s="5"/>
      <c r="BL16" s="5">
        <v>13</v>
      </c>
      <c r="BM16" s="5" t="s">
        <v>8</v>
      </c>
      <c r="BN16" s="6">
        <v>44013.709212974536</v>
      </c>
      <c r="BO16" s="5" t="s">
        <v>79</v>
      </c>
      <c r="BP16" s="5">
        <v>1</v>
      </c>
      <c r="BQ16" s="5">
        <v>1</v>
      </c>
      <c r="BR16" s="5">
        <v>1</v>
      </c>
      <c r="BS16" s="5">
        <v>-58</v>
      </c>
      <c r="BU16" s="5">
        <v>13</v>
      </c>
      <c r="BV16" s="5" t="s">
        <v>8</v>
      </c>
      <c r="BW16" s="6">
        <v>44014.796008564816</v>
      </c>
      <c r="BX16" s="5" t="s">
        <v>91</v>
      </c>
      <c r="BY16" s="5">
        <v>1</v>
      </c>
      <c r="BZ16" s="5">
        <v>1</v>
      </c>
      <c r="CA16" s="5">
        <v>1</v>
      </c>
      <c r="CB16" s="5">
        <v>-76</v>
      </c>
      <c r="CC16" s="5"/>
      <c r="CD16" s="5">
        <v>13</v>
      </c>
      <c r="CE16" s="5" t="s">
        <v>8</v>
      </c>
      <c r="CF16" s="6">
        <v>44021.94253482639</v>
      </c>
      <c r="CG16" s="5" t="s">
        <v>143</v>
      </c>
      <c r="CH16" s="5">
        <v>1</v>
      </c>
      <c r="CI16" s="5">
        <v>1</v>
      </c>
      <c r="CJ16" s="5">
        <v>1</v>
      </c>
      <c r="CK16" s="5">
        <v>-70</v>
      </c>
      <c r="CL16" s="5"/>
      <c r="CM16" s="5">
        <v>13</v>
      </c>
      <c r="CN16" s="5" t="s">
        <v>8</v>
      </c>
      <c r="CO16" s="6">
        <v>44014.792905150462</v>
      </c>
      <c r="CP16" s="5" t="s">
        <v>106</v>
      </c>
      <c r="CQ16" s="5">
        <v>1</v>
      </c>
      <c r="CR16" s="5">
        <v>1</v>
      </c>
      <c r="CS16" s="5">
        <v>1</v>
      </c>
      <c r="CT16" s="5">
        <v>-76</v>
      </c>
      <c r="CU16" s="5"/>
      <c r="CV16" s="5">
        <v>13</v>
      </c>
      <c r="CW16" s="5" t="s">
        <v>8</v>
      </c>
      <c r="CX16" s="6">
        <v>44021.949885162037</v>
      </c>
      <c r="CY16" s="5" t="s">
        <v>145</v>
      </c>
      <c r="CZ16" s="5">
        <v>1</v>
      </c>
      <c r="DA16" s="5">
        <v>1</v>
      </c>
      <c r="DB16" s="5">
        <v>1</v>
      </c>
      <c r="DC16" s="5">
        <v>-69</v>
      </c>
      <c r="DE16" s="5">
        <v>13</v>
      </c>
      <c r="DF16" s="5" t="s">
        <v>8</v>
      </c>
      <c r="DG16" s="6">
        <v>44014.785974849539</v>
      </c>
      <c r="DH16" s="5" t="s">
        <v>108</v>
      </c>
      <c r="DI16" s="5">
        <v>1</v>
      </c>
      <c r="DJ16" s="5">
        <v>1</v>
      </c>
      <c r="DK16" s="5">
        <v>1</v>
      </c>
      <c r="DL16" s="5">
        <v>-73</v>
      </c>
      <c r="DN16" s="5">
        <v>13</v>
      </c>
      <c r="DO16" s="5" t="s">
        <v>8</v>
      </c>
      <c r="DP16" s="6">
        <v>44014.782766782409</v>
      </c>
      <c r="DQ16" s="5" t="s">
        <v>110</v>
      </c>
      <c r="DR16" s="5">
        <v>1</v>
      </c>
      <c r="DS16" s="5">
        <v>1</v>
      </c>
      <c r="DT16" s="5">
        <v>1</v>
      </c>
      <c r="DU16" s="5">
        <v>-69</v>
      </c>
      <c r="DW16" s="5">
        <v>13</v>
      </c>
      <c r="DX16" s="5" t="s">
        <v>8</v>
      </c>
      <c r="DY16" s="6">
        <v>44014.778299791666</v>
      </c>
      <c r="DZ16" s="5" t="s">
        <v>112</v>
      </c>
      <c r="EA16" s="5">
        <v>1</v>
      </c>
      <c r="EB16" s="5">
        <v>1</v>
      </c>
      <c r="EC16" s="5">
        <v>1</v>
      </c>
      <c r="ED16" s="5">
        <v>-89</v>
      </c>
      <c r="EF16" s="5">
        <v>13</v>
      </c>
      <c r="EG16" s="5" t="s">
        <v>8</v>
      </c>
      <c r="EH16" s="6">
        <v>44014.773473553243</v>
      </c>
      <c r="EI16" s="5" t="s">
        <v>114</v>
      </c>
      <c r="EJ16" s="5">
        <v>1</v>
      </c>
      <c r="EK16" s="5">
        <v>1</v>
      </c>
      <c r="EL16" s="5">
        <v>1</v>
      </c>
      <c r="EM16" s="5">
        <v>-83</v>
      </c>
    </row>
    <row r="17" spans="1:143" x14ac:dyDescent="0.25">
      <c r="A17" s="5">
        <v>14</v>
      </c>
      <c r="B17" s="5" t="s">
        <v>8</v>
      </c>
      <c r="C17" s="6">
        <v>44013.66492447917</v>
      </c>
      <c r="D17" s="5" t="s">
        <v>60</v>
      </c>
      <c r="E17" s="5">
        <v>1</v>
      </c>
      <c r="F17" s="5">
        <v>1</v>
      </c>
      <c r="G17" s="5">
        <v>1</v>
      </c>
      <c r="H17" s="5">
        <v>-23</v>
      </c>
      <c r="J17" s="5">
        <v>14</v>
      </c>
      <c r="K17" s="5" t="s">
        <v>8</v>
      </c>
      <c r="L17" s="6">
        <v>44013.667130196758</v>
      </c>
      <c r="M17" s="5" t="s">
        <v>69</v>
      </c>
      <c r="N17" s="5">
        <v>1</v>
      </c>
      <c r="O17" s="5">
        <v>1</v>
      </c>
      <c r="P17" s="5">
        <v>1</v>
      </c>
      <c r="Q17" s="5">
        <v>-48</v>
      </c>
      <c r="S17" s="5">
        <v>14</v>
      </c>
      <c r="T17" s="5" t="s">
        <v>8</v>
      </c>
      <c r="U17" s="6">
        <v>44014.51506972222</v>
      </c>
      <c r="V17" s="5" t="s">
        <v>84</v>
      </c>
      <c r="W17" s="5">
        <v>1</v>
      </c>
      <c r="X17" s="5">
        <v>1</v>
      </c>
      <c r="Y17" s="5">
        <v>1</v>
      </c>
      <c r="Z17" s="5">
        <v>-46</v>
      </c>
      <c r="AB17" s="5">
        <v>14</v>
      </c>
      <c r="AC17" s="5" t="s">
        <v>8</v>
      </c>
      <c r="AD17" s="6">
        <v>44013.673460902777</v>
      </c>
      <c r="AE17" s="5" t="s">
        <v>75</v>
      </c>
      <c r="AF17" s="5">
        <v>1</v>
      </c>
      <c r="AG17" s="5">
        <v>1</v>
      </c>
      <c r="AH17" s="5">
        <v>1</v>
      </c>
      <c r="AI17" s="5">
        <v>-59</v>
      </c>
      <c r="AJ17" s="5"/>
      <c r="AK17" s="5">
        <v>14</v>
      </c>
      <c r="AL17" s="5" t="s">
        <v>8</v>
      </c>
      <c r="AM17" s="6">
        <v>44014.522789733797</v>
      </c>
      <c r="AN17" s="5" t="s">
        <v>86</v>
      </c>
      <c r="AO17" s="5">
        <v>1</v>
      </c>
      <c r="AP17" s="5">
        <v>1</v>
      </c>
      <c r="AQ17" s="5">
        <v>1</v>
      </c>
      <c r="AR17" s="5">
        <v>-50</v>
      </c>
      <c r="AT17" s="5">
        <v>14</v>
      </c>
      <c r="AU17" s="5" t="s">
        <v>8</v>
      </c>
      <c r="AV17" s="6">
        <v>44012.505891423614</v>
      </c>
      <c r="AW17" s="5" t="s">
        <v>23</v>
      </c>
      <c r="AX17" s="5">
        <v>1</v>
      </c>
      <c r="AY17" s="5">
        <v>1</v>
      </c>
      <c r="AZ17" s="5">
        <v>1</v>
      </c>
      <c r="BA17" s="5">
        <v>-59</v>
      </c>
      <c r="BB17" s="5"/>
      <c r="BC17" s="5">
        <v>14</v>
      </c>
      <c r="BD17" s="5" t="s">
        <v>8</v>
      </c>
      <c r="BE17" s="6">
        <v>44021.891100219909</v>
      </c>
      <c r="BF17" s="5" t="s">
        <v>147</v>
      </c>
      <c r="BG17" s="5">
        <v>1</v>
      </c>
      <c r="BH17" s="5">
        <v>1</v>
      </c>
      <c r="BI17" s="5">
        <v>1</v>
      </c>
      <c r="BJ17" s="5">
        <v>-62</v>
      </c>
      <c r="BK17" s="5"/>
      <c r="BL17" s="5">
        <v>14</v>
      </c>
      <c r="BM17" s="5" t="s">
        <v>8</v>
      </c>
      <c r="BN17" s="6">
        <v>44013.709226840278</v>
      </c>
      <c r="BO17" s="5" t="s">
        <v>79</v>
      </c>
      <c r="BP17" s="5">
        <v>1</v>
      </c>
      <c r="BQ17" s="5">
        <v>1</v>
      </c>
      <c r="BR17" s="5">
        <v>1</v>
      </c>
      <c r="BS17" s="5">
        <v>-58</v>
      </c>
      <c r="BU17" s="5">
        <v>14</v>
      </c>
      <c r="BV17" s="5" t="s">
        <v>8</v>
      </c>
      <c r="BW17" s="6">
        <v>44014.796021192131</v>
      </c>
      <c r="BX17" s="5" t="s">
        <v>91</v>
      </c>
      <c r="BY17" s="5">
        <v>1</v>
      </c>
      <c r="BZ17" s="5">
        <v>1</v>
      </c>
      <c r="CA17" s="5">
        <v>1</v>
      </c>
      <c r="CB17" s="5">
        <v>-76</v>
      </c>
      <c r="CC17" s="5"/>
      <c r="CD17" s="5">
        <v>14</v>
      </c>
      <c r="CE17" s="5" t="s">
        <v>8</v>
      </c>
      <c r="CF17" s="6">
        <v>44021.942546469909</v>
      </c>
      <c r="CG17" s="5" t="s">
        <v>143</v>
      </c>
      <c r="CH17" s="5">
        <v>1</v>
      </c>
      <c r="CI17" s="5">
        <v>1</v>
      </c>
      <c r="CJ17" s="5">
        <v>1</v>
      </c>
      <c r="CK17" s="5">
        <v>-67</v>
      </c>
      <c r="CL17" s="5"/>
      <c r="CM17" s="5">
        <v>14</v>
      </c>
      <c r="CN17" s="5" t="s">
        <v>8</v>
      </c>
      <c r="CO17" s="6">
        <v>44014.792924560184</v>
      </c>
      <c r="CP17" s="5" t="s">
        <v>106</v>
      </c>
      <c r="CQ17" s="5">
        <v>1</v>
      </c>
      <c r="CR17" s="5">
        <v>1</v>
      </c>
      <c r="CS17" s="5">
        <v>1</v>
      </c>
      <c r="CT17" s="5">
        <v>-74</v>
      </c>
      <c r="CU17" s="5"/>
      <c r="CV17" s="5">
        <v>14</v>
      </c>
      <c r="CW17" s="5" t="s">
        <v>8</v>
      </c>
      <c r="CX17" s="6">
        <v>44021.949898553241</v>
      </c>
      <c r="CY17" s="5" t="s">
        <v>145</v>
      </c>
      <c r="CZ17" s="5">
        <v>1</v>
      </c>
      <c r="DA17" s="5">
        <v>1</v>
      </c>
      <c r="DB17" s="5">
        <v>1</v>
      </c>
      <c r="DC17" s="5">
        <v>-69</v>
      </c>
      <c r="DE17" s="5">
        <v>14</v>
      </c>
      <c r="DF17" s="5" t="s">
        <v>8</v>
      </c>
      <c r="DG17" s="6">
        <v>44014.785985868053</v>
      </c>
      <c r="DH17" s="5" t="s">
        <v>108</v>
      </c>
      <c r="DI17" s="5">
        <v>1</v>
      </c>
      <c r="DJ17" s="5">
        <v>1</v>
      </c>
      <c r="DK17" s="5">
        <v>1</v>
      </c>
      <c r="DL17" s="5">
        <v>-73</v>
      </c>
      <c r="DN17" s="5">
        <v>14</v>
      </c>
      <c r="DO17" s="5" t="s">
        <v>8</v>
      </c>
      <c r="DP17" s="6">
        <v>44014.782779849535</v>
      </c>
      <c r="DQ17" s="5" t="s">
        <v>110</v>
      </c>
      <c r="DR17" s="5">
        <v>1</v>
      </c>
      <c r="DS17" s="5">
        <v>1</v>
      </c>
      <c r="DT17" s="5">
        <v>1</v>
      </c>
      <c r="DU17" s="5">
        <v>-67</v>
      </c>
      <c r="DW17" s="5">
        <v>14</v>
      </c>
      <c r="DX17" s="5" t="s">
        <v>8</v>
      </c>
      <c r="DY17" s="6">
        <v>44014.778315011572</v>
      </c>
      <c r="DZ17" s="5" t="s">
        <v>112</v>
      </c>
      <c r="EA17" s="5">
        <v>1</v>
      </c>
      <c r="EB17" s="5">
        <v>1</v>
      </c>
      <c r="EC17" s="5">
        <v>1</v>
      </c>
      <c r="ED17" s="5">
        <v>-86</v>
      </c>
      <c r="EF17" s="5">
        <v>14</v>
      </c>
      <c r="EG17" s="5" t="s">
        <v>8</v>
      </c>
      <c r="EH17" s="6">
        <v>44014.773486342594</v>
      </c>
      <c r="EI17" s="5" t="s">
        <v>114</v>
      </c>
      <c r="EJ17" s="5">
        <v>1</v>
      </c>
      <c r="EK17" s="5">
        <v>1</v>
      </c>
      <c r="EL17" s="5">
        <v>1</v>
      </c>
      <c r="EM17" s="5">
        <v>-83</v>
      </c>
    </row>
    <row r="18" spans="1:143" x14ac:dyDescent="0.25">
      <c r="A18" s="5">
        <v>15</v>
      </c>
      <c r="B18" s="5" t="s">
        <v>8</v>
      </c>
      <c r="C18" s="6">
        <v>44013.664931597224</v>
      </c>
      <c r="D18" s="5" t="s">
        <v>60</v>
      </c>
      <c r="E18" s="5">
        <v>1</v>
      </c>
      <c r="F18" s="5">
        <v>1</v>
      </c>
      <c r="G18" s="5">
        <v>1</v>
      </c>
      <c r="H18" s="5">
        <v>-25</v>
      </c>
      <c r="J18" s="5">
        <v>15</v>
      </c>
      <c r="K18" s="5" t="s">
        <v>8</v>
      </c>
      <c r="L18" s="6">
        <v>44013.667141597223</v>
      </c>
      <c r="M18" s="5" t="s">
        <v>69</v>
      </c>
      <c r="N18" s="5">
        <v>1</v>
      </c>
      <c r="O18" s="5">
        <v>1</v>
      </c>
      <c r="P18" s="5">
        <v>1</v>
      </c>
      <c r="Q18" s="5">
        <v>-54</v>
      </c>
      <c r="S18" s="5">
        <v>15</v>
      </c>
      <c r="T18" s="5" t="s">
        <v>8</v>
      </c>
      <c r="U18" s="6">
        <v>44014.515083055558</v>
      </c>
      <c r="V18" s="5" t="s">
        <v>84</v>
      </c>
      <c r="W18" s="5">
        <v>1</v>
      </c>
      <c r="X18" s="5">
        <v>1</v>
      </c>
      <c r="Y18" s="5">
        <v>1</v>
      </c>
      <c r="Z18" s="5">
        <v>-47</v>
      </c>
      <c r="AB18" s="5">
        <v>15</v>
      </c>
      <c r="AC18" s="5" t="s">
        <v>8</v>
      </c>
      <c r="AD18" s="6">
        <v>44013.673475162039</v>
      </c>
      <c r="AE18" s="5" t="s">
        <v>75</v>
      </c>
      <c r="AF18" s="5">
        <v>1</v>
      </c>
      <c r="AG18" s="5">
        <v>1</v>
      </c>
      <c r="AH18" s="5">
        <v>1</v>
      </c>
      <c r="AI18" s="5">
        <v>-57</v>
      </c>
      <c r="AJ18" s="5"/>
      <c r="AK18" s="5">
        <v>15</v>
      </c>
      <c r="AL18" s="5" t="s">
        <v>8</v>
      </c>
      <c r="AM18" s="6">
        <v>44014.522801712963</v>
      </c>
      <c r="AN18" s="5" t="s">
        <v>86</v>
      </c>
      <c r="AO18" s="5">
        <v>1</v>
      </c>
      <c r="AP18" s="5">
        <v>1</v>
      </c>
      <c r="AQ18" s="5">
        <v>1</v>
      </c>
      <c r="AR18" s="5">
        <v>-51</v>
      </c>
      <c r="AT18" s="5">
        <v>15</v>
      </c>
      <c r="AU18" s="5" t="s">
        <v>8</v>
      </c>
      <c r="AV18" s="6">
        <v>44012.505911736109</v>
      </c>
      <c r="AW18" s="5" t="s">
        <v>23</v>
      </c>
      <c r="AX18" s="5">
        <v>1</v>
      </c>
      <c r="AY18" s="5">
        <v>1</v>
      </c>
      <c r="AZ18" s="5">
        <v>1</v>
      </c>
      <c r="BA18" s="5">
        <v>-57</v>
      </c>
      <c r="BB18" s="5"/>
      <c r="BC18" s="5">
        <v>15</v>
      </c>
      <c r="BD18" s="5" t="s">
        <v>8</v>
      </c>
      <c r="BE18" s="6">
        <v>44021.891112187499</v>
      </c>
      <c r="BF18" s="5" t="s">
        <v>147</v>
      </c>
      <c r="BG18" s="5">
        <v>1</v>
      </c>
      <c r="BH18" s="5">
        <v>1</v>
      </c>
      <c r="BI18" s="5">
        <v>1</v>
      </c>
      <c r="BJ18" s="5">
        <v>-69</v>
      </c>
      <c r="BK18" s="5"/>
      <c r="BL18" s="5">
        <v>15</v>
      </c>
      <c r="BM18" s="5" t="s">
        <v>8</v>
      </c>
      <c r="BN18" s="6">
        <v>44013.709236724535</v>
      </c>
      <c r="BO18" s="5" t="s">
        <v>79</v>
      </c>
      <c r="BP18" s="5">
        <v>1</v>
      </c>
      <c r="BQ18" s="5">
        <v>1</v>
      </c>
      <c r="BR18" s="5">
        <v>1</v>
      </c>
      <c r="BS18" s="5">
        <v>-60</v>
      </c>
      <c r="BU18" s="5">
        <v>15</v>
      </c>
      <c r="BV18" s="5" t="s">
        <v>8</v>
      </c>
      <c r="BW18" s="6">
        <v>44014.796034259256</v>
      </c>
      <c r="BX18" s="5" t="s">
        <v>91</v>
      </c>
      <c r="BY18" s="5">
        <v>1</v>
      </c>
      <c r="BZ18" s="5">
        <v>1</v>
      </c>
      <c r="CA18" s="5">
        <v>1</v>
      </c>
      <c r="CB18" s="5">
        <v>-77</v>
      </c>
      <c r="CC18" s="5"/>
      <c r="CD18" s="5">
        <v>15</v>
      </c>
      <c r="CE18" s="5" t="s">
        <v>8</v>
      </c>
      <c r="CF18" s="6">
        <v>44021.942559120369</v>
      </c>
      <c r="CG18" s="5" t="s">
        <v>143</v>
      </c>
      <c r="CH18" s="5">
        <v>1</v>
      </c>
      <c r="CI18" s="5">
        <v>1</v>
      </c>
      <c r="CJ18" s="5">
        <v>1</v>
      </c>
      <c r="CK18" s="5">
        <v>-68</v>
      </c>
      <c r="CL18" s="5"/>
      <c r="CM18" s="5">
        <v>15</v>
      </c>
      <c r="CN18" s="5" t="s">
        <v>8</v>
      </c>
      <c r="CO18" s="6">
        <v>44014.792929305557</v>
      </c>
      <c r="CP18" s="5" t="s">
        <v>106</v>
      </c>
      <c r="CQ18" s="5">
        <v>1</v>
      </c>
      <c r="CR18" s="5">
        <v>1</v>
      </c>
      <c r="CS18" s="5">
        <v>1</v>
      </c>
      <c r="CT18" s="5">
        <v>-74</v>
      </c>
      <c r="CU18" s="5"/>
      <c r="CV18" s="5">
        <v>15</v>
      </c>
      <c r="CW18" s="5" t="s">
        <v>8</v>
      </c>
      <c r="CX18" s="6">
        <v>44021.949908750001</v>
      </c>
      <c r="CY18" s="5" t="s">
        <v>145</v>
      </c>
      <c r="CZ18" s="5">
        <v>1</v>
      </c>
      <c r="DA18" s="5">
        <v>1</v>
      </c>
      <c r="DB18" s="5">
        <v>1</v>
      </c>
      <c r="DC18" s="5">
        <v>-73</v>
      </c>
      <c r="DE18" s="5">
        <v>15</v>
      </c>
      <c r="DF18" s="5" t="s">
        <v>8</v>
      </c>
      <c r="DG18" s="6">
        <v>44014.785995393519</v>
      </c>
      <c r="DH18" s="5" t="s">
        <v>108</v>
      </c>
      <c r="DI18" s="5">
        <v>1</v>
      </c>
      <c r="DJ18" s="5">
        <v>1</v>
      </c>
      <c r="DK18" s="5">
        <v>1</v>
      </c>
      <c r="DL18" s="5">
        <v>-73</v>
      </c>
      <c r="DN18" s="5">
        <v>15</v>
      </c>
      <c r="DO18" s="5" t="s">
        <v>8</v>
      </c>
      <c r="DP18" s="6">
        <v>44014.782790775462</v>
      </c>
      <c r="DQ18" s="5" t="s">
        <v>110</v>
      </c>
      <c r="DR18" s="5">
        <v>1</v>
      </c>
      <c r="DS18" s="5">
        <v>1</v>
      </c>
      <c r="DT18" s="5">
        <v>1</v>
      </c>
      <c r="DU18" s="5">
        <v>-78</v>
      </c>
      <c r="DW18" s="5">
        <v>15</v>
      </c>
      <c r="DX18" s="5" t="s">
        <v>8</v>
      </c>
      <c r="DY18" s="6">
        <v>44014.778322314814</v>
      </c>
      <c r="DZ18" s="5" t="s">
        <v>112</v>
      </c>
      <c r="EA18" s="5">
        <v>1</v>
      </c>
      <c r="EB18" s="5">
        <v>1</v>
      </c>
      <c r="EC18" s="5">
        <v>1</v>
      </c>
      <c r="ED18">
        <v>-84</v>
      </c>
      <c r="EF18" s="5">
        <v>15</v>
      </c>
      <c r="EG18" s="5" t="s">
        <v>8</v>
      </c>
      <c r="EH18" s="6">
        <v>44014.773495879628</v>
      </c>
      <c r="EI18" s="5" t="s">
        <v>114</v>
      </c>
      <c r="EJ18" s="5">
        <v>1</v>
      </c>
      <c r="EK18" s="5">
        <v>1</v>
      </c>
      <c r="EL18" s="5">
        <v>1</v>
      </c>
      <c r="EM18" s="5">
        <v>-72</v>
      </c>
    </row>
    <row r="19" spans="1:143" x14ac:dyDescent="0.25">
      <c r="A19" s="5">
        <v>16</v>
      </c>
      <c r="B19" s="5" t="s">
        <v>8</v>
      </c>
      <c r="C19" s="6">
        <v>44013.664942939817</v>
      </c>
      <c r="D19" s="5" t="s">
        <v>60</v>
      </c>
      <c r="E19" s="5">
        <v>1</v>
      </c>
      <c r="F19" s="5">
        <v>1</v>
      </c>
      <c r="G19" s="5">
        <v>1</v>
      </c>
      <c r="H19" s="5">
        <v>-25</v>
      </c>
      <c r="J19" s="5">
        <v>16</v>
      </c>
      <c r="K19" s="5" t="s">
        <v>8</v>
      </c>
      <c r="L19" s="6">
        <v>44013.667156539355</v>
      </c>
      <c r="M19" s="5" t="s">
        <v>69</v>
      </c>
      <c r="N19" s="5">
        <v>1</v>
      </c>
      <c r="O19" s="5">
        <v>1</v>
      </c>
      <c r="P19" s="5">
        <v>1</v>
      </c>
      <c r="Q19" s="5">
        <v>-49</v>
      </c>
      <c r="S19" s="5">
        <v>16</v>
      </c>
      <c r="T19" s="5" t="s">
        <v>8</v>
      </c>
      <c r="U19" s="6">
        <v>44014.515092615744</v>
      </c>
      <c r="V19" s="5" t="s">
        <v>84</v>
      </c>
      <c r="W19" s="5">
        <v>1</v>
      </c>
      <c r="X19" s="5">
        <v>1</v>
      </c>
      <c r="Y19" s="5">
        <v>1</v>
      </c>
      <c r="Z19" s="5">
        <v>-46</v>
      </c>
      <c r="AB19" s="5">
        <v>16</v>
      </c>
      <c r="AC19" s="5" t="s">
        <v>8</v>
      </c>
      <c r="AD19" s="6">
        <v>44013.673484907406</v>
      </c>
      <c r="AE19" s="5" t="s">
        <v>75</v>
      </c>
      <c r="AF19" s="5">
        <v>1</v>
      </c>
      <c r="AG19" s="5">
        <v>1</v>
      </c>
      <c r="AH19" s="5">
        <v>1</v>
      </c>
      <c r="AI19" s="5">
        <v>-57</v>
      </c>
      <c r="AJ19" s="5"/>
      <c r="AK19" s="5">
        <v>16</v>
      </c>
      <c r="AL19" s="5" t="s">
        <v>8</v>
      </c>
      <c r="AM19" s="6">
        <v>44014.522812592593</v>
      </c>
      <c r="AN19" s="5" t="s">
        <v>86</v>
      </c>
      <c r="AO19" s="5">
        <v>1</v>
      </c>
      <c r="AP19" s="5">
        <v>1</v>
      </c>
      <c r="AQ19" s="5">
        <v>1</v>
      </c>
      <c r="AR19" s="5">
        <v>-47</v>
      </c>
      <c r="AT19" s="5">
        <v>16</v>
      </c>
      <c r="AU19" s="5" t="s">
        <v>8</v>
      </c>
      <c r="AV19" s="6">
        <v>44012.505914618057</v>
      </c>
      <c r="AW19" s="5" t="s">
        <v>23</v>
      </c>
      <c r="AX19" s="5">
        <v>1</v>
      </c>
      <c r="AY19" s="5">
        <v>1</v>
      </c>
      <c r="AZ19" s="5">
        <v>1</v>
      </c>
      <c r="BA19" s="5">
        <v>-56</v>
      </c>
      <c r="BB19" s="5"/>
      <c r="BC19" s="5">
        <v>16</v>
      </c>
      <c r="BD19" s="5" t="s">
        <v>8</v>
      </c>
      <c r="BE19" s="6">
        <v>44021.891122766203</v>
      </c>
      <c r="BF19" s="5" t="s">
        <v>147</v>
      </c>
      <c r="BG19" s="5">
        <v>1</v>
      </c>
      <c r="BH19" s="5">
        <v>1</v>
      </c>
      <c r="BI19" s="5">
        <v>1</v>
      </c>
      <c r="BJ19" s="5">
        <v>-59</v>
      </c>
      <c r="BK19" s="5"/>
      <c r="BL19" s="5">
        <v>16</v>
      </c>
      <c r="BM19" s="5" t="s">
        <v>8</v>
      </c>
      <c r="BN19" s="6">
        <v>44013.709252280096</v>
      </c>
      <c r="BO19" s="5" t="s">
        <v>79</v>
      </c>
      <c r="BP19" s="5">
        <v>1</v>
      </c>
      <c r="BQ19" s="5">
        <v>1</v>
      </c>
      <c r="BR19" s="5">
        <v>1</v>
      </c>
      <c r="BS19" s="5">
        <v>-57</v>
      </c>
      <c r="BU19" s="5">
        <v>16</v>
      </c>
      <c r="BV19" s="5" t="s">
        <v>8</v>
      </c>
      <c r="BW19" s="6">
        <v>44014.796042534719</v>
      </c>
      <c r="BX19" s="5" t="s">
        <v>91</v>
      </c>
      <c r="BY19" s="5">
        <v>1</v>
      </c>
      <c r="BZ19" s="5">
        <v>1</v>
      </c>
      <c r="CA19" s="5">
        <v>1</v>
      </c>
      <c r="CB19" s="5">
        <v>-77</v>
      </c>
      <c r="CC19" s="5"/>
      <c r="CD19" s="5">
        <v>16</v>
      </c>
      <c r="CE19" s="5" t="s">
        <v>8</v>
      </c>
      <c r="CF19" s="6">
        <v>44021.942569652776</v>
      </c>
      <c r="CG19" s="5" t="s">
        <v>143</v>
      </c>
      <c r="CH19" s="5">
        <v>1</v>
      </c>
      <c r="CI19" s="5">
        <v>1</v>
      </c>
      <c r="CJ19" s="5">
        <v>1</v>
      </c>
      <c r="CK19" s="5">
        <v>-68</v>
      </c>
      <c r="CL19" s="5"/>
      <c r="CM19" s="5">
        <v>16</v>
      </c>
      <c r="CN19" s="5" t="s">
        <v>8</v>
      </c>
      <c r="CO19" s="6">
        <v>44014.792940578707</v>
      </c>
      <c r="CP19" s="5" t="s">
        <v>106</v>
      </c>
      <c r="CQ19" s="5">
        <v>1</v>
      </c>
      <c r="CR19" s="5">
        <v>1</v>
      </c>
      <c r="CS19" s="5">
        <v>1</v>
      </c>
      <c r="CT19" s="5">
        <v>-79</v>
      </c>
      <c r="CU19" s="5"/>
      <c r="CV19" s="5">
        <v>16</v>
      </c>
      <c r="CW19" s="5" t="s">
        <v>8</v>
      </c>
      <c r="CX19" s="6">
        <v>44021.949922766202</v>
      </c>
      <c r="CY19" s="5" t="s">
        <v>145</v>
      </c>
      <c r="CZ19" s="5">
        <v>1</v>
      </c>
      <c r="DA19" s="5">
        <v>1</v>
      </c>
      <c r="DB19" s="5">
        <v>1</v>
      </c>
      <c r="DC19" s="5">
        <v>-69</v>
      </c>
      <c r="DE19" s="5">
        <v>16</v>
      </c>
      <c r="DF19" s="5" t="s">
        <v>8</v>
      </c>
      <c r="DG19" s="6">
        <v>44014.786007499999</v>
      </c>
      <c r="DH19" s="5" t="s">
        <v>108</v>
      </c>
      <c r="DI19" s="5">
        <v>1</v>
      </c>
      <c r="DJ19" s="5">
        <v>1</v>
      </c>
      <c r="DK19" s="5">
        <v>1</v>
      </c>
      <c r="DL19" s="5">
        <v>-73</v>
      </c>
      <c r="DN19" s="5">
        <v>16</v>
      </c>
      <c r="DO19" s="5" t="s">
        <v>8</v>
      </c>
      <c r="DP19" s="6">
        <v>44014.782802071757</v>
      </c>
      <c r="DQ19" s="5" t="s">
        <v>110</v>
      </c>
      <c r="DR19" s="5">
        <v>1</v>
      </c>
      <c r="DS19" s="5">
        <v>1</v>
      </c>
      <c r="DT19" s="5">
        <v>1</v>
      </c>
      <c r="DU19" s="5">
        <v>-70</v>
      </c>
      <c r="DW19" s="5">
        <v>16</v>
      </c>
      <c r="DX19" s="5" t="s">
        <v>8</v>
      </c>
      <c r="DY19" s="6">
        <v>44014.778335474541</v>
      </c>
      <c r="DZ19" s="5" t="s">
        <v>112</v>
      </c>
      <c r="EA19" s="5">
        <v>1</v>
      </c>
      <c r="EB19" s="5">
        <v>1</v>
      </c>
      <c r="EC19" s="5">
        <v>1</v>
      </c>
      <c r="ED19">
        <v>-84</v>
      </c>
      <c r="EF19" s="5">
        <v>16</v>
      </c>
      <c r="EG19" s="5" t="s">
        <v>8</v>
      </c>
      <c r="EH19" s="6">
        <v>44014.773507500002</v>
      </c>
      <c r="EI19" s="5" t="s">
        <v>114</v>
      </c>
      <c r="EJ19" s="5">
        <v>1</v>
      </c>
      <c r="EK19" s="5">
        <v>1</v>
      </c>
      <c r="EL19" s="5">
        <v>1</v>
      </c>
      <c r="EM19" s="5">
        <v>-79</v>
      </c>
    </row>
    <row r="20" spans="1:143" x14ac:dyDescent="0.25">
      <c r="A20" s="5">
        <v>17</v>
      </c>
      <c r="B20" s="5" t="s">
        <v>8</v>
      </c>
      <c r="C20" s="6">
        <v>44013.664954259257</v>
      </c>
      <c r="D20" s="5" t="s">
        <v>60</v>
      </c>
      <c r="E20" s="5">
        <v>1</v>
      </c>
      <c r="F20" s="5">
        <v>1</v>
      </c>
      <c r="G20" s="5">
        <v>1</v>
      </c>
      <c r="H20" s="5">
        <v>-28</v>
      </c>
      <c r="J20" s="5">
        <v>17</v>
      </c>
      <c r="K20" s="5" t="s">
        <v>8</v>
      </c>
      <c r="L20" s="6">
        <v>44013.667165462961</v>
      </c>
      <c r="M20" s="5" t="s">
        <v>69</v>
      </c>
      <c r="N20" s="5">
        <v>1</v>
      </c>
      <c r="O20" s="5">
        <v>1</v>
      </c>
      <c r="P20" s="5">
        <v>1</v>
      </c>
      <c r="Q20" s="5">
        <v>-49</v>
      </c>
      <c r="S20" s="5">
        <v>17</v>
      </c>
      <c r="T20" s="5" t="s">
        <v>8</v>
      </c>
      <c r="U20" s="6">
        <v>44014.515107083331</v>
      </c>
      <c r="V20" s="5" t="s">
        <v>84</v>
      </c>
      <c r="W20" s="5">
        <v>1</v>
      </c>
      <c r="X20" s="5">
        <v>1</v>
      </c>
      <c r="Y20" s="5">
        <v>1</v>
      </c>
      <c r="Z20" s="5">
        <v>-50</v>
      </c>
      <c r="AB20" s="5">
        <v>17</v>
      </c>
      <c r="AC20" s="5" t="s">
        <v>8</v>
      </c>
      <c r="AD20" s="6">
        <v>44013.673498981479</v>
      </c>
      <c r="AE20" s="5" t="s">
        <v>75</v>
      </c>
      <c r="AF20" s="5">
        <v>1</v>
      </c>
      <c r="AG20" s="5">
        <v>1</v>
      </c>
      <c r="AH20" s="5">
        <v>1</v>
      </c>
      <c r="AI20" s="5">
        <v>-57</v>
      </c>
      <c r="AJ20" s="5"/>
      <c r="AK20" s="5">
        <v>17</v>
      </c>
      <c r="AL20" s="5" t="s">
        <v>8</v>
      </c>
      <c r="AM20" s="6">
        <v>44014.522835798613</v>
      </c>
      <c r="AN20" s="5" t="s">
        <v>86</v>
      </c>
      <c r="AO20" s="5">
        <v>1</v>
      </c>
      <c r="AP20" s="5">
        <v>1</v>
      </c>
      <c r="AQ20" s="5">
        <v>1</v>
      </c>
      <c r="AR20" s="5">
        <v>-49</v>
      </c>
      <c r="AT20" s="5">
        <v>17</v>
      </c>
      <c r="AU20" s="5" t="s">
        <v>8</v>
      </c>
      <c r="AV20" s="6">
        <v>44012.505928831015</v>
      </c>
      <c r="AW20" s="5" t="s">
        <v>23</v>
      </c>
      <c r="AX20" s="5">
        <v>1</v>
      </c>
      <c r="AY20" s="5">
        <v>1</v>
      </c>
      <c r="AZ20" s="5">
        <v>1</v>
      </c>
      <c r="BA20" s="5">
        <v>-59</v>
      </c>
      <c r="BB20" s="5"/>
      <c r="BC20" s="5">
        <v>17</v>
      </c>
      <c r="BD20" s="5" t="s">
        <v>8</v>
      </c>
      <c r="BE20" s="6">
        <v>44021.891143078705</v>
      </c>
      <c r="BF20" s="5" t="s">
        <v>147</v>
      </c>
      <c r="BG20" s="5">
        <v>1</v>
      </c>
      <c r="BH20" s="5">
        <v>1</v>
      </c>
      <c r="BI20" s="5">
        <v>1</v>
      </c>
      <c r="BJ20" s="5">
        <v>-69</v>
      </c>
      <c r="BK20" s="5"/>
      <c r="BL20" s="5">
        <v>17</v>
      </c>
      <c r="BM20" s="5" t="s">
        <v>8</v>
      </c>
      <c r="BN20" s="6">
        <v>44013.709260370371</v>
      </c>
      <c r="BO20" s="5" t="s">
        <v>79</v>
      </c>
      <c r="BP20" s="5">
        <v>1</v>
      </c>
      <c r="BQ20" s="5">
        <v>1</v>
      </c>
      <c r="BR20" s="5">
        <v>1</v>
      </c>
      <c r="BS20" s="5">
        <v>-57</v>
      </c>
      <c r="BU20" s="5">
        <v>17</v>
      </c>
      <c r="BV20" s="5" t="s">
        <v>8</v>
      </c>
      <c r="BW20" s="6">
        <v>44014.796056273146</v>
      </c>
      <c r="BX20" s="5" t="s">
        <v>91</v>
      </c>
      <c r="BY20" s="5">
        <v>1</v>
      </c>
      <c r="BZ20" s="5">
        <v>1</v>
      </c>
      <c r="CA20" s="5">
        <v>1</v>
      </c>
      <c r="CB20" s="5">
        <v>-77</v>
      </c>
      <c r="CC20" s="5"/>
      <c r="CD20" s="5">
        <v>17</v>
      </c>
      <c r="CE20" s="5" t="s">
        <v>8</v>
      </c>
      <c r="CF20" s="6">
        <v>44021.942587523146</v>
      </c>
      <c r="CG20" s="5" t="s">
        <v>143</v>
      </c>
      <c r="CH20" s="5">
        <v>1</v>
      </c>
      <c r="CI20" s="5">
        <v>1</v>
      </c>
      <c r="CJ20" s="5">
        <v>1</v>
      </c>
      <c r="CK20" s="5">
        <v>-67</v>
      </c>
      <c r="CL20" s="5"/>
      <c r="CM20" s="5">
        <v>17</v>
      </c>
      <c r="CN20" s="5" t="s">
        <v>8</v>
      </c>
      <c r="CO20" s="6">
        <v>44014.792951886571</v>
      </c>
      <c r="CP20" s="5" t="s">
        <v>106</v>
      </c>
      <c r="CQ20" s="5">
        <v>1</v>
      </c>
      <c r="CR20" s="5">
        <v>1</v>
      </c>
      <c r="CS20" s="5">
        <v>1</v>
      </c>
      <c r="CT20" s="5">
        <v>-74</v>
      </c>
      <c r="CU20" s="5"/>
      <c r="CV20" s="5">
        <v>17</v>
      </c>
      <c r="CW20" s="5" t="s">
        <v>8</v>
      </c>
      <c r="CX20" s="6">
        <v>44021.949930833332</v>
      </c>
      <c r="CY20" s="5" t="s">
        <v>145</v>
      </c>
      <c r="CZ20" s="5">
        <v>1</v>
      </c>
      <c r="DA20" s="5">
        <v>1</v>
      </c>
      <c r="DB20" s="5">
        <v>1</v>
      </c>
      <c r="DC20" s="5">
        <v>-68</v>
      </c>
      <c r="DE20" s="5">
        <v>17</v>
      </c>
      <c r="DF20" s="5" t="s">
        <v>8</v>
      </c>
      <c r="DG20" s="6">
        <v>44014.786018761573</v>
      </c>
      <c r="DH20" s="5" t="s">
        <v>108</v>
      </c>
      <c r="DI20" s="5">
        <v>1</v>
      </c>
      <c r="DJ20" s="5">
        <v>1</v>
      </c>
      <c r="DK20" s="5">
        <v>1</v>
      </c>
      <c r="DL20" s="5">
        <v>-72</v>
      </c>
      <c r="DN20" s="5">
        <v>17</v>
      </c>
      <c r="DO20" s="5" t="s">
        <v>8</v>
      </c>
      <c r="DP20" s="6">
        <v>44014.782813391204</v>
      </c>
      <c r="DQ20" s="5" t="s">
        <v>110</v>
      </c>
      <c r="DR20" s="5">
        <v>1</v>
      </c>
      <c r="DS20" s="5">
        <v>1</v>
      </c>
      <c r="DT20" s="5">
        <v>1</v>
      </c>
      <c r="DU20" s="5">
        <v>-70</v>
      </c>
      <c r="DW20" s="5">
        <v>17</v>
      </c>
      <c r="DX20" s="5" t="s">
        <v>8</v>
      </c>
      <c r="DY20" s="6">
        <v>44014.778345104169</v>
      </c>
      <c r="DZ20" s="5" t="s">
        <v>112</v>
      </c>
      <c r="EA20" s="5">
        <v>1</v>
      </c>
      <c r="EB20" s="5">
        <v>1</v>
      </c>
      <c r="EC20" s="5">
        <v>1</v>
      </c>
      <c r="ED20">
        <v>-84</v>
      </c>
      <c r="EF20" s="5">
        <v>17</v>
      </c>
      <c r="EG20" s="5" t="s">
        <v>8</v>
      </c>
      <c r="EH20" s="6">
        <v>44014.773519606482</v>
      </c>
      <c r="EI20" s="5" t="s">
        <v>114</v>
      </c>
      <c r="EJ20" s="5">
        <v>1</v>
      </c>
      <c r="EK20" s="5">
        <v>1</v>
      </c>
      <c r="EL20" s="5">
        <v>1</v>
      </c>
      <c r="EM20" s="5">
        <v>-73</v>
      </c>
    </row>
    <row r="21" spans="1:143" x14ac:dyDescent="0.25">
      <c r="A21" s="5">
        <v>18</v>
      </c>
      <c r="B21" s="5" t="s">
        <v>8</v>
      </c>
      <c r="C21" s="6">
        <v>44013.664965949072</v>
      </c>
      <c r="D21" s="5" t="s">
        <v>60</v>
      </c>
      <c r="E21" s="5">
        <v>1</v>
      </c>
      <c r="F21" s="5">
        <v>1</v>
      </c>
      <c r="G21" s="5">
        <v>1</v>
      </c>
      <c r="H21" s="5">
        <v>-24</v>
      </c>
      <c r="J21" s="5">
        <v>18</v>
      </c>
      <c r="K21" s="5" t="s">
        <v>8</v>
      </c>
      <c r="L21" s="6">
        <v>44013.667178668984</v>
      </c>
      <c r="M21" s="5" t="s">
        <v>69</v>
      </c>
      <c r="N21" s="5">
        <v>1</v>
      </c>
      <c r="O21" s="5">
        <v>1</v>
      </c>
      <c r="P21" s="5">
        <v>1</v>
      </c>
      <c r="Q21" s="5">
        <v>-49</v>
      </c>
      <c r="S21" s="5">
        <v>18</v>
      </c>
      <c r="T21" s="5" t="s">
        <v>8</v>
      </c>
      <c r="U21" s="6">
        <v>44014.515117951392</v>
      </c>
      <c r="V21" s="5" t="s">
        <v>84</v>
      </c>
      <c r="W21" s="5">
        <v>1</v>
      </c>
      <c r="X21" s="5">
        <v>1</v>
      </c>
      <c r="Y21" s="5">
        <v>1</v>
      </c>
      <c r="Z21" s="5">
        <v>-46</v>
      </c>
      <c r="AB21" s="5">
        <v>18</v>
      </c>
      <c r="AC21" s="5" t="s">
        <v>8</v>
      </c>
      <c r="AD21" s="6">
        <v>44013.67350931713</v>
      </c>
      <c r="AE21" s="5" t="s">
        <v>75</v>
      </c>
      <c r="AF21" s="5">
        <v>1</v>
      </c>
      <c r="AG21" s="5">
        <v>1</v>
      </c>
      <c r="AH21" s="5">
        <v>1</v>
      </c>
      <c r="AI21" s="5">
        <v>-57</v>
      </c>
      <c r="AJ21" s="5"/>
      <c r="AK21" s="5">
        <v>18</v>
      </c>
      <c r="AL21" s="5" t="s">
        <v>8</v>
      </c>
      <c r="AM21" s="6">
        <v>44014.522859004632</v>
      </c>
      <c r="AN21" s="5" t="s">
        <v>86</v>
      </c>
      <c r="AO21" s="5">
        <v>1</v>
      </c>
      <c r="AP21" s="5">
        <v>1</v>
      </c>
      <c r="AQ21" s="5">
        <v>1</v>
      </c>
      <c r="AR21" s="5">
        <v>-50</v>
      </c>
      <c r="AT21" s="5">
        <v>18</v>
      </c>
      <c r="AU21" s="5" t="s">
        <v>8</v>
      </c>
      <c r="AV21" s="6">
        <v>44012.505938657407</v>
      </c>
      <c r="AW21" s="5" t="s">
        <v>23</v>
      </c>
      <c r="AX21" s="5">
        <v>1</v>
      </c>
      <c r="AY21" s="5">
        <v>1</v>
      </c>
      <c r="AZ21" s="5">
        <v>1</v>
      </c>
      <c r="BA21" s="5">
        <v>-59</v>
      </c>
      <c r="BB21" s="5"/>
      <c r="BC21" s="5">
        <v>18</v>
      </c>
      <c r="BD21" s="5" t="s">
        <v>8</v>
      </c>
      <c r="BE21" s="6">
        <v>44021.891145891204</v>
      </c>
      <c r="BF21" s="5" t="s">
        <v>147</v>
      </c>
      <c r="BG21" s="5">
        <v>1</v>
      </c>
      <c r="BH21" s="5">
        <v>1</v>
      </c>
      <c r="BI21" s="5">
        <v>1</v>
      </c>
      <c r="BJ21" s="5">
        <v>-59</v>
      </c>
      <c r="BK21" s="5"/>
      <c r="BL21" s="5">
        <v>18</v>
      </c>
      <c r="BM21" s="5" t="s">
        <v>8</v>
      </c>
      <c r="BN21" s="6">
        <v>44013.709271412037</v>
      </c>
      <c r="BO21" s="5" t="s">
        <v>79</v>
      </c>
      <c r="BP21" s="5">
        <v>1</v>
      </c>
      <c r="BQ21" s="5">
        <v>1</v>
      </c>
      <c r="BR21" s="5">
        <v>1</v>
      </c>
      <c r="BS21" s="5">
        <v>-59</v>
      </c>
      <c r="BU21" s="5">
        <v>18</v>
      </c>
      <c r="BV21" s="5" t="s">
        <v>8</v>
      </c>
      <c r="BW21" s="6">
        <v>44014.796065057868</v>
      </c>
      <c r="BX21" s="5" t="s">
        <v>91</v>
      </c>
      <c r="BY21" s="5">
        <v>1</v>
      </c>
      <c r="BZ21" s="5">
        <v>1</v>
      </c>
      <c r="CA21" s="5">
        <v>1</v>
      </c>
      <c r="CB21" s="5">
        <v>-76</v>
      </c>
      <c r="CC21" s="5"/>
      <c r="CD21" s="5">
        <v>18</v>
      </c>
      <c r="CE21" s="5" t="s">
        <v>8</v>
      </c>
      <c r="CF21" s="6">
        <v>44021.942592731481</v>
      </c>
      <c r="CG21" s="5" t="s">
        <v>143</v>
      </c>
      <c r="CH21" s="5">
        <v>1</v>
      </c>
      <c r="CI21" s="5">
        <v>1</v>
      </c>
      <c r="CJ21" s="5">
        <v>1</v>
      </c>
      <c r="CK21" s="5">
        <v>-67</v>
      </c>
      <c r="CL21" s="5"/>
      <c r="CM21" s="5">
        <v>18</v>
      </c>
      <c r="CN21" s="5" t="s">
        <v>8</v>
      </c>
      <c r="CO21" s="6">
        <v>44014.792965879627</v>
      </c>
      <c r="CP21" s="5" t="s">
        <v>106</v>
      </c>
      <c r="CQ21" s="5">
        <v>1</v>
      </c>
      <c r="CR21" s="5">
        <v>1</v>
      </c>
      <c r="CS21" s="5">
        <v>1</v>
      </c>
      <c r="CT21" s="5">
        <v>-76</v>
      </c>
      <c r="CU21" s="5"/>
      <c r="CV21" s="5">
        <v>18</v>
      </c>
      <c r="CW21" s="5" t="s">
        <v>8</v>
      </c>
      <c r="CX21" s="6">
        <v>44021.949953958334</v>
      </c>
      <c r="CY21" s="5" t="s">
        <v>145</v>
      </c>
      <c r="CZ21" s="5">
        <v>1</v>
      </c>
      <c r="DA21" s="5">
        <v>1</v>
      </c>
      <c r="DB21" s="5">
        <v>1</v>
      </c>
      <c r="DC21" s="5">
        <v>-69</v>
      </c>
      <c r="DE21" s="5">
        <v>18</v>
      </c>
      <c r="DF21" s="5" t="s">
        <v>8</v>
      </c>
      <c r="DG21" s="6">
        <v>44014.78603116898</v>
      </c>
      <c r="DH21" s="5" t="s">
        <v>108</v>
      </c>
      <c r="DI21" s="5">
        <v>1</v>
      </c>
      <c r="DJ21" s="5">
        <v>1</v>
      </c>
      <c r="DK21" s="5">
        <v>1</v>
      </c>
      <c r="DL21" s="5">
        <v>-73</v>
      </c>
      <c r="DN21" s="5">
        <v>18</v>
      </c>
      <c r="DO21" s="5" t="s">
        <v>8</v>
      </c>
      <c r="DP21" s="6">
        <v>44014.782824282411</v>
      </c>
      <c r="DQ21" s="5" t="s">
        <v>110</v>
      </c>
      <c r="DR21" s="5">
        <v>1</v>
      </c>
      <c r="DS21" s="5">
        <v>1</v>
      </c>
      <c r="DT21" s="5">
        <v>1</v>
      </c>
      <c r="DU21" s="5">
        <v>-67</v>
      </c>
      <c r="DW21" s="5">
        <v>18</v>
      </c>
      <c r="DX21" s="5" t="s">
        <v>8</v>
      </c>
      <c r="DY21" s="6">
        <v>44014.778357858799</v>
      </c>
      <c r="DZ21" s="5" t="s">
        <v>112</v>
      </c>
      <c r="EA21" s="5">
        <v>1</v>
      </c>
      <c r="EB21" s="5">
        <v>1</v>
      </c>
      <c r="EC21" s="5">
        <v>1</v>
      </c>
      <c r="ED21">
        <v>-84</v>
      </c>
      <c r="EF21" s="5">
        <v>18</v>
      </c>
      <c r="EG21" s="5" t="s">
        <v>8</v>
      </c>
      <c r="EH21" s="6">
        <v>44014.773533020831</v>
      </c>
      <c r="EI21" s="5" t="s">
        <v>114</v>
      </c>
      <c r="EJ21" s="5">
        <v>1</v>
      </c>
      <c r="EK21" s="5">
        <v>1</v>
      </c>
      <c r="EL21" s="5">
        <v>1</v>
      </c>
      <c r="EM21" s="5">
        <v>-82</v>
      </c>
    </row>
    <row r="22" spans="1:143" x14ac:dyDescent="0.25">
      <c r="A22" s="5">
        <v>19</v>
      </c>
      <c r="B22" s="5" t="s">
        <v>8</v>
      </c>
      <c r="C22" s="6">
        <v>44013.664977025466</v>
      </c>
      <c r="D22" s="5" t="s">
        <v>60</v>
      </c>
      <c r="E22" s="5">
        <v>1</v>
      </c>
      <c r="F22" s="5">
        <v>1</v>
      </c>
      <c r="G22" s="5">
        <v>1</v>
      </c>
      <c r="H22" s="5">
        <v>-27</v>
      </c>
      <c r="J22" s="5">
        <v>19</v>
      </c>
      <c r="K22" s="5" t="s">
        <v>8</v>
      </c>
      <c r="L22" s="6">
        <v>44013.667188946762</v>
      </c>
      <c r="M22" s="5" t="s">
        <v>69</v>
      </c>
      <c r="N22" s="5">
        <v>1</v>
      </c>
      <c r="O22" s="5">
        <v>1</v>
      </c>
      <c r="P22" s="5">
        <v>1</v>
      </c>
      <c r="Q22" s="5">
        <v>-55</v>
      </c>
      <c r="S22" s="5">
        <v>19</v>
      </c>
      <c r="T22" s="5" t="s">
        <v>8</v>
      </c>
      <c r="U22" s="6">
        <v>44014.515130243053</v>
      </c>
      <c r="V22" s="5" t="s">
        <v>84</v>
      </c>
      <c r="W22" s="5">
        <v>1</v>
      </c>
      <c r="X22" s="5">
        <v>1</v>
      </c>
      <c r="Y22" s="5">
        <v>1</v>
      </c>
      <c r="Z22" s="5">
        <v>-46</v>
      </c>
      <c r="AB22" s="5">
        <v>19</v>
      </c>
      <c r="AC22" s="5" t="s">
        <v>8</v>
      </c>
      <c r="AD22" s="6">
        <v>44013.673523773148</v>
      </c>
      <c r="AE22" s="5" t="s">
        <v>75</v>
      </c>
      <c r="AF22" s="5">
        <v>1</v>
      </c>
      <c r="AG22" s="5">
        <v>1</v>
      </c>
      <c r="AH22" s="5">
        <v>1</v>
      </c>
      <c r="AI22" s="5">
        <v>-57</v>
      </c>
      <c r="AJ22" s="5"/>
      <c r="AK22" s="5">
        <v>19</v>
      </c>
      <c r="AL22" s="5" t="s">
        <v>8</v>
      </c>
      <c r="AM22" s="6">
        <v>44014.522873437498</v>
      </c>
      <c r="AN22" s="5" t="s">
        <v>86</v>
      </c>
      <c r="AO22" s="5">
        <v>1</v>
      </c>
      <c r="AP22" s="5">
        <v>1</v>
      </c>
      <c r="AQ22" s="5">
        <v>1</v>
      </c>
      <c r="AR22" s="5">
        <v>-49</v>
      </c>
      <c r="AT22" s="5">
        <v>19</v>
      </c>
      <c r="AU22" s="5" t="s">
        <v>8</v>
      </c>
      <c r="AV22" s="6">
        <v>44012.505951250001</v>
      </c>
      <c r="AW22" s="5" t="s">
        <v>23</v>
      </c>
      <c r="AX22" s="5">
        <v>1</v>
      </c>
      <c r="AY22" s="5">
        <v>1</v>
      </c>
      <c r="AZ22" s="5">
        <v>1</v>
      </c>
      <c r="BA22" s="5">
        <v>-57</v>
      </c>
      <c r="BB22" s="5"/>
      <c r="BC22" s="5">
        <v>19</v>
      </c>
      <c r="BD22" s="5" t="s">
        <v>8</v>
      </c>
      <c r="BE22" s="6">
        <v>44021.891162534725</v>
      </c>
      <c r="BF22" s="5" t="s">
        <v>147</v>
      </c>
      <c r="BG22" s="5">
        <v>1</v>
      </c>
      <c r="BH22" s="5">
        <v>1</v>
      </c>
      <c r="BI22" s="5">
        <v>1</v>
      </c>
      <c r="BJ22" s="5">
        <v>-60</v>
      </c>
      <c r="BK22" s="5"/>
      <c r="BL22" s="5">
        <v>19</v>
      </c>
      <c r="BM22" s="5" t="s">
        <v>8</v>
      </c>
      <c r="BN22" s="6">
        <v>44013.709283414355</v>
      </c>
      <c r="BO22" s="5" t="s">
        <v>79</v>
      </c>
      <c r="BP22" s="5">
        <v>1</v>
      </c>
      <c r="BQ22" s="5">
        <v>1</v>
      </c>
      <c r="BR22" s="5">
        <v>1</v>
      </c>
      <c r="BS22" s="5">
        <v>-61</v>
      </c>
      <c r="BU22" s="5">
        <v>19</v>
      </c>
      <c r="BV22" s="5" t="s">
        <v>8</v>
      </c>
      <c r="BW22" s="6">
        <v>44014.796077719904</v>
      </c>
      <c r="BX22" s="5" t="s">
        <v>91</v>
      </c>
      <c r="BY22" s="5">
        <v>1</v>
      </c>
      <c r="BZ22" s="5">
        <v>1</v>
      </c>
      <c r="CA22" s="5">
        <v>1</v>
      </c>
      <c r="CB22" s="5">
        <v>-77</v>
      </c>
      <c r="CC22" s="5"/>
      <c r="CD22" s="5">
        <v>19</v>
      </c>
      <c r="CE22" s="5" t="s">
        <v>8</v>
      </c>
      <c r="CF22" s="6">
        <v>44021.942604745367</v>
      </c>
      <c r="CG22" s="5" t="s">
        <v>143</v>
      </c>
      <c r="CH22" s="5">
        <v>1</v>
      </c>
      <c r="CI22" s="5">
        <v>1</v>
      </c>
      <c r="CJ22" s="5">
        <v>1</v>
      </c>
      <c r="CK22" s="5">
        <v>-67</v>
      </c>
      <c r="CL22" s="5"/>
      <c r="CM22" s="5">
        <v>19</v>
      </c>
      <c r="CN22" s="5" t="s">
        <v>8</v>
      </c>
      <c r="CO22" s="6">
        <v>44014.792974675926</v>
      </c>
      <c r="CP22" s="5" t="s">
        <v>106</v>
      </c>
      <c r="CQ22" s="5">
        <v>1</v>
      </c>
      <c r="CR22" s="5">
        <v>1</v>
      </c>
      <c r="CS22" s="5">
        <v>1</v>
      </c>
      <c r="CT22" s="5">
        <v>-76</v>
      </c>
      <c r="CU22" s="5"/>
      <c r="CV22" s="5">
        <v>19</v>
      </c>
      <c r="CW22" s="5" t="s">
        <v>8</v>
      </c>
      <c r="CX22" s="6">
        <v>44021.9499659375</v>
      </c>
      <c r="CY22" s="5" t="s">
        <v>145</v>
      </c>
      <c r="CZ22" s="5">
        <v>1</v>
      </c>
      <c r="DA22" s="5">
        <v>1</v>
      </c>
      <c r="DB22" s="5">
        <v>1</v>
      </c>
      <c r="DC22" s="5">
        <v>-73</v>
      </c>
      <c r="DE22" s="5">
        <v>19</v>
      </c>
      <c r="DF22" s="5" t="s">
        <v>8</v>
      </c>
      <c r="DG22" s="6">
        <v>44014.786050266201</v>
      </c>
      <c r="DH22" s="5" t="s">
        <v>108</v>
      </c>
      <c r="DI22" s="5">
        <v>1</v>
      </c>
      <c r="DJ22" s="5">
        <v>1</v>
      </c>
      <c r="DK22" s="5">
        <v>1</v>
      </c>
      <c r="DL22" s="5">
        <v>-71</v>
      </c>
      <c r="DN22" s="5">
        <v>19</v>
      </c>
      <c r="DO22" s="5" t="s">
        <v>8</v>
      </c>
      <c r="DP22" s="6">
        <v>44014.782844664354</v>
      </c>
      <c r="DQ22" s="5" t="s">
        <v>110</v>
      </c>
      <c r="DR22" s="5">
        <v>1</v>
      </c>
      <c r="DS22" s="5">
        <v>1</v>
      </c>
      <c r="DT22" s="5">
        <v>1</v>
      </c>
      <c r="DU22" s="5">
        <v>-70</v>
      </c>
      <c r="DW22" s="5">
        <v>19</v>
      </c>
      <c r="DX22" s="5" t="s">
        <v>8</v>
      </c>
      <c r="DY22" s="6">
        <v>44014.778368148145</v>
      </c>
      <c r="DZ22" s="5" t="s">
        <v>112</v>
      </c>
      <c r="EA22" s="5">
        <v>1</v>
      </c>
      <c r="EB22" s="5">
        <v>1</v>
      </c>
      <c r="EC22" s="5">
        <v>1</v>
      </c>
      <c r="ED22">
        <v>-84</v>
      </c>
      <c r="EF22" s="5">
        <v>19</v>
      </c>
      <c r="EG22" s="5" t="s">
        <v>8</v>
      </c>
      <c r="EH22" s="6">
        <v>44014.77354923611</v>
      </c>
      <c r="EI22" s="5" t="s">
        <v>114</v>
      </c>
      <c r="EJ22" s="5">
        <v>1</v>
      </c>
      <c r="EK22" s="5">
        <v>1</v>
      </c>
      <c r="EL22" s="5">
        <v>1</v>
      </c>
      <c r="EM22" s="5">
        <v>-73</v>
      </c>
    </row>
    <row r="23" spans="1:143" x14ac:dyDescent="0.25">
      <c r="A23" s="5">
        <v>20</v>
      </c>
      <c r="B23" s="5" t="s">
        <v>8</v>
      </c>
      <c r="C23" s="6">
        <v>44013.664989699071</v>
      </c>
      <c r="D23" s="5" t="s">
        <v>60</v>
      </c>
      <c r="E23" s="5">
        <v>1</v>
      </c>
      <c r="F23" s="5">
        <v>1</v>
      </c>
      <c r="G23" s="5">
        <v>1</v>
      </c>
      <c r="H23" s="5">
        <v>-28</v>
      </c>
      <c r="J23" s="5">
        <v>20</v>
      </c>
      <c r="K23" s="5" t="s">
        <v>8</v>
      </c>
      <c r="L23" s="6">
        <v>44013.667203067133</v>
      </c>
      <c r="M23" s="5" t="s">
        <v>69</v>
      </c>
      <c r="N23" s="5">
        <v>1</v>
      </c>
      <c r="O23" s="5">
        <v>1</v>
      </c>
      <c r="P23" s="5">
        <v>1</v>
      </c>
      <c r="Q23" s="5">
        <v>-49</v>
      </c>
      <c r="S23" s="5">
        <v>20</v>
      </c>
      <c r="T23" s="5" t="s">
        <v>8</v>
      </c>
      <c r="U23" s="6">
        <v>44014.515140416668</v>
      </c>
      <c r="V23" s="5" t="s">
        <v>84</v>
      </c>
      <c r="W23" s="5">
        <v>1</v>
      </c>
      <c r="X23" s="5">
        <v>1</v>
      </c>
      <c r="Y23" s="5">
        <v>1</v>
      </c>
      <c r="Z23" s="5">
        <v>-46</v>
      </c>
      <c r="AB23" s="5">
        <v>20</v>
      </c>
      <c r="AC23" s="5" t="s">
        <v>8</v>
      </c>
      <c r="AD23" s="6">
        <v>44013.673537662035</v>
      </c>
      <c r="AE23" s="5" t="s">
        <v>75</v>
      </c>
      <c r="AF23" s="5">
        <v>1</v>
      </c>
      <c r="AG23" s="5">
        <v>1</v>
      </c>
      <c r="AH23" s="5">
        <v>1</v>
      </c>
      <c r="AI23" s="5">
        <v>-57</v>
      </c>
      <c r="AJ23" s="5"/>
      <c r="AK23" s="5">
        <v>20</v>
      </c>
      <c r="AL23" s="5" t="s">
        <v>8</v>
      </c>
      <c r="AM23" s="6">
        <v>44014.522885509257</v>
      </c>
      <c r="AN23" s="5" t="s">
        <v>86</v>
      </c>
      <c r="AO23" s="5">
        <v>1</v>
      </c>
      <c r="AP23" s="5">
        <v>1</v>
      </c>
      <c r="AQ23" s="5">
        <v>1</v>
      </c>
      <c r="AR23" s="5">
        <v>-49</v>
      </c>
      <c r="AT23" s="5">
        <v>20</v>
      </c>
      <c r="AU23" s="5" t="s">
        <v>8</v>
      </c>
      <c r="AV23" s="6">
        <v>44012.5059615625</v>
      </c>
      <c r="AW23" s="5" t="s">
        <v>23</v>
      </c>
      <c r="AX23" s="5">
        <v>1</v>
      </c>
      <c r="AY23" s="5">
        <v>1</v>
      </c>
      <c r="AZ23" s="5">
        <v>1</v>
      </c>
      <c r="BA23" s="5">
        <v>-56</v>
      </c>
      <c r="BB23" s="5"/>
      <c r="BC23" s="5">
        <v>20</v>
      </c>
      <c r="BD23" s="5" t="s">
        <v>8</v>
      </c>
      <c r="BE23" s="6">
        <v>44021.891169560186</v>
      </c>
      <c r="BF23" s="5" t="s">
        <v>147</v>
      </c>
      <c r="BG23" s="5">
        <v>1</v>
      </c>
      <c r="BH23" s="5">
        <v>1</v>
      </c>
      <c r="BI23" s="5">
        <v>1</v>
      </c>
      <c r="BJ23" s="5">
        <v>-60</v>
      </c>
      <c r="BK23" s="5"/>
      <c r="BL23" s="5">
        <v>20</v>
      </c>
      <c r="BM23" s="5" t="s">
        <v>8</v>
      </c>
      <c r="BN23" s="6">
        <v>44013.709306620367</v>
      </c>
      <c r="BO23" s="5" t="s">
        <v>79</v>
      </c>
      <c r="BP23" s="5">
        <v>1</v>
      </c>
      <c r="BQ23" s="5">
        <v>1</v>
      </c>
      <c r="BR23" s="5">
        <v>1</v>
      </c>
      <c r="BS23" s="5">
        <v>-61</v>
      </c>
      <c r="BU23" s="5">
        <v>20</v>
      </c>
      <c r="BV23" s="5" t="s">
        <v>8</v>
      </c>
      <c r="BW23" s="6">
        <v>44014.796090405092</v>
      </c>
      <c r="BX23" s="5" t="s">
        <v>91</v>
      </c>
      <c r="BY23" s="5">
        <v>1</v>
      </c>
      <c r="BZ23" s="5">
        <v>1</v>
      </c>
      <c r="CA23" s="5">
        <v>1</v>
      </c>
      <c r="CB23" s="5">
        <v>-77</v>
      </c>
      <c r="CC23" s="5"/>
      <c r="CD23" s="5">
        <v>20</v>
      </c>
      <c r="CE23" s="5" t="s">
        <v>8</v>
      </c>
      <c r="CF23" s="6">
        <v>44021.942618993053</v>
      </c>
      <c r="CG23" s="5" t="s">
        <v>143</v>
      </c>
      <c r="CH23" s="5">
        <v>1</v>
      </c>
      <c r="CI23" s="5">
        <v>1</v>
      </c>
      <c r="CJ23" s="5">
        <v>1</v>
      </c>
      <c r="CK23" s="5">
        <v>-68</v>
      </c>
      <c r="CL23" s="5"/>
      <c r="CM23" s="5">
        <v>20</v>
      </c>
      <c r="CN23" s="5" t="s">
        <v>8</v>
      </c>
      <c r="CO23" s="6">
        <v>44014.792989166664</v>
      </c>
      <c r="CP23" s="5" t="s">
        <v>106</v>
      </c>
      <c r="CQ23" s="5">
        <v>1</v>
      </c>
      <c r="CR23" s="5">
        <v>1</v>
      </c>
      <c r="CS23" s="5">
        <v>1</v>
      </c>
      <c r="CT23" s="5">
        <v>-78</v>
      </c>
      <c r="CU23" s="5"/>
      <c r="CV23" s="5">
        <v>20</v>
      </c>
      <c r="CW23" s="5" t="s">
        <v>8</v>
      </c>
      <c r="CX23" s="6">
        <v>44021.949982418984</v>
      </c>
      <c r="CY23" s="5" t="s">
        <v>145</v>
      </c>
      <c r="CZ23" s="5">
        <v>1</v>
      </c>
      <c r="DA23" s="5">
        <v>1</v>
      </c>
      <c r="DB23" s="5">
        <v>1</v>
      </c>
      <c r="DC23" s="5">
        <v>-72</v>
      </c>
      <c r="DE23" s="5">
        <v>20</v>
      </c>
      <c r="DF23" s="5" t="s">
        <v>8</v>
      </c>
      <c r="DG23" s="6">
        <v>44014.786053865741</v>
      </c>
      <c r="DH23" s="5" t="s">
        <v>108</v>
      </c>
      <c r="DI23" s="5">
        <v>1</v>
      </c>
      <c r="DJ23" s="5">
        <v>1</v>
      </c>
      <c r="DK23" s="5">
        <v>1</v>
      </c>
      <c r="DL23" s="5">
        <v>-73</v>
      </c>
      <c r="DN23" s="5">
        <v>20</v>
      </c>
      <c r="DO23" s="5" t="s">
        <v>8</v>
      </c>
      <c r="DP23" s="6">
        <v>44014.782847268521</v>
      </c>
      <c r="DQ23" s="5" t="s">
        <v>110</v>
      </c>
      <c r="DR23" s="5">
        <v>1</v>
      </c>
      <c r="DS23" s="5">
        <v>1</v>
      </c>
      <c r="DT23" s="5">
        <v>1</v>
      </c>
      <c r="DU23" s="5">
        <v>-78</v>
      </c>
      <c r="DW23" s="5">
        <v>20</v>
      </c>
      <c r="DX23" s="5" t="s">
        <v>8</v>
      </c>
      <c r="DY23" s="6">
        <v>44014.778385150465</v>
      </c>
      <c r="DZ23" s="5" t="s">
        <v>112</v>
      </c>
      <c r="EA23" s="5">
        <v>1</v>
      </c>
      <c r="EB23" s="5">
        <v>1</v>
      </c>
      <c r="EC23" s="5">
        <v>1</v>
      </c>
      <c r="ED23">
        <v>-84</v>
      </c>
      <c r="EF23" s="5">
        <v>20</v>
      </c>
      <c r="EG23" s="5" t="s">
        <v>8</v>
      </c>
      <c r="EH23" s="6">
        <v>44014.773553981482</v>
      </c>
      <c r="EI23" s="5" t="s">
        <v>114</v>
      </c>
      <c r="EJ23" s="5">
        <v>1</v>
      </c>
      <c r="EK23" s="5">
        <v>1</v>
      </c>
      <c r="EL23" s="5">
        <v>1</v>
      </c>
      <c r="EM23" s="5">
        <v>-82</v>
      </c>
    </row>
    <row r="24" spans="1:143" x14ac:dyDescent="0.25">
      <c r="A24" s="5">
        <v>21</v>
      </c>
      <c r="B24" s="5" t="s">
        <v>8</v>
      </c>
      <c r="C24" s="6">
        <v>44013.665000532405</v>
      </c>
      <c r="D24" s="5" t="s">
        <v>60</v>
      </c>
      <c r="E24" s="5">
        <v>1</v>
      </c>
      <c r="F24" s="5">
        <v>1</v>
      </c>
      <c r="G24" s="5">
        <v>1</v>
      </c>
      <c r="H24" s="5">
        <v>-25</v>
      </c>
      <c r="J24" s="5">
        <v>21</v>
      </c>
      <c r="K24" s="5" t="s">
        <v>8</v>
      </c>
      <c r="L24" s="6">
        <v>44013.667212986111</v>
      </c>
      <c r="M24" s="5" t="s">
        <v>69</v>
      </c>
      <c r="N24" s="5">
        <v>1</v>
      </c>
      <c r="O24" s="5">
        <v>1</v>
      </c>
      <c r="P24" s="5">
        <v>1</v>
      </c>
      <c r="Q24" s="5">
        <v>-49</v>
      </c>
      <c r="S24" s="5">
        <v>21</v>
      </c>
      <c r="T24" s="5" t="s">
        <v>8</v>
      </c>
      <c r="U24" s="6">
        <v>44014.51515446759</v>
      </c>
      <c r="V24" s="5" t="s">
        <v>84</v>
      </c>
      <c r="W24" s="5">
        <v>1</v>
      </c>
      <c r="X24" s="5">
        <v>1</v>
      </c>
      <c r="Y24" s="5">
        <v>1</v>
      </c>
      <c r="Z24" s="5">
        <v>-50</v>
      </c>
      <c r="AB24" s="5">
        <v>21</v>
      </c>
      <c r="AC24" s="5" t="s">
        <v>8</v>
      </c>
      <c r="AD24" s="6">
        <v>44013.673546516206</v>
      </c>
      <c r="AE24" s="5" t="s">
        <v>75</v>
      </c>
      <c r="AF24" s="5">
        <v>1</v>
      </c>
      <c r="AG24" s="5">
        <v>1</v>
      </c>
      <c r="AH24" s="5">
        <v>1</v>
      </c>
      <c r="AI24" s="5">
        <v>-57</v>
      </c>
      <c r="AJ24" s="5"/>
      <c r="AK24" s="5">
        <v>21</v>
      </c>
      <c r="AL24" s="5" t="s">
        <v>8</v>
      </c>
      <c r="AM24" s="6">
        <v>44014.522894340276</v>
      </c>
      <c r="AN24" s="5" t="s">
        <v>86</v>
      </c>
      <c r="AO24" s="5">
        <v>1</v>
      </c>
      <c r="AP24" s="5">
        <v>1</v>
      </c>
      <c r="AQ24" s="5">
        <v>1</v>
      </c>
      <c r="AR24" s="5">
        <v>-49</v>
      </c>
      <c r="AT24" s="5">
        <v>21</v>
      </c>
      <c r="AU24" s="5" t="s">
        <v>8</v>
      </c>
      <c r="AV24" s="6">
        <v>44012.505973541665</v>
      </c>
      <c r="AW24" s="5" t="s">
        <v>23</v>
      </c>
      <c r="AX24" s="5">
        <v>1</v>
      </c>
      <c r="AY24" s="5">
        <v>1</v>
      </c>
      <c r="AZ24" s="5">
        <v>1</v>
      </c>
      <c r="BA24" s="5">
        <v>-56</v>
      </c>
      <c r="BB24" s="5"/>
      <c r="BC24" s="5">
        <v>21</v>
      </c>
      <c r="BD24" s="5" t="s">
        <v>8</v>
      </c>
      <c r="BE24" s="6">
        <v>44021.891189837967</v>
      </c>
      <c r="BF24" s="5" t="s">
        <v>147</v>
      </c>
      <c r="BG24" s="5">
        <v>1</v>
      </c>
      <c r="BH24" s="5">
        <v>1</v>
      </c>
      <c r="BI24" s="5">
        <v>1</v>
      </c>
      <c r="BJ24" s="5">
        <v>-68</v>
      </c>
      <c r="BK24" s="5"/>
      <c r="BL24" s="5">
        <v>21</v>
      </c>
      <c r="BM24" s="5" t="s">
        <v>8</v>
      </c>
      <c r="BN24" s="6">
        <v>44013.709320243055</v>
      </c>
      <c r="BO24" s="5" t="s">
        <v>79</v>
      </c>
      <c r="BP24" s="5">
        <v>1</v>
      </c>
      <c r="BQ24" s="5">
        <v>1</v>
      </c>
      <c r="BR24" s="5">
        <v>1</v>
      </c>
      <c r="BS24" s="5">
        <v>-56</v>
      </c>
      <c r="BU24" s="5">
        <v>21</v>
      </c>
      <c r="BV24" s="5" t="s">
        <v>8</v>
      </c>
      <c r="BW24" s="6">
        <v>44014.796101666667</v>
      </c>
      <c r="BX24" s="5" t="s">
        <v>91</v>
      </c>
      <c r="BY24" s="5">
        <v>1</v>
      </c>
      <c r="BZ24" s="5">
        <v>1</v>
      </c>
      <c r="CA24" s="5">
        <v>1</v>
      </c>
      <c r="CB24" s="5">
        <v>-77</v>
      </c>
      <c r="CC24" s="5"/>
      <c r="CD24" s="5">
        <v>21</v>
      </c>
      <c r="CE24" s="5" t="s">
        <v>8</v>
      </c>
      <c r="CF24" s="6">
        <v>44021.942627870369</v>
      </c>
      <c r="CG24" s="5" t="s">
        <v>143</v>
      </c>
      <c r="CH24" s="5">
        <v>1</v>
      </c>
      <c r="CI24" s="5">
        <v>1</v>
      </c>
      <c r="CJ24" s="5">
        <v>1</v>
      </c>
      <c r="CK24" s="5">
        <v>-71</v>
      </c>
      <c r="CL24" s="5"/>
      <c r="CM24" s="5">
        <v>21</v>
      </c>
      <c r="CN24" s="5" t="s">
        <v>8</v>
      </c>
      <c r="CO24" s="6">
        <v>44014.793009374996</v>
      </c>
      <c r="CP24" s="5" t="s">
        <v>106</v>
      </c>
      <c r="CQ24" s="5">
        <v>1</v>
      </c>
      <c r="CR24" s="5">
        <v>1</v>
      </c>
      <c r="CS24" s="5">
        <v>1</v>
      </c>
      <c r="CT24" s="5">
        <v>-79</v>
      </c>
      <c r="CU24" s="5"/>
      <c r="CV24" s="5">
        <v>21</v>
      </c>
      <c r="CW24" s="5" t="s">
        <v>8</v>
      </c>
      <c r="CX24" s="6">
        <v>44021.949988680557</v>
      </c>
      <c r="CY24" s="5" t="s">
        <v>145</v>
      </c>
      <c r="CZ24" s="5">
        <v>1</v>
      </c>
      <c r="DA24" s="5">
        <v>1</v>
      </c>
      <c r="DB24" s="5">
        <v>1</v>
      </c>
      <c r="DC24" s="5">
        <v>-73</v>
      </c>
      <c r="DE24" s="5">
        <v>21</v>
      </c>
      <c r="DF24" s="5" t="s">
        <v>8</v>
      </c>
      <c r="DG24" s="6">
        <v>44014.786065983797</v>
      </c>
      <c r="DH24" s="5" t="s">
        <v>108</v>
      </c>
      <c r="DI24" s="5">
        <v>1</v>
      </c>
      <c r="DJ24" s="5">
        <v>1</v>
      </c>
      <c r="DK24" s="5">
        <v>1</v>
      </c>
      <c r="DL24" s="5">
        <v>-72</v>
      </c>
      <c r="DN24" s="5">
        <v>21</v>
      </c>
      <c r="DO24" s="5" t="s">
        <v>8</v>
      </c>
      <c r="DP24" s="6">
        <v>44014.782859270832</v>
      </c>
      <c r="DQ24" s="5" t="s">
        <v>110</v>
      </c>
      <c r="DR24" s="5">
        <v>1</v>
      </c>
      <c r="DS24" s="5">
        <v>1</v>
      </c>
      <c r="DT24" s="5">
        <v>1</v>
      </c>
      <c r="DU24" s="5">
        <v>-77</v>
      </c>
      <c r="DW24" s="5">
        <v>21</v>
      </c>
      <c r="DX24" s="5" t="s">
        <v>8</v>
      </c>
      <c r="DY24" s="6">
        <v>44014.778392395834</v>
      </c>
      <c r="DZ24" s="5" t="s">
        <v>112</v>
      </c>
      <c r="EA24" s="5">
        <v>1</v>
      </c>
      <c r="EB24" s="5">
        <v>1</v>
      </c>
      <c r="EC24" s="5">
        <v>1</v>
      </c>
      <c r="ED24">
        <v>-84</v>
      </c>
      <c r="EF24" s="5">
        <v>21</v>
      </c>
      <c r="EG24" s="5" t="s">
        <v>8</v>
      </c>
      <c r="EH24" s="6">
        <v>44014.773564930554</v>
      </c>
      <c r="EI24" s="5" t="s">
        <v>114</v>
      </c>
      <c r="EJ24" s="5">
        <v>1</v>
      </c>
      <c r="EK24" s="5">
        <v>1</v>
      </c>
      <c r="EL24" s="5">
        <v>1</v>
      </c>
      <c r="EM24" s="5">
        <v>-73</v>
      </c>
    </row>
    <row r="25" spans="1:143" x14ac:dyDescent="0.25">
      <c r="A25" s="5">
        <v>22</v>
      </c>
      <c r="B25" s="5" t="s">
        <v>8</v>
      </c>
      <c r="C25" s="6">
        <v>44013.665013275466</v>
      </c>
      <c r="D25" s="5" t="s">
        <v>60</v>
      </c>
      <c r="E25" s="5">
        <v>1</v>
      </c>
      <c r="F25" s="5">
        <v>1</v>
      </c>
      <c r="G25" s="5">
        <v>1</v>
      </c>
      <c r="H25" s="5">
        <v>-31</v>
      </c>
      <c r="J25" s="5">
        <v>22</v>
      </c>
      <c r="K25" s="5" t="s">
        <v>8</v>
      </c>
      <c r="L25" s="6">
        <v>44013.6672253125</v>
      </c>
      <c r="M25" s="5" t="s">
        <v>69</v>
      </c>
      <c r="N25" s="5">
        <v>1</v>
      </c>
      <c r="O25" s="5">
        <v>1</v>
      </c>
      <c r="P25" s="5">
        <v>1</v>
      </c>
      <c r="Q25" s="5">
        <v>-54</v>
      </c>
      <c r="S25" s="5">
        <v>22</v>
      </c>
      <c r="T25" s="5" t="s">
        <v>8</v>
      </c>
      <c r="U25" s="6">
        <v>44014.515163935182</v>
      </c>
      <c r="V25" s="5" t="s">
        <v>84</v>
      </c>
      <c r="W25" s="5">
        <v>1</v>
      </c>
      <c r="X25" s="5">
        <v>1</v>
      </c>
      <c r="Y25" s="5">
        <v>1</v>
      </c>
      <c r="Z25" s="5">
        <v>-46</v>
      </c>
      <c r="AB25" s="5">
        <v>22</v>
      </c>
      <c r="AC25" s="5" t="s">
        <v>8</v>
      </c>
      <c r="AD25" s="6">
        <v>44013.673553333334</v>
      </c>
      <c r="AE25" s="5" t="s">
        <v>75</v>
      </c>
      <c r="AF25" s="5">
        <v>1</v>
      </c>
      <c r="AG25" s="5">
        <v>1</v>
      </c>
      <c r="AH25" s="5">
        <v>1</v>
      </c>
      <c r="AI25" s="5">
        <v>-57</v>
      </c>
      <c r="AJ25" s="5"/>
      <c r="AK25" s="5">
        <v>22</v>
      </c>
      <c r="AL25" s="5" t="s">
        <v>8</v>
      </c>
      <c r="AM25" s="6">
        <v>44014.522915717593</v>
      </c>
      <c r="AN25" s="5" t="s">
        <v>86</v>
      </c>
      <c r="AO25" s="5">
        <v>1</v>
      </c>
      <c r="AP25" s="5">
        <v>1</v>
      </c>
      <c r="AQ25" s="5">
        <v>1</v>
      </c>
      <c r="AR25" s="5">
        <v>-50</v>
      </c>
      <c r="AT25" s="5">
        <v>22</v>
      </c>
      <c r="AU25" s="5" t="s">
        <v>8</v>
      </c>
      <c r="AV25" s="6">
        <v>44012.505987048607</v>
      </c>
      <c r="AW25" s="5" t="s">
        <v>23</v>
      </c>
      <c r="AX25" s="5">
        <v>1</v>
      </c>
      <c r="AY25" s="5">
        <v>1</v>
      </c>
      <c r="AZ25" s="5">
        <v>1</v>
      </c>
      <c r="BA25" s="5">
        <v>-57</v>
      </c>
      <c r="BB25" s="5"/>
      <c r="BC25" s="5">
        <v>22</v>
      </c>
      <c r="BD25" s="5" t="s">
        <v>8</v>
      </c>
      <c r="BE25" s="6">
        <v>44021.891192210649</v>
      </c>
      <c r="BF25" s="5" t="s">
        <v>147</v>
      </c>
      <c r="BG25" s="5">
        <v>1</v>
      </c>
      <c r="BH25" s="5">
        <v>1</v>
      </c>
      <c r="BI25" s="5">
        <v>1</v>
      </c>
      <c r="BJ25" s="5">
        <v>-60</v>
      </c>
      <c r="BK25" s="5"/>
      <c r="BL25" s="5">
        <v>22</v>
      </c>
      <c r="BM25" s="5" t="s">
        <v>8</v>
      </c>
      <c r="BN25" s="6">
        <v>44013.709328993056</v>
      </c>
      <c r="BO25" s="5" t="s">
        <v>79</v>
      </c>
      <c r="BP25" s="5">
        <v>1</v>
      </c>
      <c r="BQ25" s="5">
        <v>1</v>
      </c>
      <c r="BR25" s="5">
        <v>1</v>
      </c>
      <c r="BS25" s="5">
        <v>-57</v>
      </c>
      <c r="BU25" s="5">
        <v>22</v>
      </c>
      <c r="BV25" s="5" t="s">
        <v>8</v>
      </c>
      <c r="BW25" s="6">
        <v>44014.796112060183</v>
      </c>
      <c r="BX25" s="5" t="s">
        <v>91</v>
      </c>
      <c r="BY25" s="5">
        <v>1</v>
      </c>
      <c r="BZ25" s="5">
        <v>1</v>
      </c>
      <c r="CA25" s="5">
        <v>1</v>
      </c>
      <c r="CB25" s="5">
        <v>-77</v>
      </c>
      <c r="CC25" s="5"/>
      <c r="CD25" s="5">
        <v>22</v>
      </c>
      <c r="CE25" s="5" t="s">
        <v>8</v>
      </c>
      <c r="CF25" s="6">
        <v>44021.942639432869</v>
      </c>
      <c r="CG25" s="5" t="s">
        <v>143</v>
      </c>
      <c r="CH25" s="5">
        <v>1</v>
      </c>
      <c r="CI25" s="5">
        <v>1</v>
      </c>
      <c r="CJ25" s="5">
        <v>1</v>
      </c>
      <c r="CK25" s="5">
        <v>-70</v>
      </c>
      <c r="CL25" s="5"/>
      <c r="CM25" s="5">
        <v>22</v>
      </c>
      <c r="CN25" s="5" t="s">
        <v>8</v>
      </c>
      <c r="CO25" s="6">
        <v>44014.793023113423</v>
      </c>
      <c r="CP25" s="5" t="s">
        <v>106</v>
      </c>
      <c r="CQ25" s="5">
        <v>1</v>
      </c>
      <c r="CR25" s="5">
        <v>1</v>
      </c>
      <c r="CS25" s="5">
        <v>1</v>
      </c>
      <c r="CT25" s="5">
        <v>-75</v>
      </c>
      <c r="CU25" s="5"/>
      <c r="CV25" s="5">
        <v>22</v>
      </c>
      <c r="CW25" s="5" t="s">
        <v>8</v>
      </c>
      <c r="CX25" s="6">
        <v>44021.950002048608</v>
      </c>
      <c r="CY25" s="5" t="s">
        <v>145</v>
      </c>
      <c r="CZ25" s="5">
        <v>1</v>
      </c>
      <c r="DA25" s="5">
        <v>1</v>
      </c>
      <c r="DB25" s="5">
        <v>1</v>
      </c>
      <c r="DC25" s="5">
        <v>-70</v>
      </c>
      <c r="DE25" s="5">
        <v>22</v>
      </c>
      <c r="DF25" s="5" t="s">
        <v>8</v>
      </c>
      <c r="DG25" s="6">
        <v>44014.786079791666</v>
      </c>
      <c r="DH25" s="5" t="s">
        <v>108</v>
      </c>
      <c r="DI25" s="5">
        <v>1</v>
      </c>
      <c r="DJ25" s="5">
        <v>1</v>
      </c>
      <c r="DK25" s="5">
        <v>1</v>
      </c>
      <c r="DL25" s="5">
        <v>-71</v>
      </c>
      <c r="DN25" s="5">
        <v>22</v>
      </c>
      <c r="DO25" s="5" t="s">
        <v>8</v>
      </c>
      <c r="DP25" s="6">
        <v>44014.782870543982</v>
      </c>
      <c r="DQ25" s="5" t="s">
        <v>110</v>
      </c>
      <c r="DR25" s="5">
        <v>1</v>
      </c>
      <c r="DS25" s="5">
        <v>1</v>
      </c>
      <c r="DT25" s="5">
        <v>1</v>
      </c>
      <c r="DU25" s="5">
        <v>-78</v>
      </c>
      <c r="DW25" s="5">
        <v>22</v>
      </c>
      <c r="DX25" s="5" t="s">
        <v>8</v>
      </c>
      <c r="DY25" s="6">
        <v>44014.778404375</v>
      </c>
      <c r="DZ25" s="5" t="s">
        <v>112</v>
      </c>
      <c r="EA25" s="5">
        <v>1</v>
      </c>
      <c r="EB25" s="5">
        <v>1</v>
      </c>
      <c r="EC25" s="5">
        <v>1</v>
      </c>
      <c r="ED25" s="5">
        <v>-86</v>
      </c>
      <c r="EF25" s="5">
        <v>22</v>
      </c>
      <c r="EG25" s="5" t="s">
        <v>8</v>
      </c>
      <c r="EH25" s="6">
        <v>44014.773579062501</v>
      </c>
      <c r="EI25" s="5" t="s">
        <v>114</v>
      </c>
      <c r="EJ25" s="5">
        <v>1</v>
      </c>
      <c r="EK25" s="5">
        <v>1</v>
      </c>
      <c r="EL25" s="5">
        <v>1</v>
      </c>
      <c r="EM25" s="5">
        <v>-72</v>
      </c>
    </row>
    <row r="26" spans="1:143" x14ac:dyDescent="0.25">
      <c r="A26" s="5">
        <v>23</v>
      </c>
      <c r="B26" s="5" t="s">
        <v>8</v>
      </c>
      <c r="C26" s="6">
        <v>44013.665025706017</v>
      </c>
      <c r="D26" s="5" t="s">
        <v>60</v>
      </c>
      <c r="E26" s="5">
        <v>1</v>
      </c>
      <c r="F26" s="5">
        <v>1</v>
      </c>
      <c r="G26" s="5">
        <v>1</v>
      </c>
      <c r="H26" s="5">
        <v>-31</v>
      </c>
      <c r="J26" s="5">
        <v>23</v>
      </c>
      <c r="K26" s="5" t="s">
        <v>8</v>
      </c>
      <c r="L26" s="6">
        <v>44013.667248518519</v>
      </c>
      <c r="M26" s="5" t="s">
        <v>69</v>
      </c>
      <c r="N26" s="5">
        <v>1</v>
      </c>
      <c r="O26" s="5">
        <v>1</v>
      </c>
      <c r="P26" s="5">
        <v>1</v>
      </c>
      <c r="Q26" s="5">
        <v>-53</v>
      </c>
      <c r="S26" s="5">
        <v>23</v>
      </c>
      <c r="T26" s="5" t="s">
        <v>8</v>
      </c>
      <c r="U26" s="6">
        <v>44014.515178958332</v>
      </c>
      <c r="V26" s="5" t="s">
        <v>84</v>
      </c>
      <c r="W26" s="5">
        <v>1</v>
      </c>
      <c r="X26" s="5">
        <v>1</v>
      </c>
      <c r="Y26" s="5">
        <v>1</v>
      </c>
      <c r="Z26" s="5">
        <v>-49</v>
      </c>
      <c r="AB26" s="5">
        <v>23</v>
      </c>
      <c r="AC26" s="5" t="s">
        <v>8</v>
      </c>
      <c r="AD26" s="6">
        <v>44013.673566770834</v>
      </c>
      <c r="AE26" s="5" t="s">
        <v>75</v>
      </c>
      <c r="AF26" s="5">
        <v>1</v>
      </c>
      <c r="AG26" s="5">
        <v>1</v>
      </c>
      <c r="AH26" s="5">
        <v>1</v>
      </c>
      <c r="AI26" s="5">
        <v>-58</v>
      </c>
      <c r="AJ26" s="5"/>
      <c r="AK26" s="5">
        <v>23</v>
      </c>
      <c r="AL26" s="5" t="s">
        <v>8</v>
      </c>
      <c r="AM26" s="6">
        <v>44014.522916759262</v>
      </c>
      <c r="AN26" s="5" t="s">
        <v>86</v>
      </c>
      <c r="AO26" s="5">
        <v>1</v>
      </c>
      <c r="AP26" s="5">
        <v>1</v>
      </c>
      <c r="AQ26" s="5">
        <v>1</v>
      </c>
      <c r="AR26" s="5">
        <v>-49</v>
      </c>
      <c r="AT26" s="5">
        <v>23</v>
      </c>
      <c r="AU26" s="5" t="s">
        <v>8</v>
      </c>
      <c r="AV26" s="6">
        <v>44012.505996157408</v>
      </c>
      <c r="AW26" s="5" t="s">
        <v>23</v>
      </c>
      <c r="AX26" s="5">
        <v>1</v>
      </c>
      <c r="AY26" s="5">
        <v>1</v>
      </c>
      <c r="AZ26" s="5">
        <v>1</v>
      </c>
      <c r="BA26" s="5">
        <v>-59</v>
      </c>
      <c r="BB26" s="5"/>
      <c r="BC26" s="5">
        <v>23</v>
      </c>
      <c r="BD26" s="5" t="s">
        <v>8</v>
      </c>
      <c r="BE26" s="6">
        <v>44021.89120421296</v>
      </c>
      <c r="BF26" s="5" t="s">
        <v>147</v>
      </c>
      <c r="BG26" s="5">
        <v>1</v>
      </c>
      <c r="BH26" s="5">
        <v>1</v>
      </c>
      <c r="BI26" s="5">
        <v>1</v>
      </c>
      <c r="BJ26" s="5">
        <v>-69</v>
      </c>
      <c r="BK26" s="5"/>
      <c r="BL26" s="5">
        <v>23</v>
      </c>
      <c r="BM26" s="5" t="s">
        <v>8</v>
      </c>
      <c r="BN26" s="6">
        <v>44013.709341307869</v>
      </c>
      <c r="BO26" s="5" t="s">
        <v>79</v>
      </c>
      <c r="BP26" s="5">
        <v>1</v>
      </c>
      <c r="BQ26" s="5">
        <v>1</v>
      </c>
      <c r="BR26" s="5">
        <v>1</v>
      </c>
      <c r="BS26" s="5">
        <v>-61</v>
      </c>
      <c r="BU26" s="5">
        <v>23</v>
      </c>
      <c r="BV26" s="5" t="s">
        <v>8</v>
      </c>
      <c r="BW26" s="6">
        <v>44014.79612648148</v>
      </c>
      <c r="BX26" s="5" t="s">
        <v>91</v>
      </c>
      <c r="BY26" s="5">
        <v>1</v>
      </c>
      <c r="BZ26" s="5">
        <v>1</v>
      </c>
      <c r="CA26" s="5">
        <v>1</v>
      </c>
      <c r="CB26" s="5">
        <v>-77</v>
      </c>
      <c r="CC26" s="5"/>
      <c r="CD26" s="5">
        <v>23</v>
      </c>
      <c r="CE26" s="5" t="s">
        <v>8</v>
      </c>
      <c r="CF26" s="6">
        <v>44021.942651018522</v>
      </c>
      <c r="CG26" s="5" t="s">
        <v>143</v>
      </c>
      <c r="CH26" s="5">
        <v>1</v>
      </c>
      <c r="CI26" s="5">
        <v>1</v>
      </c>
      <c r="CJ26" s="5">
        <v>1</v>
      </c>
      <c r="CK26" s="5">
        <v>-70</v>
      </c>
      <c r="CL26" s="5"/>
      <c r="CM26" s="5">
        <v>23</v>
      </c>
      <c r="CN26" s="5" t="s">
        <v>8</v>
      </c>
      <c r="CO26" s="6">
        <v>44014.793044293983</v>
      </c>
      <c r="CP26" s="5" t="s">
        <v>106</v>
      </c>
      <c r="CQ26" s="5">
        <v>1</v>
      </c>
      <c r="CR26" s="5">
        <v>1</v>
      </c>
      <c r="CS26" s="5">
        <v>1</v>
      </c>
      <c r="CT26" s="5">
        <v>-78</v>
      </c>
      <c r="CU26" s="5"/>
      <c r="CV26" s="5">
        <v>23</v>
      </c>
      <c r="CW26" s="5" t="s">
        <v>8</v>
      </c>
      <c r="CX26" s="6">
        <v>44021.950012442132</v>
      </c>
      <c r="CY26" s="5" t="s">
        <v>145</v>
      </c>
      <c r="CZ26" s="5">
        <v>1</v>
      </c>
      <c r="DA26" s="5">
        <v>1</v>
      </c>
      <c r="DB26" s="5">
        <v>1</v>
      </c>
      <c r="DC26" s="5">
        <v>-72</v>
      </c>
      <c r="DE26" s="5">
        <v>23</v>
      </c>
      <c r="DF26" s="5" t="s">
        <v>8</v>
      </c>
      <c r="DG26" s="6">
        <v>44014.786088668981</v>
      </c>
      <c r="DH26" s="5" t="s">
        <v>108</v>
      </c>
      <c r="DI26" s="5">
        <v>1</v>
      </c>
      <c r="DJ26" s="5">
        <v>1</v>
      </c>
      <c r="DK26" s="5">
        <v>1</v>
      </c>
      <c r="DL26" s="5">
        <v>-71</v>
      </c>
      <c r="DN26" s="5">
        <v>23</v>
      </c>
      <c r="DO26" s="5" t="s">
        <v>8</v>
      </c>
      <c r="DP26" s="6">
        <v>44014.782883206019</v>
      </c>
      <c r="DQ26" s="5" t="s">
        <v>110</v>
      </c>
      <c r="DR26" s="5">
        <v>1</v>
      </c>
      <c r="DS26" s="5">
        <v>1</v>
      </c>
      <c r="DT26" s="5">
        <v>1</v>
      </c>
      <c r="DU26" s="5">
        <v>-68</v>
      </c>
      <c r="DW26" s="5">
        <v>23</v>
      </c>
      <c r="DX26" s="5" t="s">
        <v>8</v>
      </c>
      <c r="DY26" s="6">
        <v>44014.778423634256</v>
      </c>
      <c r="DZ26" s="5" t="s">
        <v>112</v>
      </c>
      <c r="EA26" s="5">
        <v>1</v>
      </c>
      <c r="EB26" s="5">
        <v>1</v>
      </c>
      <c r="EC26" s="5">
        <v>1</v>
      </c>
      <c r="ED26" s="5">
        <v>-86</v>
      </c>
      <c r="EF26" s="5">
        <v>23</v>
      </c>
      <c r="EG26" s="5" t="s">
        <v>8</v>
      </c>
      <c r="EH26" s="6">
        <v>44014.773588159725</v>
      </c>
      <c r="EI26" s="5" t="s">
        <v>114</v>
      </c>
      <c r="EJ26" s="5">
        <v>1</v>
      </c>
      <c r="EK26" s="5">
        <v>1</v>
      </c>
      <c r="EL26" s="5">
        <v>1</v>
      </c>
      <c r="EM26" s="5">
        <v>-82</v>
      </c>
    </row>
    <row r="27" spans="1:143" x14ac:dyDescent="0.25">
      <c r="A27">
        <v>24</v>
      </c>
      <c r="B27" s="5" t="s">
        <v>8</v>
      </c>
      <c r="C27" s="6">
        <v>44013.665035011574</v>
      </c>
      <c r="D27" s="5" t="s">
        <v>60</v>
      </c>
      <c r="E27">
        <v>1</v>
      </c>
      <c r="F27">
        <v>1</v>
      </c>
      <c r="G27">
        <v>1</v>
      </c>
      <c r="H27">
        <v>-24</v>
      </c>
      <c r="J27">
        <v>24</v>
      </c>
      <c r="K27" s="5" t="s">
        <v>8</v>
      </c>
      <c r="L27" s="6">
        <v>44013.667257037036</v>
      </c>
      <c r="M27" s="5" t="s">
        <v>69</v>
      </c>
      <c r="N27">
        <v>1</v>
      </c>
      <c r="O27">
        <v>1</v>
      </c>
      <c r="P27">
        <v>1</v>
      </c>
      <c r="Q27">
        <v>-49</v>
      </c>
      <c r="S27">
        <v>24</v>
      </c>
      <c r="T27" s="5" t="s">
        <v>8</v>
      </c>
      <c r="U27" s="6">
        <v>44014.515185439814</v>
      </c>
      <c r="V27" s="5" t="s">
        <v>84</v>
      </c>
      <c r="W27">
        <v>1</v>
      </c>
      <c r="X27">
        <v>1</v>
      </c>
      <c r="Y27">
        <v>1</v>
      </c>
      <c r="Z27">
        <v>-49</v>
      </c>
      <c r="AB27">
        <v>24</v>
      </c>
      <c r="AC27" s="5" t="s">
        <v>8</v>
      </c>
      <c r="AD27" s="6">
        <v>44013.673589976854</v>
      </c>
      <c r="AE27" s="5" t="s">
        <v>75</v>
      </c>
      <c r="AF27">
        <v>1</v>
      </c>
      <c r="AG27">
        <v>1</v>
      </c>
      <c r="AH27">
        <v>1</v>
      </c>
      <c r="AI27">
        <v>-57</v>
      </c>
      <c r="AK27">
        <v>24</v>
      </c>
      <c r="AL27" s="5" t="s">
        <v>8</v>
      </c>
      <c r="AM27" s="6">
        <v>44014.52292949074</v>
      </c>
      <c r="AN27" s="5" t="s">
        <v>86</v>
      </c>
      <c r="AO27">
        <v>1</v>
      </c>
      <c r="AP27">
        <v>1</v>
      </c>
      <c r="AQ27">
        <v>1</v>
      </c>
      <c r="AR27">
        <v>-50</v>
      </c>
      <c r="AT27">
        <v>24</v>
      </c>
      <c r="AU27" s="5" t="s">
        <v>8</v>
      </c>
      <c r="AV27" s="6">
        <v>44012.506007164353</v>
      </c>
      <c r="AW27" s="5" t="s">
        <v>23</v>
      </c>
      <c r="AX27">
        <v>1</v>
      </c>
      <c r="AY27">
        <v>1</v>
      </c>
      <c r="AZ27">
        <v>1</v>
      </c>
      <c r="BA27">
        <v>-59</v>
      </c>
      <c r="BC27">
        <v>24</v>
      </c>
      <c r="BD27" s="5" t="s">
        <v>8</v>
      </c>
      <c r="BE27" s="6">
        <v>44021.891219988429</v>
      </c>
      <c r="BF27" s="5" t="s">
        <v>147</v>
      </c>
      <c r="BG27" s="5">
        <v>1</v>
      </c>
      <c r="BH27" s="5">
        <v>1</v>
      </c>
      <c r="BI27" s="5">
        <v>1</v>
      </c>
      <c r="BJ27" s="5">
        <v>-62</v>
      </c>
      <c r="BK27" s="5"/>
      <c r="BL27">
        <v>24</v>
      </c>
      <c r="BM27" s="5" t="s">
        <v>8</v>
      </c>
      <c r="BN27" s="6">
        <v>44013.709355416664</v>
      </c>
      <c r="BO27" s="5" t="s">
        <v>79</v>
      </c>
      <c r="BP27">
        <v>1</v>
      </c>
      <c r="BQ27">
        <v>1</v>
      </c>
      <c r="BR27">
        <v>1</v>
      </c>
      <c r="BS27">
        <v>-57</v>
      </c>
      <c r="BU27">
        <v>24</v>
      </c>
      <c r="BV27" s="5" t="s">
        <v>8</v>
      </c>
      <c r="BW27" s="6">
        <v>44014.796135104167</v>
      </c>
      <c r="BX27" s="5" t="s">
        <v>91</v>
      </c>
      <c r="BY27">
        <v>1</v>
      </c>
      <c r="BZ27">
        <v>1</v>
      </c>
      <c r="CA27">
        <v>1</v>
      </c>
      <c r="CB27">
        <v>-76</v>
      </c>
      <c r="CD27">
        <v>24</v>
      </c>
      <c r="CE27" s="5" t="s">
        <v>8</v>
      </c>
      <c r="CF27" s="6">
        <v>44021.942663020833</v>
      </c>
      <c r="CG27" s="5" t="s">
        <v>143</v>
      </c>
      <c r="CH27" s="5">
        <v>1</v>
      </c>
      <c r="CI27" s="5">
        <v>1</v>
      </c>
      <c r="CJ27" s="5">
        <v>1</v>
      </c>
      <c r="CK27" s="5">
        <v>-70</v>
      </c>
      <c r="CL27" s="5"/>
      <c r="CM27">
        <v>24</v>
      </c>
      <c r="CN27" s="5" t="s">
        <v>8</v>
      </c>
      <c r="CO27" s="6">
        <v>44014.793058703704</v>
      </c>
      <c r="CP27" s="5" t="s">
        <v>106</v>
      </c>
      <c r="CQ27">
        <v>1</v>
      </c>
      <c r="CR27">
        <v>1</v>
      </c>
      <c r="CS27">
        <v>1</v>
      </c>
      <c r="CT27">
        <v>-76</v>
      </c>
      <c r="CV27">
        <v>24</v>
      </c>
      <c r="CW27" s="5" t="s">
        <v>8</v>
      </c>
      <c r="CX27" s="6">
        <v>44021.950024224534</v>
      </c>
      <c r="CY27" s="5" t="s">
        <v>145</v>
      </c>
      <c r="CZ27" s="5">
        <v>1</v>
      </c>
      <c r="DA27" s="5">
        <v>1</v>
      </c>
      <c r="DB27" s="5">
        <v>1</v>
      </c>
      <c r="DC27" s="5">
        <v>-73</v>
      </c>
      <c r="DE27">
        <v>24</v>
      </c>
      <c r="DF27" s="5" t="s">
        <v>8</v>
      </c>
      <c r="DG27" s="6">
        <v>44014.786111875001</v>
      </c>
      <c r="DH27" s="5" t="s">
        <v>108</v>
      </c>
      <c r="DI27">
        <v>1</v>
      </c>
      <c r="DJ27">
        <v>1</v>
      </c>
      <c r="DK27">
        <v>1</v>
      </c>
      <c r="DL27">
        <v>-71</v>
      </c>
      <c r="DN27">
        <v>24</v>
      </c>
      <c r="DO27" s="5" t="s">
        <v>8</v>
      </c>
      <c r="DP27" s="6">
        <v>44014.782893819443</v>
      </c>
      <c r="DQ27" s="5" t="s">
        <v>110</v>
      </c>
      <c r="DR27">
        <v>1</v>
      </c>
      <c r="DS27">
        <v>1</v>
      </c>
      <c r="DT27">
        <v>1</v>
      </c>
      <c r="DU27">
        <v>-78</v>
      </c>
      <c r="DW27">
        <v>24</v>
      </c>
      <c r="DX27" s="5" t="s">
        <v>8</v>
      </c>
      <c r="DY27" s="6">
        <v>44014.778426192126</v>
      </c>
      <c r="DZ27" s="5" t="s">
        <v>112</v>
      </c>
      <c r="EA27">
        <v>1</v>
      </c>
      <c r="EB27">
        <v>1</v>
      </c>
      <c r="EC27">
        <v>1</v>
      </c>
      <c r="ED27">
        <v>-90</v>
      </c>
      <c r="EF27">
        <v>24</v>
      </c>
      <c r="EG27" s="5" t="s">
        <v>8</v>
      </c>
      <c r="EH27" s="6">
        <v>44014.773600486114</v>
      </c>
      <c r="EI27" s="5" t="s">
        <v>114</v>
      </c>
      <c r="EJ27">
        <v>1</v>
      </c>
      <c r="EK27">
        <v>1</v>
      </c>
      <c r="EL27">
        <v>1</v>
      </c>
      <c r="EM27">
        <v>-72</v>
      </c>
    </row>
    <row r="28" spans="1:143" x14ac:dyDescent="0.25">
      <c r="A28">
        <v>25</v>
      </c>
      <c r="B28" s="5" t="s">
        <v>8</v>
      </c>
      <c r="C28" s="6">
        <v>44013.665047071758</v>
      </c>
      <c r="D28" s="5" t="s">
        <v>60</v>
      </c>
      <c r="E28">
        <v>1</v>
      </c>
      <c r="F28">
        <v>1</v>
      </c>
      <c r="G28">
        <v>1</v>
      </c>
      <c r="H28">
        <v>-25</v>
      </c>
      <c r="J28">
        <v>25</v>
      </c>
      <c r="K28" s="5" t="s">
        <v>8</v>
      </c>
      <c r="L28" s="6">
        <v>44013.66727604167</v>
      </c>
      <c r="M28" s="5" t="s">
        <v>69</v>
      </c>
      <c r="N28">
        <v>1</v>
      </c>
      <c r="O28">
        <v>1</v>
      </c>
      <c r="P28">
        <v>1</v>
      </c>
      <c r="Q28">
        <v>-54</v>
      </c>
      <c r="S28">
        <v>25</v>
      </c>
      <c r="T28" s="5" t="s">
        <v>8</v>
      </c>
      <c r="U28" s="6">
        <v>44014.51519878472</v>
      </c>
      <c r="V28" s="5" t="s">
        <v>84</v>
      </c>
      <c r="W28">
        <v>1</v>
      </c>
      <c r="X28">
        <v>1</v>
      </c>
      <c r="Y28">
        <v>1</v>
      </c>
      <c r="Z28">
        <v>-46</v>
      </c>
      <c r="AB28">
        <v>25</v>
      </c>
      <c r="AC28" s="5" t="s">
        <v>8</v>
      </c>
      <c r="AD28" s="6">
        <v>44013.673603402778</v>
      </c>
      <c r="AE28" s="5" t="s">
        <v>75</v>
      </c>
      <c r="AF28">
        <v>1</v>
      </c>
      <c r="AG28">
        <v>1</v>
      </c>
      <c r="AH28">
        <v>1</v>
      </c>
      <c r="AI28">
        <v>-59</v>
      </c>
      <c r="AK28">
        <v>25</v>
      </c>
      <c r="AL28" s="5" t="s">
        <v>8</v>
      </c>
      <c r="AM28" s="6">
        <v>44014.522941111114</v>
      </c>
      <c r="AN28" s="5" t="s">
        <v>86</v>
      </c>
      <c r="AO28">
        <v>1</v>
      </c>
      <c r="AP28">
        <v>1</v>
      </c>
      <c r="AQ28">
        <v>1</v>
      </c>
      <c r="AR28">
        <v>-50</v>
      </c>
      <c r="AT28">
        <v>25</v>
      </c>
      <c r="AU28" s="5" t="s">
        <v>8</v>
      </c>
      <c r="AV28" s="6">
        <v>44012.506025717594</v>
      </c>
      <c r="AW28" s="5" t="s">
        <v>23</v>
      </c>
      <c r="AX28">
        <v>1</v>
      </c>
      <c r="AY28">
        <v>1</v>
      </c>
      <c r="AZ28">
        <v>1</v>
      </c>
      <c r="BA28">
        <v>-58</v>
      </c>
      <c r="BC28">
        <v>25</v>
      </c>
      <c r="BD28" s="5" t="s">
        <v>8</v>
      </c>
      <c r="BE28" s="6">
        <v>44021.891231562498</v>
      </c>
      <c r="BF28" s="5" t="s">
        <v>147</v>
      </c>
      <c r="BG28" s="5">
        <v>1</v>
      </c>
      <c r="BH28" s="5">
        <v>1</v>
      </c>
      <c r="BI28" s="5">
        <v>1</v>
      </c>
      <c r="BJ28" s="5">
        <v>-69</v>
      </c>
      <c r="BK28" s="5"/>
      <c r="BL28">
        <v>25</v>
      </c>
      <c r="BM28" s="5" t="s">
        <v>8</v>
      </c>
      <c r="BN28" s="6">
        <v>44013.70936630787</v>
      </c>
      <c r="BO28" s="5" t="s">
        <v>79</v>
      </c>
      <c r="BP28">
        <v>1</v>
      </c>
      <c r="BQ28">
        <v>1</v>
      </c>
      <c r="BR28">
        <v>1</v>
      </c>
      <c r="BS28">
        <v>-61</v>
      </c>
      <c r="BU28">
        <v>25</v>
      </c>
      <c r="BV28" s="5" t="s">
        <v>8</v>
      </c>
      <c r="BW28" s="6">
        <v>44014.796147453701</v>
      </c>
      <c r="BX28" s="5" t="s">
        <v>91</v>
      </c>
      <c r="BY28">
        <v>1</v>
      </c>
      <c r="BZ28">
        <v>1</v>
      </c>
      <c r="CA28">
        <v>1</v>
      </c>
      <c r="CB28">
        <v>-77</v>
      </c>
      <c r="CD28">
        <v>25</v>
      </c>
      <c r="CE28" s="5" t="s">
        <v>8</v>
      </c>
      <c r="CF28" s="6">
        <v>44021.942673645834</v>
      </c>
      <c r="CG28" s="5" t="s">
        <v>143</v>
      </c>
      <c r="CH28" s="5">
        <v>1</v>
      </c>
      <c r="CI28" s="5">
        <v>1</v>
      </c>
      <c r="CJ28" s="5">
        <v>1</v>
      </c>
      <c r="CK28" s="5">
        <v>-69</v>
      </c>
      <c r="CL28" s="5"/>
      <c r="CM28">
        <v>25</v>
      </c>
      <c r="CN28" s="5" t="s">
        <v>8</v>
      </c>
      <c r="CO28" s="6">
        <v>44014.793068263891</v>
      </c>
      <c r="CP28" s="5" t="s">
        <v>106</v>
      </c>
      <c r="CQ28">
        <v>1</v>
      </c>
      <c r="CR28">
        <v>1</v>
      </c>
      <c r="CS28">
        <v>1</v>
      </c>
      <c r="CT28">
        <v>-77</v>
      </c>
      <c r="CV28">
        <v>25</v>
      </c>
      <c r="CW28" s="5" t="s">
        <v>8</v>
      </c>
      <c r="CX28" s="6">
        <v>44021.95003550926</v>
      </c>
      <c r="CY28" s="5" t="s">
        <v>145</v>
      </c>
      <c r="CZ28" s="5">
        <v>1</v>
      </c>
      <c r="DA28" s="5">
        <v>1</v>
      </c>
      <c r="DB28" s="5">
        <v>1</v>
      </c>
      <c r="DC28" s="5">
        <v>-69</v>
      </c>
      <c r="DE28">
        <v>25</v>
      </c>
      <c r="DF28" s="5" t="s">
        <v>8</v>
      </c>
      <c r="DG28" s="6">
        <v>44014.786130949076</v>
      </c>
      <c r="DH28" s="5" t="s">
        <v>108</v>
      </c>
      <c r="DI28">
        <v>1</v>
      </c>
      <c r="DJ28">
        <v>1</v>
      </c>
      <c r="DK28">
        <v>1</v>
      </c>
      <c r="DL28">
        <v>-71</v>
      </c>
      <c r="DN28">
        <v>25</v>
      </c>
      <c r="DO28" s="5" t="s">
        <v>8</v>
      </c>
      <c r="DP28" s="6">
        <v>44014.78290539352</v>
      </c>
      <c r="DQ28" s="5" t="s">
        <v>110</v>
      </c>
      <c r="DR28">
        <v>1</v>
      </c>
      <c r="DS28">
        <v>1</v>
      </c>
      <c r="DT28">
        <v>1</v>
      </c>
      <c r="DU28">
        <v>-68</v>
      </c>
      <c r="DW28">
        <v>25</v>
      </c>
      <c r="DX28" s="5" t="s">
        <v>8</v>
      </c>
      <c r="DY28" s="6">
        <v>44014.778437858797</v>
      </c>
      <c r="DZ28" s="5" t="s">
        <v>112</v>
      </c>
      <c r="EA28">
        <v>1</v>
      </c>
      <c r="EB28">
        <v>1</v>
      </c>
      <c r="EC28">
        <v>1</v>
      </c>
      <c r="ED28">
        <v>-85</v>
      </c>
      <c r="EF28">
        <v>25</v>
      </c>
      <c r="EG28" s="5" t="s">
        <v>8</v>
      </c>
      <c r="EH28" s="6">
        <v>44014.77361142361</v>
      </c>
      <c r="EI28" s="5" t="s">
        <v>114</v>
      </c>
      <c r="EJ28">
        <v>1</v>
      </c>
      <c r="EK28">
        <v>1</v>
      </c>
      <c r="EL28">
        <v>1</v>
      </c>
      <c r="EM28">
        <v>-82</v>
      </c>
    </row>
    <row r="29" spans="1:143" x14ac:dyDescent="0.25">
      <c r="A29">
        <v>26</v>
      </c>
      <c r="B29" s="5" t="s">
        <v>8</v>
      </c>
      <c r="C29" s="6">
        <v>44013.665066724534</v>
      </c>
      <c r="D29" s="5" t="s">
        <v>60</v>
      </c>
      <c r="E29">
        <v>1</v>
      </c>
      <c r="F29">
        <v>1</v>
      </c>
      <c r="G29">
        <v>1</v>
      </c>
      <c r="H29">
        <v>-28</v>
      </c>
      <c r="J29">
        <v>26</v>
      </c>
      <c r="K29" s="5" t="s">
        <v>8</v>
      </c>
      <c r="L29" s="6">
        <v>44013.667281828704</v>
      </c>
      <c r="M29" s="5" t="s">
        <v>69</v>
      </c>
      <c r="N29">
        <v>1</v>
      </c>
      <c r="O29">
        <v>1</v>
      </c>
      <c r="P29">
        <v>1</v>
      </c>
      <c r="Q29">
        <v>-48</v>
      </c>
      <c r="S29">
        <v>26</v>
      </c>
      <c r="T29" s="5" t="s">
        <v>8</v>
      </c>
      <c r="U29" s="6">
        <v>44014.515209178244</v>
      </c>
      <c r="V29" s="5" t="s">
        <v>84</v>
      </c>
      <c r="W29">
        <v>1</v>
      </c>
      <c r="X29">
        <v>1</v>
      </c>
      <c r="Y29">
        <v>1</v>
      </c>
      <c r="Z29">
        <v>-46</v>
      </c>
      <c r="AB29">
        <v>26</v>
      </c>
      <c r="AC29" s="5" t="s">
        <v>8</v>
      </c>
      <c r="AD29" s="6">
        <v>44013.673612384257</v>
      </c>
      <c r="AE29" s="5" t="s">
        <v>75</v>
      </c>
      <c r="AF29">
        <v>1</v>
      </c>
      <c r="AG29">
        <v>1</v>
      </c>
      <c r="AH29">
        <v>1</v>
      </c>
      <c r="AI29">
        <v>-58</v>
      </c>
      <c r="AK29">
        <v>26</v>
      </c>
      <c r="AL29" s="5" t="s">
        <v>8</v>
      </c>
      <c r="AM29" s="6">
        <v>44014.522964328702</v>
      </c>
      <c r="AN29" s="5" t="s">
        <v>86</v>
      </c>
      <c r="AO29">
        <v>1</v>
      </c>
      <c r="AP29">
        <v>1</v>
      </c>
      <c r="AQ29">
        <v>1</v>
      </c>
      <c r="AR29">
        <v>-49</v>
      </c>
      <c r="AT29">
        <v>26</v>
      </c>
      <c r="AU29" s="5" t="s">
        <v>8</v>
      </c>
      <c r="AV29" s="6">
        <v>44012.506030648146</v>
      </c>
      <c r="AW29" s="5" t="s">
        <v>23</v>
      </c>
      <c r="AX29">
        <v>1</v>
      </c>
      <c r="AY29">
        <v>1</v>
      </c>
      <c r="AZ29">
        <v>1</v>
      </c>
      <c r="BA29">
        <v>-59</v>
      </c>
      <c r="BC29">
        <v>26</v>
      </c>
      <c r="BD29" s="5" t="s">
        <v>8</v>
      </c>
      <c r="BE29" s="6">
        <v>44021.891239143515</v>
      </c>
      <c r="BF29" s="5" t="s">
        <v>147</v>
      </c>
      <c r="BG29" s="5">
        <v>1</v>
      </c>
      <c r="BH29" s="5">
        <v>1</v>
      </c>
      <c r="BI29" s="5">
        <v>1</v>
      </c>
      <c r="BJ29" s="5">
        <v>-62</v>
      </c>
      <c r="BK29" s="5"/>
      <c r="BL29">
        <v>26</v>
      </c>
      <c r="BM29" s="5" t="s">
        <v>8</v>
      </c>
      <c r="BN29" s="6">
        <v>44013.709376851853</v>
      </c>
      <c r="BO29" s="5" t="s">
        <v>79</v>
      </c>
      <c r="BP29">
        <v>1</v>
      </c>
      <c r="BQ29">
        <v>1</v>
      </c>
      <c r="BR29">
        <v>1</v>
      </c>
      <c r="BS29">
        <v>-61</v>
      </c>
      <c r="BU29">
        <v>26</v>
      </c>
      <c r="BV29" s="5" t="s">
        <v>8</v>
      </c>
      <c r="BW29" s="6">
        <v>44014.796157430559</v>
      </c>
      <c r="BX29" s="5" t="s">
        <v>91</v>
      </c>
      <c r="BY29">
        <v>1</v>
      </c>
      <c r="BZ29">
        <v>1</v>
      </c>
      <c r="CA29">
        <v>1</v>
      </c>
      <c r="CB29">
        <v>-75</v>
      </c>
      <c r="CD29">
        <v>26</v>
      </c>
      <c r="CE29" s="5" t="s">
        <v>8</v>
      </c>
      <c r="CF29" s="6">
        <v>44021.942692708333</v>
      </c>
      <c r="CG29" s="5" t="s">
        <v>143</v>
      </c>
      <c r="CH29" s="5">
        <v>1</v>
      </c>
      <c r="CI29" s="5">
        <v>1</v>
      </c>
      <c r="CJ29" s="5">
        <v>1</v>
      </c>
      <c r="CK29" s="5">
        <v>-70</v>
      </c>
      <c r="CL29" s="5"/>
      <c r="CM29">
        <v>26</v>
      </c>
      <c r="CN29" s="5" t="s">
        <v>8</v>
      </c>
      <c r="CO29" s="6">
        <v>44014.793081655094</v>
      </c>
      <c r="CP29" s="5" t="s">
        <v>106</v>
      </c>
      <c r="CQ29">
        <v>1</v>
      </c>
      <c r="CR29">
        <v>1</v>
      </c>
      <c r="CS29">
        <v>1</v>
      </c>
      <c r="CT29">
        <v>-75</v>
      </c>
      <c r="CV29">
        <v>26</v>
      </c>
      <c r="CW29" s="5" t="s">
        <v>8</v>
      </c>
      <c r="CX29" s="6">
        <v>44021.950046527774</v>
      </c>
      <c r="CY29" s="5" t="s">
        <v>145</v>
      </c>
      <c r="CZ29" s="5">
        <v>1</v>
      </c>
      <c r="DA29" s="5">
        <v>1</v>
      </c>
      <c r="DB29" s="5">
        <v>1</v>
      </c>
      <c r="DC29" s="5">
        <v>-70</v>
      </c>
      <c r="DE29">
        <v>26</v>
      </c>
      <c r="DF29" s="5" t="s">
        <v>8</v>
      </c>
      <c r="DG29" s="6">
        <v>44014.786134722221</v>
      </c>
      <c r="DH29" s="5" t="s">
        <v>108</v>
      </c>
      <c r="DI29">
        <v>1</v>
      </c>
      <c r="DJ29">
        <v>1</v>
      </c>
      <c r="DK29">
        <v>1</v>
      </c>
      <c r="DL29">
        <v>-72</v>
      </c>
      <c r="DN29">
        <v>26</v>
      </c>
      <c r="DO29" s="5" t="s">
        <v>8</v>
      </c>
      <c r="DP29" s="6">
        <v>44014.782919560188</v>
      </c>
      <c r="DQ29" s="5" t="s">
        <v>110</v>
      </c>
      <c r="DR29">
        <v>1</v>
      </c>
      <c r="DS29">
        <v>1</v>
      </c>
      <c r="DT29">
        <v>1</v>
      </c>
      <c r="DU29">
        <v>-68</v>
      </c>
      <c r="DW29">
        <v>26</v>
      </c>
      <c r="DX29" s="5" t="s">
        <v>8</v>
      </c>
      <c r="DY29" s="6">
        <v>44014.778450497688</v>
      </c>
      <c r="DZ29" s="5" t="s">
        <v>112</v>
      </c>
      <c r="EA29">
        <v>1</v>
      </c>
      <c r="EB29">
        <v>1</v>
      </c>
      <c r="EC29">
        <v>1</v>
      </c>
      <c r="ED29">
        <v>-91</v>
      </c>
      <c r="EF29">
        <v>26</v>
      </c>
      <c r="EG29" s="5" t="s">
        <v>8</v>
      </c>
      <c r="EH29" s="6">
        <v>44014.773623831017</v>
      </c>
      <c r="EI29" s="5" t="s">
        <v>114</v>
      </c>
      <c r="EJ29">
        <v>1</v>
      </c>
      <c r="EK29">
        <v>1</v>
      </c>
      <c r="EL29">
        <v>1</v>
      </c>
      <c r="EM29">
        <v>-80</v>
      </c>
    </row>
    <row r="30" spans="1:143" x14ac:dyDescent="0.25">
      <c r="A30">
        <v>27</v>
      </c>
      <c r="B30" s="5" t="s">
        <v>8</v>
      </c>
      <c r="C30" s="6">
        <v>44013.66507033565</v>
      </c>
      <c r="D30" s="5" t="s">
        <v>60</v>
      </c>
      <c r="E30">
        <v>1</v>
      </c>
      <c r="F30">
        <v>1</v>
      </c>
      <c r="G30">
        <v>1</v>
      </c>
      <c r="H30">
        <v>-25</v>
      </c>
      <c r="J30">
        <v>0</v>
      </c>
      <c r="K30" s="5" t="s">
        <v>8</v>
      </c>
      <c r="L30" s="6">
        <v>44013.695812905091</v>
      </c>
      <c r="M30" s="5" t="s">
        <v>70</v>
      </c>
      <c r="N30">
        <v>1</v>
      </c>
      <c r="O30">
        <v>1</v>
      </c>
      <c r="P30">
        <v>1</v>
      </c>
      <c r="Q30">
        <v>-45</v>
      </c>
      <c r="S30">
        <v>27</v>
      </c>
      <c r="T30" s="5" t="s">
        <v>8</v>
      </c>
      <c r="U30" s="6">
        <v>44014.515223530092</v>
      </c>
      <c r="V30" s="5" t="s">
        <v>84</v>
      </c>
      <c r="W30">
        <v>1</v>
      </c>
      <c r="X30">
        <v>1</v>
      </c>
      <c r="Y30">
        <v>1</v>
      </c>
      <c r="Z30">
        <v>-48</v>
      </c>
      <c r="AB30">
        <v>0</v>
      </c>
      <c r="AC30" s="5" t="s">
        <v>8</v>
      </c>
      <c r="AD30" s="6">
        <v>44013.674558159721</v>
      </c>
      <c r="AE30" s="5" t="s">
        <v>76</v>
      </c>
      <c r="AF30">
        <v>1</v>
      </c>
      <c r="AG30">
        <v>1</v>
      </c>
      <c r="AH30">
        <v>1</v>
      </c>
      <c r="AI30">
        <v>-57</v>
      </c>
      <c r="AK30">
        <v>27</v>
      </c>
      <c r="AL30" s="5" t="s">
        <v>8</v>
      </c>
      <c r="AM30" s="6">
        <v>44014.522986284719</v>
      </c>
      <c r="AN30" s="5" t="s">
        <v>86</v>
      </c>
      <c r="AO30">
        <v>1</v>
      </c>
      <c r="AP30">
        <v>1</v>
      </c>
      <c r="AQ30">
        <v>1</v>
      </c>
      <c r="AR30">
        <v>-51</v>
      </c>
      <c r="AT30">
        <v>27</v>
      </c>
      <c r="AU30" s="5" t="s">
        <v>8</v>
      </c>
      <c r="AV30" s="6">
        <v>44012.506043298614</v>
      </c>
      <c r="AW30" s="5" t="s">
        <v>23</v>
      </c>
      <c r="AX30">
        <v>1</v>
      </c>
      <c r="AY30">
        <v>1</v>
      </c>
      <c r="AZ30">
        <v>1</v>
      </c>
      <c r="BA30">
        <v>-57</v>
      </c>
      <c r="BC30">
        <v>27</v>
      </c>
      <c r="BD30" s="5" t="s">
        <v>8</v>
      </c>
      <c r="BE30" s="6">
        <v>44021.891250115739</v>
      </c>
      <c r="BF30" s="5" t="s">
        <v>147</v>
      </c>
      <c r="BG30" s="5">
        <v>1</v>
      </c>
      <c r="BH30" s="5">
        <v>1</v>
      </c>
      <c r="BI30" s="5">
        <v>1</v>
      </c>
      <c r="BJ30" s="5">
        <v>-62</v>
      </c>
      <c r="BK30" s="5"/>
      <c r="BL30">
        <v>27</v>
      </c>
      <c r="BM30" s="5" t="s">
        <v>8</v>
      </c>
      <c r="BN30" s="6">
        <v>44013.709387453702</v>
      </c>
      <c r="BO30" s="5" t="s">
        <v>79</v>
      </c>
      <c r="BP30">
        <v>1</v>
      </c>
      <c r="BQ30">
        <v>1</v>
      </c>
      <c r="BR30">
        <v>1</v>
      </c>
      <c r="BS30">
        <v>-58</v>
      </c>
      <c r="BU30">
        <v>27</v>
      </c>
      <c r="BV30" s="5" t="s">
        <v>8</v>
      </c>
      <c r="BW30" s="6">
        <v>44014.79617105324</v>
      </c>
      <c r="BX30" s="5" t="s">
        <v>91</v>
      </c>
      <c r="BY30">
        <v>1</v>
      </c>
      <c r="BZ30">
        <v>1</v>
      </c>
      <c r="CA30">
        <v>1</v>
      </c>
      <c r="CB30">
        <v>-76</v>
      </c>
      <c r="CD30">
        <v>27</v>
      </c>
      <c r="CE30" s="5" t="s">
        <v>8</v>
      </c>
      <c r="CF30" s="6">
        <v>44021.942698483799</v>
      </c>
      <c r="CG30" s="5" t="s">
        <v>143</v>
      </c>
      <c r="CH30" s="5">
        <v>1</v>
      </c>
      <c r="CI30" s="5">
        <v>1</v>
      </c>
      <c r="CJ30" s="5">
        <v>1</v>
      </c>
      <c r="CK30" s="5">
        <v>-67</v>
      </c>
      <c r="CL30" s="5"/>
      <c r="CM30">
        <v>27</v>
      </c>
      <c r="CN30" s="5" t="s">
        <v>8</v>
      </c>
      <c r="CO30" s="6">
        <v>44014.793091250001</v>
      </c>
      <c r="CP30" s="5" t="s">
        <v>106</v>
      </c>
      <c r="CQ30">
        <v>1</v>
      </c>
      <c r="CR30">
        <v>1</v>
      </c>
      <c r="CS30">
        <v>1</v>
      </c>
      <c r="CT30">
        <v>-75</v>
      </c>
      <c r="CV30">
        <v>27</v>
      </c>
      <c r="CW30" s="5" t="s">
        <v>8</v>
      </c>
      <c r="CX30" s="6">
        <v>44021.950062037038</v>
      </c>
      <c r="CY30" s="5" t="s">
        <v>145</v>
      </c>
      <c r="CZ30" s="5">
        <v>1</v>
      </c>
      <c r="DA30" s="5">
        <v>1</v>
      </c>
      <c r="DB30" s="5">
        <v>1</v>
      </c>
      <c r="DC30" s="5">
        <v>-73</v>
      </c>
      <c r="DE30">
        <v>27</v>
      </c>
      <c r="DF30" s="5" t="s">
        <v>8</v>
      </c>
      <c r="DG30" s="6">
        <v>44014.786148043982</v>
      </c>
      <c r="DH30" s="5" t="s">
        <v>108</v>
      </c>
      <c r="DI30">
        <v>1</v>
      </c>
      <c r="DJ30">
        <v>1</v>
      </c>
      <c r="DK30">
        <v>1</v>
      </c>
      <c r="DL30">
        <v>-73</v>
      </c>
      <c r="DN30">
        <v>27</v>
      </c>
      <c r="DO30" s="5" t="s">
        <v>8</v>
      </c>
      <c r="DP30" s="6">
        <v>44014.782928472225</v>
      </c>
      <c r="DQ30" s="5" t="s">
        <v>110</v>
      </c>
      <c r="DR30">
        <v>1</v>
      </c>
      <c r="DS30">
        <v>1</v>
      </c>
      <c r="DT30">
        <v>1</v>
      </c>
      <c r="DU30">
        <v>-70</v>
      </c>
      <c r="DW30">
        <v>27</v>
      </c>
      <c r="DX30" s="5" t="s">
        <v>8</v>
      </c>
      <c r="DY30" s="6">
        <v>44014.778460879628</v>
      </c>
      <c r="DZ30" s="5" t="s">
        <v>112</v>
      </c>
      <c r="EA30">
        <v>1</v>
      </c>
      <c r="EB30">
        <v>1</v>
      </c>
      <c r="EC30">
        <v>1</v>
      </c>
      <c r="ED30">
        <v>-84</v>
      </c>
      <c r="EF30">
        <v>27</v>
      </c>
      <c r="EG30" s="5" t="s">
        <v>8</v>
      </c>
      <c r="EH30" s="6">
        <v>44014.773642777778</v>
      </c>
      <c r="EI30" s="5" t="s">
        <v>114</v>
      </c>
      <c r="EJ30">
        <v>1</v>
      </c>
      <c r="EK30">
        <v>1</v>
      </c>
      <c r="EL30">
        <v>1</v>
      </c>
      <c r="EM30">
        <v>-74</v>
      </c>
    </row>
    <row r="31" spans="1:143" x14ac:dyDescent="0.25">
      <c r="A31">
        <v>28</v>
      </c>
      <c r="B31" s="5" t="s">
        <v>8</v>
      </c>
      <c r="C31" s="6">
        <v>44013.665083622684</v>
      </c>
      <c r="D31" s="5" t="s">
        <v>60</v>
      </c>
      <c r="E31">
        <v>1</v>
      </c>
      <c r="F31">
        <v>1</v>
      </c>
      <c r="G31">
        <v>1</v>
      </c>
      <c r="H31">
        <v>-28</v>
      </c>
      <c r="J31">
        <v>1</v>
      </c>
      <c r="K31" s="5" t="s">
        <v>8</v>
      </c>
      <c r="L31" s="6">
        <v>44013.695823148148</v>
      </c>
      <c r="M31" s="5" t="s">
        <v>70</v>
      </c>
      <c r="N31">
        <v>1</v>
      </c>
      <c r="O31">
        <v>1</v>
      </c>
      <c r="P31">
        <v>1</v>
      </c>
      <c r="Q31">
        <v>-45</v>
      </c>
      <c r="S31">
        <v>28</v>
      </c>
      <c r="T31" s="5" t="s">
        <v>8</v>
      </c>
      <c r="U31" s="6">
        <v>44014.515233020837</v>
      </c>
      <c r="V31" s="5" t="s">
        <v>84</v>
      </c>
      <c r="W31">
        <v>1</v>
      </c>
      <c r="X31">
        <v>1</v>
      </c>
      <c r="Y31">
        <v>1</v>
      </c>
      <c r="Z31">
        <v>-46</v>
      </c>
      <c r="AB31">
        <v>1</v>
      </c>
      <c r="AC31" s="5" t="s">
        <v>8</v>
      </c>
      <c r="AD31" s="6">
        <v>44013.674560335647</v>
      </c>
      <c r="AE31" s="5" t="s">
        <v>76</v>
      </c>
      <c r="AF31">
        <v>1</v>
      </c>
      <c r="AG31">
        <v>1</v>
      </c>
      <c r="AH31">
        <v>1</v>
      </c>
      <c r="AI31">
        <v>-58</v>
      </c>
      <c r="AK31">
        <v>28</v>
      </c>
      <c r="AL31" s="5" t="s">
        <v>8</v>
      </c>
      <c r="AM31" s="6">
        <v>44014.523009490738</v>
      </c>
      <c r="AN31" s="5" t="s">
        <v>86</v>
      </c>
      <c r="AO31">
        <v>1</v>
      </c>
      <c r="AP31">
        <v>1</v>
      </c>
      <c r="AQ31">
        <v>1</v>
      </c>
      <c r="AR31">
        <v>-52</v>
      </c>
      <c r="AT31">
        <v>28</v>
      </c>
      <c r="AU31" s="5" t="s">
        <v>8</v>
      </c>
      <c r="AV31" s="6">
        <v>44012.506053877318</v>
      </c>
      <c r="AW31" s="5" t="s">
        <v>23</v>
      </c>
      <c r="AX31">
        <v>1</v>
      </c>
      <c r="AY31">
        <v>1</v>
      </c>
      <c r="AZ31">
        <v>1</v>
      </c>
      <c r="BA31">
        <v>-56</v>
      </c>
      <c r="BC31">
        <v>28</v>
      </c>
      <c r="BD31" s="5" t="s">
        <v>8</v>
      </c>
      <c r="BE31" s="6">
        <v>44021.89126207176</v>
      </c>
      <c r="BF31" s="5" t="s">
        <v>147</v>
      </c>
      <c r="BG31" s="5">
        <v>1</v>
      </c>
      <c r="BH31" s="5">
        <v>1</v>
      </c>
      <c r="BI31" s="5">
        <v>1</v>
      </c>
      <c r="BJ31" s="5">
        <v>-59</v>
      </c>
      <c r="BK31" s="5"/>
      <c r="BL31">
        <v>0</v>
      </c>
      <c r="BM31" s="5" t="s">
        <v>8</v>
      </c>
      <c r="BN31" s="6">
        <v>44013.71037040509</v>
      </c>
      <c r="BO31" s="5" t="s">
        <v>80</v>
      </c>
      <c r="BP31">
        <v>1</v>
      </c>
      <c r="BQ31">
        <v>1</v>
      </c>
      <c r="BR31">
        <v>1</v>
      </c>
      <c r="BS31">
        <v>-58</v>
      </c>
      <c r="BU31">
        <v>28</v>
      </c>
      <c r="BV31" s="5" t="s">
        <v>8</v>
      </c>
      <c r="BW31" s="6">
        <v>44014.796180590274</v>
      </c>
      <c r="BX31" s="5" t="s">
        <v>91</v>
      </c>
      <c r="BY31">
        <v>1</v>
      </c>
      <c r="BZ31">
        <v>1</v>
      </c>
      <c r="CA31">
        <v>1</v>
      </c>
      <c r="CB31">
        <v>-77</v>
      </c>
      <c r="CD31">
        <v>28</v>
      </c>
      <c r="CE31" s="5" t="s">
        <v>8</v>
      </c>
      <c r="CF31" s="6">
        <v>44021.942710428244</v>
      </c>
      <c r="CG31" s="5" t="s">
        <v>143</v>
      </c>
      <c r="CH31" s="5">
        <v>1</v>
      </c>
      <c r="CI31" s="5">
        <v>1</v>
      </c>
      <c r="CJ31" s="5">
        <v>1</v>
      </c>
      <c r="CK31" s="5">
        <v>-68</v>
      </c>
      <c r="CL31" s="5"/>
      <c r="CM31">
        <v>28</v>
      </c>
      <c r="CN31" s="5" t="s">
        <v>8</v>
      </c>
      <c r="CO31" s="6">
        <v>44014.793103553238</v>
      </c>
      <c r="CP31" s="5" t="s">
        <v>106</v>
      </c>
      <c r="CQ31">
        <v>1</v>
      </c>
      <c r="CR31">
        <v>1</v>
      </c>
      <c r="CS31">
        <v>1</v>
      </c>
      <c r="CT31">
        <v>-74</v>
      </c>
      <c r="CV31">
        <v>28</v>
      </c>
      <c r="CW31" s="5" t="s">
        <v>8</v>
      </c>
      <c r="CX31" s="6">
        <v>44021.950070752318</v>
      </c>
      <c r="CY31" s="5" t="s">
        <v>145</v>
      </c>
      <c r="CZ31" s="5">
        <v>1</v>
      </c>
      <c r="DA31" s="5">
        <v>1</v>
      </c>
      <c r="DB31" s="5">
        <v>1</v>
      </c>
      <c r="DC31" s="5">
        <v>-73</v>
      </c>
      <c r="DE31">
        <v>28</v>
      </c>
      <c r="DF31" s="5" t="s">
        <v>8</v>
      </c>
      <c r="DG31" s="6">
        <v>44014.786158634262</v>
      </c>
      <c r="DH31" s="5" t="s">
        <v>108</v>
      </c>
      <c r="DI31">
        <v>1</v>
      </c>
      <c r="DJ31">
        <v>1</v>
      </c>
      <c r="DK31">
        <v>1</v>
      </c>
      <c r="DL31">
        <v>-71</v>
      </c>
      <c r="DN31">
        <v>28</v>
      </c>
      <c r="DO31" s="5" t="s">
        <v>8</v>
      </c>
      <c r="DP31" s="6">
        <v>44014.782943425926</v>
      </c>
      <c r="DQ31" s="5" t="s">
        <v>110</v>
      </c>
      <c r="DR31">
        <v>1</v>
      </c>
      <c r="DS31">
        <v>1</v>
      </c>
      <c r="DT31">
        <v>1</v>
      </c>
      <c r="DU31">
        <v>-70</v>
      </c>
      <c r="DW31">
        <v>28</v>
      </c>
      <c r="DX31" s="5" t="s">
        <v>8</v>
      </c>
      <c r="DY31" s="6">
        <v>44014.778481747686</v>
      </c>
      <c r="DZ31" s="5" t="s">
        <v>112</v>
      </c>
      <c r="EA31">
        <v>1</v>
      </c>
      <c r="EB31">
        <v>1</v>
      </c>
      <c r="EC31">
        <v>1</v>
      </c>
      <c r="ED31">
        <v>-84</v>
      </c>
      <c r="EF31">
        <v>28</v>
      </c>
      <c r="EG31" s="5" t="s">
        <v>8</v>
      </c>
      <c r="EH31" s="6">
        <v>44014.773647557871</v>
      </c>
      <c r="EI31" s="5" t="s">
        <v>114</v>
      </c>
      <c r="EJ31">
        <v>1</v>
      </c>
      <c r="EK31">
        <v>1</v>
      </c>
      <c r="EL31">
        <v>1</v>
      </c>
      <c r="EM31">
        <v>-73</v>
      </c>
    </row>
    <row r="32" spans="1:143" x14ac:dyDescent="0.25">
      <c r="A32">
        <v>29</v>
      </c>
      <c r="B32" s="5" t="s">
        <v>8</v>
      </c>
      <c r="C32" s="6">
        <v>44013.66509278935</v>
      </c>
      <c r="D32" s="5" t="s">
        <v>60</v>
      </c>
      <c r="E32">
        <v>1</v>
      </c>
      <c r="F32">
        <v>1</v>
      </c>
      <c r="G32">
        <v>1</v>
      </c>
      <c r="H32">
        <v>-28</v>
      </c>
      <c r="J32">
        <v>2</v>
      </c>
      <c r="K32" s="5" t="s">
        <v>8</v>
      </c>
      <c r="L32" s="6">
        <v>44013.695840115739</v>
      </c>
      <c r="M32" s="5" t="s">
        <v>70</v>
      </c>
      <c r="N32">
        <v>1</v>
      </c>
      <c r="O32">
        <v>1</v>
      </c>
      <c r="P32">
        <v>1</v>
      </c>
      <c r="Q32">
        <v>-45</v>
      </c>
      <c r="S32">
        <v>29</v>
      </c>
      <c r="T32" s="5" t="s">
        <v>8</v>
      </c>
      <c r="U32" s="6">
        <v>44014.515255381943</v>
      </c>
      <c r="V32" s="5" t="s">
        <v>84</v>
      </c>
      <c r="W32">
        <v>1</v>
      </c>
      <c r="X32">
        <v>1</v>
      </c>
      <c r="Y32">
        <v>1</v>
      </c>
      <c r="Z32">
        <v>-46</v>
      </c>
      <c r="AB32">
        <v>2</v>
      </c>
      <c r="AC32" s="5" t="s">
        <v>8</v>
      </c>
      <c r="AD32" s="6">
        <v>44013.674572094904</v>
      </c>
      <c r="AE32" s="5" t="s">
        <v>76</v>
      </c>
      <c r="AF32">
        <v>1</v>
      </c>
      <c r="AG32">
        <v>1</v>
      </c>
      <c r="AH32">
        <v>1</v>
      </c>
      <c r="AI32">
        <v>-58</v>
      </c>
      <c r="AK32">
        <v>29</v>
      </c>
      <c r="AL32" s="5" t="s">
        <v>8</v>
      </c>
      <c r="AM32" s="6">
        <v>44014.52302922454</v>
      </c>
      <c r="AN32" s="5" t="s">
        <v>86</v>
      </c>
      <c r="AO32">
        <v>1</v>
      </c>
      <c r="AP32">
        <v>1</v>
      </c>
      <c r="AQ32">
        <v>1</v>
      </c>
      <c r="AR32">
        <v>-47</v>
      </c>
      <c r="AT32">
        <v>29</v>
      </c>
      <c r="AU32" s="5" t="s">
        <v>8</v>
      </c>
      <c r="AV32" s="6">
        <v>44012.506070763891</v>
      </c>
      <c r="AW32" s="5" t="s">
        <v>23</v>
      </c>
      <c r="AX32">
        <v>1</v>
      </c>
      <c r="AY32">
        <v>1</v>
      </c>
      <c r="AZ32">
        <v>1</v>
      </c>
      <c r="BA32">
        <v>-56</v>
      </c>
      <c r="BC32">
        <v>29</v>
      </c>
      <c r="BD32" s="5" t="s">
        <v>8</v>
      </c>
      <c r="BE32" s="6">
        <v>44021.891274351852</v>
      </c>
      <c r="BF32" s="5" t="s">
        <v>147</v>
      </c>
      <c r="BG32" s="5">
        <v>1</v>
      </c>
      <c r="BH32" s="5">
        <v>1</v>
      </c>
      <c r="BI32" s="5">
        <v>1</v>
      </c>
      <c r="BJ32" s="5">
        <v>-62</v>
      </c>
      <c r="BK32" s="5"/>
      <c r="BL32">
        <v>1</v>
      </c>
      <c r="BM32" s="5" t="s">
        <v>8</v>
      </c>
      <c r="BN32" s="6">
        <v>44013.710383032405</v>
      </c>
      <c r="BO32" s="5" t="s">
        <v>80</v>
      </c>
      <c r="BP32">
        <v>1</v>
      </c>
      <c r="BQ32">
        <v>1</v>
      </c>
      <c r="BR32">
        <v>1</v>
      </c>
      <c r="BS32">
        <v>-58</v>
      </c>
      <c r="BU32">
        <v>29</v>
      </c>
      <c r="BV32" s="5" t="s">
        <v>8</v>
      </c>
      <c r="BW32" s="6">
        <v>44014.796192291666</v>
      </c>
      <c r="BX32" s="5" t="s">
        <v>91</v>
      </c>
      <c r="BY32">
        <v>1</v>
      </c>
      <c r="BZ32">
        <v>1</v>
      </c>
      <c r="CA32">
        <v>1</v>
      </c>
      <c r="CB32">
        <v>-77</v>
      </c>
      <c r="CD32">
        <v>29</v>
      </c>
      <c r="CE32" s="5" t="s">
        <v>8</v>
      </c>
      <c r="CF32" s="6">
        <v>44021.942720347222</v>
      </c>
      <c r="CG32" s="5" t="s">
        <v>143</v>
      </c>
      <c r="CH32" s="5">
        <v>1</v>
      </c>
      <c r="CI32" s="5">
        <v>1</v>
      </c>
      <c r="CJ32" s="5">
        <v>1</v>
      </c>
      <c r="CK32" s="5">
        <v>-67</v>
      </c>
      <c r="CL32" s="5"/>
      <c r="CM32">
        <v>29</v>
      </c>
      <c r="CN32" s="5" t="s">
        <v>8</v>
      </c>
      <c r="CO32" s="6">
        <v>44014.793115312503</v>
      </c>
      <c r="CP32" s="5" t="s">
        <v>106</v>
      </c>
      <c r="CQ32">
        <v>1</v>
      </c>
      <c r="CR32">
        <v>1</v>
      </c>
      <c r="CS32">
        <v>1</v>
      </c>
      <c r="CT32">
        <v>-76</v>
      </c>
      <c r="CV32">
        <v>29</v>
      </c>
      <c r="CW32" s="5" t="s">
        <v>8</v>
      </c>
      <c r="CX32" s="6">
        <v>44021.9500825</v>
      </c>
      <c r="CY32" s="5" t="s">
        <v>145</v>
      </c>
      <c r="CZ32" s="5">
        <v>1</v>
      </c>
      <c r="DA32" s="5">
        <v>1</v>
      </c>
      <c r="DB32" s="5">
        <v>1</v>
      </c>
      <c r="DC32" s="5">
        <v>-70</v>
      </c>
      <c r="DE32">
        <v>29</v>
      </c>
      <c r="DF32" s="5" t="s">
        <v>8</v>
      </c>
      <c r="DG32" s="6">
        <v>44014.786181840274</v>
      </c>
      <c r="DH32" s="5" t="s">
        <v>108</v>
      </c>
      <c r="DI32">
        <v>1</v>
      </c>
      <c r="DJ32">
        <v>1</v>
      </c>
      <c r="DK32">
        <v>1</v>
      </c>
      <c r="DL32">
        <v>-73</v>
      </c>
      <c r="DN32">
        <v>29</v>
      </c>
      <c r="DO32" s="5" t="s">
        <v>8</v>
      </c>
      <c r="DP32" s="6">
        <v>44014.782966643521</v>
      </c>
      <c r="DQ32" s="5" t="s">
        <v>110</v>
      </c>
      <c r="DR32">
        <v>1</v>
      </c>
      <c r="DS32">
        <v>1</v>
      </c>
      <c r="DT32">
        <v>1</v>
      </c>
      <c r="DU32">
        <v>-78</v>
      </c>
      <c r="DW32">
        <v>29</v>
      </c>
      <c r="DX32" s="5" t="s">
        <v>8</v>
      </c>
      <c r="DY32" s="6">
        <v>44014.778484166665</v>
      </c>
      <c r="DZ32" s="5" t="s">
        <v>112</v>
      </c>
      <c r="EA32">
        <v>1</v>
      </c>
      <c r="EB32">
        <v>1</v>
      </c>
      <c r="EC32">
        <v>1</v>
      </c>
      <c r="ED32">
        <v>-91</v>
      </c>
      <c r="EF32">
        <v>29</v>
      </c>
      <c r="EG32" s="5" t="s">
        <v>8</v>
      </c>
      <c r="EH32" s="6">
        <v>44014.773661342595</v>
      </c>
      <c r="EI32" s="5" t="s">
        <v>114</v>
      </c>
      <c r="EJ32">
        <v>1</v>
      </c>
      <c r="EK32">
        <v>1</v>
      </c>
      <c r="EL32">
        <v>1</v>
      </c>
      <c r="EM32">
        <v>-83</v>
      </c>
    </row>
    <row r="33" spans="1:143" x14ac:dyDescent="0.25">
      <c r="A33">
        <v>30</v>
      </c>
      <c r="B33" s="5" t="s">
        <v>8</v>
      </c>
      <c r="C33" s="6">
        <v>44013.665106944442</v>
      </c>
      <c r="D33" s="5" t="s">
        <v>60</v>
      </c>
      <c r="E33">
        <v>1</v>
      </c>
      <c r="F33">
        <v>1</v>
      </c>
      <c r="G33">
        <v>1</v>
      </c>
      <c r="H33">
        <v>-28</v>
      </c>
      <c r="J33">
        <v>3</v>
      </c>
      <c r="K33" s="5" t="s">
        <v>8</v>
      </c>
      <c r="L33" s="6">
        <v>44013.695847569441</v>
      </c>
      <c r="M33" s="5" t="s">
        <v>70</v>
      </c>
      <c r="N33">
        <v>1</v>
      </c>
      <c r="O33">
        <v>1</v>
      </c>
      <c r="P33">
        <v>1</v>
      </c>
      <c r="Q33">
        <v>-44</v>
      </c>
      <c r="S33">
        <v>30</v>
      </c>
      <c r="T33" s="5" t="s">
        <v>8</v>
      </c>
      <c r="U33" s="6">
        <v>44014.515268078707</v>
      </c>
      <c r="V33" s="5" t="s">
        <v>84</v>
      </c>
      <c r="W33">
        <v>1</v>
      </c>
      <c r="X33">
        <v>1</v>
      </c>
      <c r="Y33">
        <v>1</v>
      </c>
      <c r="Z33">
        <v>-46</v>
      </c>
      <c r="AB33">
        <v>3</v>
      </c>
      <c r="AC33" s="5" t="s">
        <v>8</v>
      </c>
      <c r="AD33" s="6">
        <v>44013.674587210648</v>
      </c>
      <c r="AE33" s="5" t="s">
        <v>76</v>
      </c>
      <c r="AF33">
        <v>1</v>
      </c>
      <c r="AG33">
        <v>1</v>
      </c>
      <c r="AH33">
        <v>1</v>
      </c>
      <c r="AI33">
        <v>-57</v>
      </c>
      <c r="AK33">
        <v>30</v>
      </c>
      <c r="AL33" s="5" t="s">
        <v>8</v>
      </c>
      <c r="AM33" s="6">
        <v>44014.523032789351</v>
      </c>
      <c r="AN33" s="5" t="s">
        <v>86</v>
      </c>
      <c r="AO33">
        <v>1</v>
      </c>
      <c r="AP33">
        <v>1</v>
      </c>
      <c r="AQ33">
        <v>1</v>
      </c>
      <c r="AR33">
        <v>-49</v>
      </c>
      <c r="AT33">
        <v>30</v>
      </c>
      <c r="AU33" s="5" t="s">
        <v>8</v>
      </c>
      <c r="AV33" s="6">
        <v>44012.506076608799</v>
      </c>
      <c r="AW33" s="5" t="s">
        <v>23</v>
      </c>
      <c r="AX33">
        <v>1</v>
      </c>
      <c r="AY33">
        <v>1</v>
      </c>
      <c r="AZ33">
        <v>1</v>
      </c>
      <c r="BA33">
        <v>-57</v>
      </c>
      <c r="BC33">
        <v>30</v>
      </c>
      <c r="BD33" s="5" t="s">
        <v>8</v>
      </c>
      <c r="BE33" s="6">
        <v>44021.891286956015</v>
      </c>
      <c r="BF33" s="5" t="s">
        <v>147</v>
      </c>
      <c r="BG33" s="5">
        <v>1</v>
      </c>
      <c r="BH33" s="5">
        <v>1</v>
      </c>
      <c r="BI33" s="5">
        <v>1</v>
      </c>
      <c r="BJ33" s="5">
        <v>-59</v>
      </c>
      <c r="BK33" s="5"/>
      <c r="BL33">
        <v>2</v>
      </c>
      <c r="BM33" s="5" t="s">
        <v>8</v>
      </c>
      <c r="BN33" s="6">
        <v>44013.710397800925</v>
      </c>
      <c r="BO33" s="5" t="s">
        <v>80</v>
      </c>
      <c r="BP33">
        <v>1</v>
      </c>
      <c r="BQ33">
        <v>1</v>
      </c>
      <c r="BR33">
        <v>1</v>
      </c>
      <c r="BS33">
        <v>-57</v>
      </c>
      <c r="BU33">
        <v>30</v>
      </c>
      <c r="BV33" s="5" t="s">
        <v>8</v>
      </c>
      <c r="BW33" s="6">
        <v>44014.796206041668</v>
      </c>
      <c r="BX33" s="5" t="s">
        <v>91</v>
      </c>
      <c r="BY33">
        <v>1</v>
      </c>
      <c r="BZ33">
        <v>1</v>
      </c>
      <c r="CA33">
        <v>1</v>
      </c>
      <c r="CB33">
        <v>-76</v>
      </c>
      <c r="CD33">
        <v>30</v>
      </c>
      <c r="CE33" s="5" t="s">
        <v>8</v>
      </c>
      <c r="CF33" s="6">
        <v>44021.942733136573</v>
      </c>
      <c r="CG33" s="5" t="s">
        <v>143</v>
      </c>
      <c r="CH33" s="5">
        <v>1</v>
      </c>
      <c r="CI33" s="5">
        <v>1</v>
      </c>
      <c r="CJ33" s="5">
        <v>1</v>
      </c>
      <c r="CK33" s="5">
        <v>-68</v>
      </c>
      <c r="CL33" s="5"/>
      <c r="CM33">
        <v>30</v>
      </c>
      <c r="CN33" s="5" t="s">
        <v>8</v>
      </c>
      <c r="CO33" s="6">
        <v>44014.793130034719</v>
      </c>
      <c r="CP33" s="5" t="s">
        <v>106</v>
      </c>
      <c r="CQ33">
        <v>1</v>
      </c>
      <c r="CR33">
        <v>1</v>
      </c>
      <c r="CS33">
        <v>1</v>
      </c>
      <c r="CT33">
        <v>-76</v>
      </c>
      <c r="CV33">
        <v>30</v>
      </c>
      <c r="CW33" s="5" t="s">
        <v>8</v>
      </c>
      <c r="CX33" s="6">
        <v>44021.950095277774</v>
      </c>
      <c r="CY33" s="5" t="s">
        <v>145</v>
      </c>
      <c r="CZ33" s="5">
        <v>1</v>
      </c>
      <c r="DA33" s="5">
        <v>1</v>
      </c>
      <c r="DB33" s="5">
        <v>1</v>
      </c>
      <c r="DC33" s="5">
        <v>-69</v>
      </c>
      <c r="DE33">
        <v>30</v>
      </c>
      <c r="DF33" s="5" t="s">
        <v>8</v>
      </c>
      <c r="DG33" s="6">
        <v>44014.786196562498</v>
      </c>
      <c r="DH33" s="5" t="s">
        <v>108</v>
      </c>
      <c r="DI33">
        <v>1</v>
      </c>
      <c r="DJ33">
        <v>1</v>
      </c>
      <c r="DK33">
        <v>1</v>
      </c>
      <c r="DL33">
        <v>-71</v>
      </c>
      <c r="DN33">
        <v>30</v>
      </c>
      <c r="DO33" s="5" t="s">
        <v>8</v>
      </c>
      <c r="DP33" s="6">
        <v>44014.782978958334</v>
      </c>
      <c r="DQ33" s="5" t="s">
        <v>110</v>
      </c>
      <c r="DR33">
        <v>1</v>
      </c>
      <c r="DS33">
        <v>1</v>
      </c>
      <c r="DT33">
        <v>1</v>
      </c>
      <c r="DU33">
        <v>-69</v>
      </c>
      <c r="DW33">
        <v>30</v>
      </c>
      <c r="DX33" s="5" t="s">
        <v>8</v>
      </c>
      <c r="DY33" s="6">
        <v>44014.778498020831</v>
      </c>
      <c r="DZ33" s="5" t="s">
        <v>112</v>
      </c>
      <c r="EA33">
        <v>1</v>
      </c>
      <c r="EB33">
        <v>1</v>
      </c>
      <c r="EC33">
        <v>1</v>
      </c>
      <c r="ED33">
        <v>-90</v>
      </c>
      <c r="EF33">
        <v>30</v>
      </c>
      <c r="EG33" s="5" t="s">
        <v>8</v>
      </c>
      <c r="EH33" s="6">
        <v>44014.773669594906</v>
      </c>
      <c r="EI33" s="5" t="s">
        <v>114</v>
      </c>
      <c r="EJ33">
        <v>1</v>
      </c>
      <c r="EK33">
        <v>1</v>
      </c>
      <c r="EL33">
        <v>1</v>
      </c>
      <c r="EM33">
        <v>-72</v>
      </c>
    </row>
    <row r="34" spans="1:143" x14ac:dyDescent="0.25">
      <c r="A34">
        <v>0</v>
      </c>
      <c r="B34" s="5" t="s">
        <v>8</v>
      </c>
      <c r="C34" s="6">
        <v>44013.676449525461</v>
      </c>
      <c r="D34" s="5" t="s">
        <v>61</v>
      </c>
      <c r="E34">
        <v>1</v>
      </c>
      <c r="F34">
        <v>1</v>
      </c>
      <c r="G34">
        <v>1</v>
      </c>
      <c r="H34">
        <v>-31</v>
      </c>
      <c r="J34">
        <v>4</v>
      </c>
      <c r="K34" s="5" t="s">
        <v>8</v>
      </c>
      <c r="L34" s="6">
        <v>44013.695859409723</v>
      </c>
      <c r="M34" s="5" t="s">
        <v>70</v>
      </c>
      <c r="N34">
        <v>1</v>
      </c>
      <c r="O34">
        <v>1</v>
      </c>
      <c r="P34">
        <v>1</v>
      </c>
      <c r="Q34">
        <v>-43</v>
      </c>
      <c r="S34">
        <v>31</v>
      </c>
      <c r="T34" s="5" t="s">
        <v>8</v>
      </c>
      <c r="U34" s="6">
        <v>44014.515279282408</v>
      </c>
      <c r="V34" s="5" t="s">
        <v>84</v>
      </c>
      <c r="W34">
        <v>1</v>
      </c>
      <c r="X34">
        <v>1</v>
      </c>
      <c r="Y34">
        <v>1</v>
      </c>
      <c r="Z34">
        <v>-46</v>
      </c>
      <c r="AB34">
        <v>4</v>
      </c>
      <c r="AC34" s="5" t="s">
        <v>8</v>
      </c>
      <c r="AD34" s="6">
        <v>44013.674596076387</v>
      </c>
      <c r="AE34" s="5" t="s">
        <v>76</v>
      </c>
      <c r="AF34">
        <v>1</v>
      </c>
      <c r="AG34">
        <v>1</v>
      </c>
      <c r="AH34">
        <v>1</v>
      </c>
      <c r="AI34">
        <v>-57</v>
      </c>
      <c r="AK34">
        <v>31</v>
      </c>
      <c r="AL34" s="5" t="s">
        <v>8</v>
      </c>
      <c r="AM34" s="6">
        <v>44014.523055995371</v>
      </c>
      <c r="AN34" s="5" t="s">
        <v>86</v>
      </c>
      <c r="AO34">
        <v>1</v>
      </c>
      <c r="AP34">
        <v>1</v>
      </c>
      <c r="AQ34">
        <v>1</v>
      </c>
      <c r="AR34">
        <v>-47</v>
      </c>
      <c r="AT34">
        <v>31</v>
      </c>
      <c r="AU34" s="5" t="s">
        <v>8</v>
      </c>
      <c r="AV34" s="6">
        <v>44012.506088935188</v>
      </c>
      <c r="AW34" s="5" t="s">
        <v>23</v>
      </c>
      <c r="AX34">
        <v>1</v>
      </c>
      <c r="AY34">
        <v>1</v>
      </c>
      <c r="AZ34">
        <v>1</v>
      </c>
      <c r="BA34">
        <v>-56</v>
      </c>
      <c r="BC34">
        <v>31</v>
      </c>
      <c r="BD34" s="5" t="s">
        <v>8</v>
      </c>
      <c r="BE34" s="6">
        <v>44021.891298206021</v>
      </c>
      <c r="BF34" s="5" t="s">
        <v>147</v>
      </c>
      <c r="BG34" s="5">
        <v>1</v>
      </c>
      <c r="BH34" s="5">
        <v>1</v>
      </c>
      <c r="BI34" s="5">
        <v>1</v>
      </c>
      <c r="BJ34" s="5">
        <v>-69</v>
      </c>
      <c r="BK34" s="5"/>
      <c r="BL34">
        <v>3</v>
      </c>
      <c r="BM34" s="5" t="s">
        <v>8</v>
      </c>
      <c r="BN34" s="6">
        <v>44013.710405370373</v>
      </c>
      <c r="BO34" s="5" t="s">
        <v>80</v>
      </c>
      <c r="BP34">
        <v>1</v>
      </c>
      <c r="BQ34">
        <v>1</v>
      </c>
      <c r="BR34">
        <v>1</v>
      </c>
      <c r="BS34">
        <v>-57</v>
      </c>
      <c r="BU34">
        <v>31</v>
      </c>
      <c r="BV34" s="5" t="s">
        <v>8</v>
      </c>
      <c r="BW34" s="6">
        <v>44014.796216388888</v>
      </c>
      <c r="BX34" s="5" t="s">
        <v>91</v>
      </c>
      <c r="BY34">
        <v>1</v>
      </c>
      <c r="BZ34">
        <v>1</v>
      </c>
      <c r="CA34">
        <v>1</v>
      </c>
      <c r="CB34">
        <v>-75</v>
      </c>
      <c r="CD34">
        <v>31</v>
      </c>
      <c r="CE34" s="5" t="s">
        <v>8</v>
      </c>
      <c r="CF34" s="6">
        <v>44021.942744537038</v>
      </c>
      <c r="CG34" s="5" t="s">
        <v>143</v>
      </c>
      <c r="CH34" s="5">
        <v>1</v>
      </c>
      <c r="CI34" s="5">
        <v>1</v>
      </c>
      <c r="CJ34" s="5">
        <v>1</v>
      </c>
      <c r="CK34" s="5">
        <v>-70</v>
      </c>
      <c r="CL34" s="5"/>
      <c r="CM34">
        <v>31</v>
      </c>
      <c r="CN34" s="5" t="s">
        <v>8</v>
      </c>
      <c r="CO34" s="6">
        <v>44014.793137824076</v>
      </c>
      <c r="CP34" s="5" t="s">
        <v>106</v>
      </c>
      <c r="CQ34">
        <v>1</v>
      </c>
      <c r="CR34">
        <v>1</v>
      </c>
      <c r="CS34">
        <v>1</v>
      </c>
      <c r="CT34">
        <v>-75</v>
      </c>
      <c r="CV34">
        <v>31</v>
      </c>
      <c r="CW34" s="5" t="s">
        <v>8</v>
      </c>
      <c r="CX34" s="6">
        <v>44021.95010707176</v>
      </c>
      <c r="CY34" s="5" t="s">
        <v>145</v>
      </c>
      <c r="CZ34" s="5">
        <v>1</v>
      </c>
      <c r="DA34" s="5">
        <v>1</v>
      </c>
      <c r="DB34" s="5">
        <v>1</v>
      </c>
      <c r="DC34" s="5">
        <v>-73</v>
      </c>
      <c r="DE34">
        <v>31</v>
      </c>
      <c r="DF34" s="5" t="s">
        <v>8</v>
      </c>
      <c r="DG34" s="6">
        <v>44014.786206377314</v>
      </c>
      <c r="DH34" s="5" t="s">
        <v>108</v>
      </c>
      <c r="DI34">
        <v>1</v>
      </c>
      <c r="DJ34">
        <v>1</v>
      </c>
      <c r="DK34">
        <v>1</v>
      </c>
      <c r="DL34">
        <v>-73</v>
      </c>
      <c r="DN34">
        <v>31</v>
      </c>
      <c r="DO34" s="5" t="s">
        <v>8</v>
      </c>
      <c r="DP34" s="6">
        <v>44014.782986817132</v>
      </c>
      <c r="DQ34" s="5" t="s">
        <v>110</v>
      </c>
      <c r="DR34">
        <v>1</v>
      </c>
      <c r="DS34">
        <v>1</v>
      </c>
      <c r="DT34">
        <v>1</v>
      </c>
      <c r="DU34">
        <v>-69</v>
      </c>
      <c r="DW34">
        <v>31</v>
      </c>
      <c r="DX34" s="5" t="s">
        <v>8</v>
      </c>
      <c r="DY34" s="6">
        <v>44014.778512870369</v>
      </c>
      <c r="DZ34" s="5" t="s">
        <v>112</v>
      </c>
      <c r="EA34">
        <v>1</v>
      </c>
      <c r="EB34">
        <v>1</v>
      </c>
      <c r="EC34">
        <v>1</v>
      </c>
      <c r="ED34">
        <v>-92</v>
      </c>
      <c r="EF34">
        <v>31</v>
      </c>
      <c r="EG34" s="5" t="s">
        <v>8</v>
      </c>
      <c r="EH34" s="6">
        <v>44014.773681342595</v>
      </c>
      <c r="EI34" s="5" t="s">
        <v>114</v>
      </c>
      <c r="EJ34">
        <v>1</v>
      </c>
      <c r="EK34">
        <v>1</v>
      </c>
      <c r="EL34">
        <v>1</v>
      </c>
      <c r="EM34">
        <v>-73</v>
      </c>
    </row>
    <row r="35" spans="1:143" x14ac:dyDescent="0.25">
      <c r="A35">
        <v>1</v>
      </c>
      <c r="B35" s="5" t="s">
        <v>8</v>
      </c>
      <c r="C35" s="6">
        <v>44013.676459062503</v>
      </c>
      <c r="D35" s="5" t="s">
        <v>61</v>
      </c>
      <c r="E35">
        <v>1</v>
      </c>
      <c r="F35">
        <v>1</v>
      </c>
      <c r="G35">
        <v>1</v>
      </c>
      <c r="H35">
        <v>-34</v>
      </c>
      <c r="J35">
        <v>5</v>
      </c>
      <c r="K35" s="5" t="s">
        <v>8</v>
      </c>
      <c r="L35" s="6">
        <v>44013.695868275463</v>
      </c>
      <c r="M35" s="5" t="s">
        <v>70</v>
      </c>
      <c r="N35">
        <v>1</v>
      </c>
      <c r="O35">
        <v>1</v>
      </c>
      <c r="P35">
        <v>1</v>
      </c>
      <c r="Q35">
        <v>-43</v>
      </c>
      <c r="S35">
        <v>32</v>
      </c>
      <c r="T35" s="5" t="s">
        <v>8</v>
      </c>
      <c r="U35" s="6">
        <v>44014.515289826391</v>
      </c>
      <c r="V35" s="5" t="s">
        <v>84</v>
      </c>
      <c r="W35">
        <v>1</v>
      </c>
      <c r="X35">
        <v>1</v>
      </c>
      <c r="Y35">
        <v>1</v>
      </c>
      <c r="Z35">
        <v>-49</v>
      </c>
      <c r="AB35">
        <v>5</v>
      </c>
      <c r="AC35" s="5" t="s">
        <v>8</v>
      </c>
      <c r="AD35" s="6">
        <v>44013.674606712964</v>
      </c>
      <c r="AE35" s="5" t="s">
        <v>76</v>
      </c>
      <c r="AF35">
        <v>1</v>
      </c>
      <c r="AG35">
        <v>1</v>
      </c>
      <c r="AH35">
        <v>1</v>
      </c>
      <c r="AI35">
        <v>-57</v>
      </c>
      <c r="AK35">
        <v>32</v>
      </c>
      <c r="AL35" s="5" t="s">
        <v>8</v>
      </c>
      <c r="AM35" s="6">
        <v>44014.52307920139</v>
      </c>
      <c r="AN35" s="5" t="s">
        <v>86</v>
      </c>
      <c r="AO35">
        <v>1</v>
      </c>
      <c r="AP35">
        <v>1</v>
      </c>
      <c r="AQ35">
        <v>1</v>
      </c>
      <c r="AR35">
        <v>-48</v>
      </c>
      <c r="AT35">
        <v>32</v>
      </c>
      <c r="AU35" s="5" t="s">
        <v>8</v>
      </c>
      <c r="AV35" s="6">
        <v>44012.506107997688</v>
      </c>
      <c r="AW35" s="5" t="s">
        <v>23</v>
      </c>
      <c r="AX35">
        <v>1</v>
      </c>
      <c r="AY35">
        <v>1</v>
      </c>
      <c r="AZ35">
        <v>1</v>
      </c>
      <c r="BA35">
        <v>-59</v>
      </c>
      <c r="BC35">
        <v>32</v>
      </c>
      <c r="BD35" s="5" t="s">
        <v>8</v>
      </c>
      <c r="BE35" s="6">
        <v>44021.891308032406</v>
      </c>
      <c r="BF35" s="5" t="s">
        <v>147</v>
      </c>
      <c r="BG35" s="5">
        <v>1</v>
      </c>
      <c r="BH35" s="5">
        <v>1</v>
      </c>
      <c r="BI35" s="5">
        <v>1</v>
      </c>
      <c r="BJ35" s="5">
        <v>-60</v>
      </c>
      <c r="BK35" s="5"/>
      <c r="BL35">
        <v>4</v>
      </c>
      <c r="BM35" s="5" t="s">
        <v>8</v>
      </c>
      <c r="BN35" s="6">
        <v>44013.710418090275</v>
      </c>
      <c r="BO35" s="5" t="s">
        <v>80</v>
      </c>
      <c r="BP35">
        <v>1</v>
      </c>
      <c r="BQ35">
        <v>1</v>
      </c>
      <c r="BR35">
        <v>1</v>
      </c>
      <c r="BS35">
        <v>-57</v>
      </c>
      <c r="BU35">
        <v>32</v>
      </c>
      <c r="BV35" s="5" t="s">
        <v>8</v>
      </c>
      <c r="BW35" s="6">
        <v>44014.796230856482</v>
      </c>
      <c r="BX35" s="5" t="s">
        <v>91</v>
      </c>
      <c r="BY35">
        <v>1</v>
      </c>
      <c r="BZ35">
        <v>1</v>
      </c>
      <c r="CA35">
        <v>1</v>
      </c>
      <c r="CB35">
        <v>-77</v>
      </c>
      <c r="CD35">
        <v>32</v>
      </c>
      <c r="CE35" s="5" t="s">
        <v>8</v>
      </c>
      <c r="CF35" s="6">
        <v>44021.942756215278</v>
      </c>
      <c r="CG35" s="5" t="s">
        <v>143</v>
      </c>
      <c r="CH35" s="5">
        <v>1</v>
      </c>
      <c r="CI35" s="5">
        <v>1</v>
      </c>
      <c r="CJ35" s="5">
        <v>1</v>
      </c>
      <c r="CK35" s="5">
        <v>-67</v>
      </c>
      <c r="CL35" s="5"/>
      <c r="CM35">
        <v>32</v>
      </c>
      <c r="CN35" s="5" t="s">
        <v>8</v>
      </c>
      <c r="CO35" s="6">
        <v>44014.793150428239</v>
      </c>
      <c r="CP35" s="5" t="s">
        <v>106</v>
      </c>
      <c r="CQ35">
        <v>1</v>
      </c>
      <c r="CR35">
        <v>1</v>
      </c>
      <c r="CS35">
        <v>1</v>
      </c>
      <c r="CT35">
        <v>-80</v>
      </c>
      <c r="CV35">
        <v>32</v>
      </c>
      <c r="CW35" s="5" t="s">
        <v>8</v>
      </c>
      <c r="CX35" s="6">
        <v>44021.950115949076</v>
      </c>
      <c r="CY35" s="5" t="s">
        <v>145</v>
      </c>
      <c r="CZ35" s="5">
        <v>1</v>
      </c>
      <c r="DA35" s="5">
        <v>1</v>
      </c>
      <c r="DB35" s="5">
        <v>1</v>
      </c>
      <c r="DC35" s="5">
        <v>-69</v>
      </c>
      <c r="DE35">
        <v>32</v>
      </c>
      <c r="DF35" s="5" t="s">
        <v>8</v>
      </c>
      <c r="DG35" s="6">
        <v>44014.78621564815</v>
      </c>
      <c r="DH35" s="5" t="s">
        <v>108</v>
      </c>
      <c r="DI35">
        <v>1</v>
      </c>
      <c r="DJ35">
        <v>1</v>
      </c>
      <c r="DK35">
        <v>1</v>
      </c>
      <c r="DL35">
        <v>-72</v>
      </c>
      <c r="DN35">
        <v>32</v>
      </c>
      <c r="DO35" s="5" t="s">
        <v>8</v>
      </c>
      <c r="DP35" s="6">
        <v>44014.783003495373</v>
      </c>
      <c r="DQ35" s="5" t="s">
        <v>110</v>
      </c>
      <c r="DR35">
        <v>1</v>
      </c>
      <c r="DS35">
        <v>1</v>
      </c>
      <c r="DT35">
        <v>1</v>
      </c>
      <c r="DU35">
        <v>-70</v>
      </c>
      <c r="DW35">
        <v>32</v>
      </c>
      <c r="DX35" s="5" t="s">
        <v>8</v>
      </c>
      <c r="DY35" s="6">
        <v>44014.778518935185</v>
      </c>
      <c r="DZ35" s="5" t="s">
        <v>112</v>
      </c>
      <c r="EA35">
        <v>1</v>
      </c>
      <c r="EB35">
        <v>1</v>
      </c>
      <c r="EC35">
        <v>1</v>
      </c>
      <c r="ED35">
        <v>-86</v>
      </c>
      <c r="EF35">
        <v>32</v>
      </c>
      <c r="EG35" s="5" t="s">
        <v>8</v>
      </c>
      <c r="EH35" s="6">
        <v>44014.773693587966</v>
      </c>
      <c r="EI35" s="5" t="s">
        <v>114</v>
      </c>
      <c r="EJ35">
        <v>1</v>
      </c>
      <c r="EK35">
        <v>1</v>
      </c>
      <c r="EL35">
        <v>1</v>
      </c>
      <c r="EM35">
        <v>-82</v>
      </c>
    </row>
    <row r="36" spans="1:143" x14ac:dyDescent="0.25">
      <c r="A36">
        <v>2</v>
      </c>
      <c r="B36" s="5" t="s">
        <v>8</v>
      </c>
      <c r="C36" s="6">
        <v>44013.676470324077</v>
      </c>
      <c r="D36" s="5" t="s">
        <v>61</v>
      </c>
      <c r="E36">
        <v>1</v>
      </c>
      <c r="F36">
        <v>1</v>
      </c>
      <c r="G36">
        <v>1</v>
      </c>
      <c r="H36">
        <v>-33</v>
      </c>
      <c r="J36">
        <v>6</v>
      </c>
      <c r="K36" s="5" t="s">
        <v>8</v>
      </c>
      <c r="L36" s="6">
        <v>44013.69588392361</v>
      </c>
      <c r="M36" s="5" t="s">
        <v>70</v>
      </c>
      <c r="N36">
        <v>1</v>
      </c>
      <c r="O36">
        <v>1</v>
      </c>
      <c r="P36">
        <v>1</v>
      </c>
      <c r="Q36">
        <v>-42</v>
      </c>
      <c r="S36">
        <v>33</v>
      </c>
      <c r="T36" s="5" t="s">
        <v>8</v>
      </c>
      <c r="U36" s="6">
        <v>44014.515306053239</v>
      </c>
      <c r="V36" s="5" t="s">
        <v>84</v>
      </c>
      <c r="W36">
        <v>1</v>
      </c>
      <c r="X36">
        <v>1</v>
      </c>
      <c r="Y36">
        <v>1</v>
      </c>
      <c r="Z36">
        <v>-47</v>
      </c>
      <c r="AB36">
        <v>6</v>
      </c>
      <c r="AC36" s="5" t="s">
        <v>8</v>
      </c>
      <c r="AD36" s="6">
        <v>44013.674621770835</v>
      </c>
      <c r="AE36" s="5" t="s">
        <v>76</v>
      </c>
      <c r="AF36">
        <v>1</v>
      </c>
      <c r="AG36">
        <v>1</v>
      </c>
      <c r="AH36">
        <v>1</v>
      </c>
      <c r="AI36">
        <v>-58</v>
      </c>
      <c r="AK36">
        <v>33</v>
      </c>
      <c r="AL36" s="5" t="s">
        <v>8</v>
      </c>
      <c r="AM36" s="6">
        <v>44014.523090833332</v>
      </c>
      <c r="AN36" s="5" t="s">
        <v>86</v>
      </c>
      <c r="AO36">
        <v>1</v>
      </c>
      <c r="AP36">
        <v>1</v>
      </c>
      <c r="AQ36">
        <v>1</v>
      </c>
      <c r="AR36">
        <v>-49</v>
      </c>
      <c r="AT36">
        <v>33</v>
      </c>
      <c r="AU36" s="5" t="s">
        <v>8</v>
      </c>
      <c r="AV36" s="6">
        <v>44012.506112106479</v>
      </c>
      <c r="AW36" s="5" t="s">
        <v>23</v>
      </c>
      <c r="AX36">
        <v>1</v>
      </c>
      <c r="AY36">
        <v>1</v>
      </c>
      <c r="AZ36">
        <v>1</v>
      </c>
      <c r="BA36">
        <v>-56</v>
      </c>
      <c r="BC36">
        <v>33</v>
      </c>
      <c r="BD36" s="5" t="s">
        <v>8</v>
      </c>
      <c r="BE36" s="6">
        <v>44021.891321759256</v>
      </c>
      <c r="BF36" s="5" t="s">
        <v>147</v>
      </c>
      <c r="BG36" s="5">
        <v>1</v>
      </c>
      <c r="BH36" s="5">
        <v>1</v>
      </c>
      <c r="BI36" s="5">
        <v>1</v>
      </c>
      <c r="BJ36" s="5">
        <v>-62</v>
      </c>
      <c r="BK36" s="5"/>
      <c r="BL36">
        <v>5</v>
      </c>
      <c r="BM36" s="5" t="s">
        <v>8</v>
      </c>
      <c r="BN36" s="6">
        <v>44013.71043175926</v>
      </c>
      <c r="BO36" s="5" t="s">
        <v>80</v>
      </c>
      <c r="BP36">
        <v>1</v>
      </c>
      <c r="BQ36">
        <v>1</v>
      </c>
      <c r="BR36">
        <v>1</v>
      </c>
      <c r="BS36">
        <v>-62</v>
      </c>
      <c r="BU36">
        <v>33</v>
      </c>
      <c r="BV36" s="5" t="s">
        <v>8</v>
      </c>
      <c r="BW36" s="6">
        <v>44014.796238553237</v>
      </c>
      <c r="BX36" s="5" t="s">
        <v>91</v>
      </c>
      <c r="BY36">
        <v>1</v>
      </c>
      <c r="BZ36">
        <v>1</v>
      </c>
      <c r="CA36">
        <v>1</v>
      </c>
      <c r="CB36">
        <v>-77</v>
      </c>
      <c r="CD36">
        <v>33</v>
      </c>
      <c r="CE36" s="5" t="s">
        <v>8</v>
      </c>
      <c r="CF36" s="6">
        <v>44021.942771666669</v>
      </c>
      <c r="CG36" s="5" t="s">
        <v>143</v>
      </c>
      <c r="CH36" s="5">
        <v>1</v>
      </c>
      <c r="CI36" s="5">
        <v>1</v>
      </c>
      <c r="CJ36" s="5">
        <v>1</v>
      </c>
      <c r="CK36" s="5">
        <v>-67</v>
      </c>
      <c r="CL36" s="5"/>
      <c r="CM36">
        <v>33</v>
      </c>
      <c r="CN36" s="5" t="s">
        <v>8</v>
      </c>
      <c r="CO36" s="6">
        <v>44014.793170740741</v>
      </c>
      <c r="CP36" s="5" t="s">
        <v>106</v>
      </c>
      <c r="CQ36">
        <v>1</v>
      </c>
      <c r="CR36">
        <v>1</v>
      </c>
      <c r="CS36">
        <v>1</v>
      </c>
      <c r="CT36">
        <v>-77</v>
      </c>
      <c r="CV36">
        <v>33</v>
      </c>
      <c r="CW36" s="5" t="s">
        <v>8</v>
      </c>
      <c r="CX36" s="6">
        <v>44021.950137743057</v>
      </c>
      <c r="CY36" s="5" t="s">
        <v>145</v>
      </c>
      <c r="CZ36" s="5">
        <v>1</v>
      </c>
      <c r="DA36" s="5">
        <v>1</v>
      </c>
      <c r="DB36" s="5">
        <v>1</v>
      </c>
      <c r="DC36" s="5">
        <v>-69</v>
      </c>
      <c r="DE36">
        <v>33</v>
      </c>
      <c r="DF36" s="5" t="s">
        <v>8</v>
      </c>
      <c r="DG36" s="6">
        <v>44014.786227766206</v>
      </c>
      <c r="DH36" s="5" t="s">
        <v>108</v>
      </c>
      <c r="DI36">
        <v>1</v>
      </c>
      <c r="DJ36">
        <v>1</v>
      </c>
      <c r="DK36">
        <v>1</v>
      </c>
      <c r="DL36">
        <v>-73</v>
      </c>
      <c r="DN36">
        <v>33</v>
      </c>
      <c r="DO36" s="5" t="s">
        <v>8</v>
      </c>
      <c r="DP36" s="6">
        <v>44014.783013043983</v>
      </c>
      <c r="DQ36" s="5" t="s">
        <v>110</v>
      </c>
      <c r="DR36">
        <v>1</v>
      </c>
      <c r="DS36">
        <v>1</v>
      </c>
      <c r="DT36">
        <v>1</v>
      </c>
      <c r="DU36">
        <v>-68</v>
      </c>
      <c r="DW36">
        <v>33</v>
      </c>
      <c r="DX36" s="5" t="s">
        <v>8</v>
      </c>
      <c r="DY36" s="6">
        <v>44014.778531840275</v>
      </c>
      <c r="DZ36" s="5" t="s">
        <v>112</v>
      </c>
      <c r="EA36">
        <v>1</v>
      </c>
      <c r="EB36">
        <v>1</v>
      </c>
      <c r="EC36">
        <v>1</v>
      </c>
      <c r="ED36">
        <v>-82</v>
      </c>
      <c r="EF36">
        <v>33</v>
      </c>
      <c r="EG36" s="5" t="s">
        <v>8</v>
      </c>
      <c r="EH36" s="6">
        <v>44014.773704560183</v>
      </c>
      <c r="EI36" s="5" t="s">
        <v>114</v>
      </c>
      <c r="EJ36">
        <v>1</v>
      </c>
      <c r="EK36">
        <v>1</v>
      </c>
      <c r="EL36">
        <v>1</v>
      </c>
      <c r="EM36">
        <v>-72</v>
      </c>
    </row>
    <row r="37" spans="1:143" x14ac:dyDescent="0.25">
      <c r="A37">
        <v>3</v>
      </c>
      <c r="B37" s="5" t="s">
        <v>8</v>
      </c>
      <c r="C37" s="6">
        <v>44013.676481967595</v>
      </c>
      <c r="D37" s="5" t="s">
        <v>61</v>
      </c>
      <c r="E37">
        <v>1</v>
      </c>
      <c r="F37">
        <v>1</v>
      </c>
      <c r="G37">
        <v>1</v>
      </c>
      <c r="H37">
        <v>-33</v>
      </c>
      <c r="J37">
        <v>7</v>
      </c>
      <c r="K37" s="5" t="s">
        <v>8</v>
      </c>
      <c r="L37" s="6">
        <v>44013.695898101854</v>
      </c>
      <c r="M37" s="5" t="s">
        <v>70</v>
      </c>
      <c r="N37">
        <v>1</v>
      </c>
      <c r="O37">
        <v>1</v>
      </c>
      <c r="P37">
        <v>1</v>
      </c>
      <c r="Q37">
        <v>-45</v>
      </c>
      <c r="S37">
        <v>34</v>
      </c>
      <c r="T37" s="5" t="s">
        <v>8</v>
      </c>
      <c r="U37" s="6">
        <v>44014.515329259259</v>
      </c>
      <c r="V37" s="5" t="s">
        <v>84</v>
      </c>
      <c r="W37">
        <v>1</v>
      </c>
      <c r="X37">
        <v>1</v>
      </c>
      <c r="Y37">
        <v>1</v>
      </c>
      <c r="Z37">
        <v>-46</v>
      </c>
      <c r="AB37">
        <v>7</v>
      </c>
      <c r="AC37" s="5" t="s">
        <v>8</v>
      </c>
      <c r="AD37" s="6">
        <v>44013.674644976854</v>
      </c>
      <c r="AE37" s="5" t="s">
        <v>76</v>
      </c>
      <c r="AF37">
        <v>1</v>
      </c>
      <c r="AG37">
        <v>1</v>
      </c>
      <c r="AH37">
        <v>1</v>
      </c>
      <c r="AI37">
        <v>-57</v>
      </c>
      <c r="AK37">
        <v>34</v>
      </c>
      <c r="AL37" s="5" t="s">
        <v>8</v>
      </c>
      <c r="AM37" s="6">
        <v>44014.523114039352</v>
      </c>
      <c r="AN37" s="5" t="s">
        <v>86</v>
      </c>
      <c r="AO37">
        <v>1</v>
      </c>
      <c r="AP37">
        <v>1</v>
      </c>
      <c r="AQ37">
        <v>1</v>
      </c>
      <c r="AR37">
        <v>-49</v>
      </c>
      <c r="AT37">
        <v>34</v>
      </c>
      <c r="AU37" s="5" t="s">
        <v>8</v>
      </c>
      <c r="AV37" s="6">
        <v>44012.506123136576</v>
      </c>
      <c r="AW37" s="5" t="s">
        <v>23</v>
      </c>
      <c r="AX37">
        <v>1</v>
      </c>
      <c r="AY37">
        <v>1</v>
      </c>
      <c r="AZ37">
        <v>1</v>
      </c>
      <c r="BA37">
        <v>-56</v>
      </c>
      <c r="BC37">
        <v>34</v>
      </c>
      <c r="BD37" s="5" t="s">
        <v>8</v>
      </c>
      <c r="BE37" s="6">
        <v>44021.891332685183</v>
      </c>
      <c r="BF37" s="5" t="s">
        <v>147</v>
      </c>
      <c r="BG37" s="5">
        <v>1</v>
      </c>
      <c r="BH37" s="5">
        <v>1</v>
      </c>
      <c r="BI37" s="5">
        <v>1</v>
      </c>
      <c r="BJ37" s="5">
        <v>-69</v>
      </c>
      <c r="BK37" s="5"/>
      <c r="BL37">
        <v>6</v>
      </c>
      <c r="BM37" s="5" t="s">
        <v>8</v>
      </c>
      <c r="BN37" s="6">
        <v>44013.71044130787</v>
      </c>
      <c r="BO37" s="5" t="s">
        <v>80</v>
      </c>
      <c r="BP37">
        <v>1</v>
      </c>
      <c r="BQ37">
        <v>1</v>
      </c>
      <c r="BR37">
        <v>1</v>
      </c>
      <c r="BS37">
        <v>-59</v>
      </c>
      <c r="BU37">
        <v>34</v>
      </c>
      <c r="BV37" s="5" t="s">
        <v>8</v>
      </c>
      <c r="BW37" s="6">
        <v>44014.796253692133</v>
      </c>
      <c r="BX37" s="5" t="s">
        <v>91</v>
      </c>
      <c r="BY37">
        <v>1</v>
      </c>
      <c r="BZ37">
        <v>1</v>
      </c>
      <c r="CA37">
        <v>1</v>
      </c>
      <c r="CB37">
        <v>-76</v>
      </c>
      <c r="CD37">
        <v>34</v>
      </c>
      <c r="CE37" s="5" t="s">
        <v>8</v>
      </c>
      <c r="CF37" s="6">
        <v>44021.942779305558</v>
      </c>
      <c r="CG37" s="5" t="s">
        <v>143</v>
      </c>
      <c r="CH37" s="5">
        <v>1</v>
      </c>
      <c r="CI37" s="5">
        <v>1</v>
      </c>
      <c r="CJ37" s="5">
        <v>1</v>
      </c>
      <c r="CK37" s="5">
        <v>-67</v>
      </c>
      <c r="CL37" s="5"/>
      <c r="CM37">
        <v>34</v>
      </c>
      <c r="CN37" s="5" t="s">
        <v>8</v>
      </c>
      <c r="CO37" s="6">
        <v>44014.79317138889</v>
      </c>
      <c r="CP37" s="5" t="s">
        <v>106</v>
      </c>
      <c r="CQ37">
        <v>1</v>
      </c>
      <c r="CR37">
        <v>1</v>
      </c>
      <c r="CS37">
        <v>1</v>
      </c>
      <c r="CT37">
        <v>-79</v>
      </c>
      <c r="CV37">
        <v>34</v>
      </c>
      <c r="CW37" s="5" t="s">
        <v>8</v>
      </c>
      <c r="CX37" s="6">
        <v>44021.950139201392</v>
      </c>
      <c r="CY37" s="5" t="s">
        <v>145</v>
      </c>
      <c r="CZ37" s="5">
        <v>1</v>
      </c>
      <c r="DA37" s="5">
        <v>1</v>
      </c>
      <c r="DB37" s="5">
        <v>1</v>
      </c>
      <c r="DC37" s="5">
        <v>-69</v>
      </c>
      <c r="DE37">
        <v>34</v>
      </c>
      <c r="DF37" s="5" t="s">
        <v>8</v>
      </c>
      <c r="DG37" s="6">
        <v>44014.786242627313</v>
      </c>
      <c r="DH37" s="5" t="s">
        <v>108</v>
      </c>
      <c r="DI37">
        <v>1</v>
      </c>
      <c r="DJ37">
        <v>1</v>
      </c>
      <c r="DK37">
        <v>1</v>
      </c>
      <c r="DL37">
        <v>-74</v>
      </c>
      <c r="DN37">
        <v>34</v>
      </c>
      <c r="DO37" s="5" t="s">
        <v>8</v>
      </c>
      <c r="DP37" s="6">
        <v>44014.783032511572</v>
      </c>
      <c r="DQ37" s="5" t="s">
        <v>110</v>
      </c>
      <c r="DR37">
        <v>1</v>
      </c>
      <c r="DS37">
        <v>1</v>
      </c>
      <c r="DT37">
        <v>1</v>
      </c>
      <c r="DU37">
        <v>-68</v>
      </c>
      <c r="DW37">
        <v>34</v>
      </c>
      <c r="DX37" s="5" t="s">
        <v>8</v>
      </c>
      <c r="DY37" s="6">
        <v>44014.778542395834</v>
      </c>
      <c r="DZ37" s="5" t="s">
        <v>112</v>
      </c>
      <c r="EA37">
        <v>1</v>
      </c>
      <c r="EB37">
        <v>1</v>
      </c>
      <c r="EC37">
        <v>1</v>
      </c>
      <c r="ED37">
        <v>-82</v>
      </c>
      <c r="EF37">
        <v>34</v>
      </c>
      <c r="EG37" s="5" t="s">
        <v>8</v>
      </c>
      <c r="EH37" s="6">
        <v>44014.773715798612</v>
      </c>
      <c r="EI37" s="5" t="s">
        <v>114</v>
      </c>
      <c r="EJ37">
        <v>1</v>
      </c>
      <c r="EK37">
        <v>1</v>
      </c>
      <c r="EL37">
        <v>1</v>
      </c>
      <c r="EM37">
        <v>-73</v>
      </c>
    </row>
    <row r="38" spans="1:143" x14ac:dyDescent="0.25">
      <c r="A38">
        <v>4</v>
      </c>
      <c r="B38" s="5" t="s">
        <v>8</v>
      </c>
      <c r="C38" s="6">
        <v>44013.676495648149</v>
      </c>
      <c r="D38" s="5" t="s">
        <v>61</v>
      </c>
      <c r="E38">
        <v>1</v>
      </c>
      <c r="F38">
        <v>1</v>
      </c>
      <c r="G38">
        <v>1</v>
      </c>
      <c r="H38">
        <v>-33</v>
      </c>
      <c r="J38">
        <v>8</v>
      </c>
      <c r="K38" s="5" t="s">
        <v>8</v>
      </c>
      <c r="L38" s="6">
        <v>44013.695904479166</v>
      </c>
      <c r="M38" s="5" t="s">
        <v>70</v>
      </c>
      <c r="N38">
        <v>1</v>
      </c>
      <c r="O38">
        <v>1</v>
      </c>
      <c r="P38">
        <v>1</v>
      </c>
      <c r="Q38">
        <v>-43</v>
      </c>
      <c r="S38">
        <v>35</v>
      </c>
      <c r="T38" s="5" t="s">
        <v>8</v>
      </c>
      <c r="U38" s="6">
        <v>44014.515336828706</v>
      </c>
      <c r="V38" s="5" t="s">
        <v>84</v>
      </c>
      <c r="W38">
        <v>1</v>
      </c>
      <c r="X38">
        <v>1</v>
      </c>
      <c r="Y38">
        <v>1</v>
      </c>
      <c r="Z38">
        <v>-46</v>
      </c>
      <c r="AB38">
        <v>8</v>
      </c>
      <c r="AC38" s="5" t="s">
        <v>8</v>
      </c>
      <c r="AD38" s="6">
        <v>44013.674658750002</v>
      </c>
      <c r="AE38" s="5" t="s">
        <v>76</v>
      </c>
      <c r="AF38">
        <v>1</v>
      </c>
      <c r="AG38">
        <v>1</v>
      </c>
      <c r="AH38">
        <v>1</v>
      </c>
      <c r="AI38">
        <v>-58</v>
      </c>
      <c r="AK38">
        <v>35</v>
      </c>
      <c r="AL38" s="5" t="s">
        <v>8</v>
      </c>
      <c r="AM38" s="6">
        <v>44014.523129097222</v>
      </c>
      <c r="AN38" s="5" t="s">
        <v>86</v>
      </c>
      <c r="AO38">
        <v>1</v>
      </c>
      <c r="AP38">
        <v>1</v>
      </c>
      <c r="AQ38">
        <v>1</v>
      </c>
      <c r="AR38">
        <v>-51</v>
      </c>
      <c r="AT38">
        <v>35</v>
      </c>
      <c r="AU38" s="5" t="s">
        <v>8</v>
      </c>
      <c r="AV38" s="6">
        <v>44012.506136539349</v>
      </c>
      <c r="AW38" s="5" t="s">
        <v>23</v>
      </c>
      <c r="AX38">
        <v>1</v>
      </c>
      <c r="AY38">
        <v>1</v>
      </c>
      <c r="AZ38">
        <v>1</v>
      </c>
      <c r="BA38">
        <v>-56</v>
      </c>
      <c r="BC38">
        <v>35</v>
      </c>
      <c r="BD38" s="5" t="s">
        <v>8</v>
      </c>
      <c r="BE38" s="6">
        <v>44021.891345034725</v>
      </c>
      <c r="BF38" s="5" t="s">
        <v>147</v>
      </c>
      <c r="BG38" s="5">
        <v>1</v>
      </c>
      <c r="BH38" s="5">
        <v>1</v>
      </c>
      <c r="BI38" s="5">
        <v>1</v>
      </c>
      <c r="BJ38" s="5">
        <v>-69</v>
      </c>
      <c r="BK38" s="5"/>
      <c r="BL38">
        <v>7</v>
      </c>
      <c r="BM38" s="5" t="s">
        <v>8</v>
      </c>
      <c r="BN38" s="6">
        <v>44013.71046451389</v>
      </c>
      <c r="BO38" s="5" t="s">
        <v>80</v>
      </c>
      <c r="BP38">
        <v>1</v>
      </c>
      <c r="BQ38">
        <v>1</v>
      </c>
      <c r="BR38">
        <v>1</v>
      </c>
      <c r="BS38">
        <v>-59</v>
      </c>
      <c r="BU38">
        <v>35</v>
      </c>
      <c r="BV38" s="5" t="s">
        <v>8</v>
      </c>
      <c r="BW38" s="6">
        <v>44014.79626234954</v>
      </c>
      <c r="BX38" s="5" t="s">
        <v>91</v>
      </c>
      <c r="BY38">
        <v>1</v>
      </c>
      <c r="BZ38">
        <v>1</v>
      </c>
      <c r="CA38">
        <v>1</v>
      </c>
      <c r="CB38">
        <v>-75</v>
      </c>
      <c r="CD38">
        <v>35</v>
      </c>
      <c r="CE38" s="5" t="s">
        <v>8</v>
      </c>
      <c r="CF38" s="6">
        <v>44021.942789942128</v>
      </c>
      <c r="CG38" s="5" t="s">
        <v>143</v>
      </c>
      <c r="CH38" s="5">
        <v>1</v>
      </c>
      <c r="CI38" s="5">
        <v>1</v>
      </c>
      <c r="CJ38" s="5">
        <v>1</v>
      </c>
      <c r="CK38" s="5">
        <v>-68</v>
      </c>
      <c r="CL38" s="5"/>
      <c r="CM38">
        <v>35</v>
      </c>
      <c r="CN38" s="5" t="s">
        <v>8</v>
      </c>
      <c r="CO38" s="6">
        <v>44014.793183078706</v>
      </c>
      <c r="CP38" s="5" t="s">
        <v>106</v>
      </c>
      <c r="CQ38">
        <v>1</v>
      </c>
      <c r="CR38">
        <v>1</v>
      </c>
      <c r="CS38">
        <v>1</v>
      </c>
      <c r="CT38">
        <v>-79</v>
      </c>
      <c r="CV38">
        <v>35</v>
      </c>
      <c r="CW38" s="5" t="s">
        <v>8</v>
      </c>
      <c r="CX38" s="6">
        <v>44021.950150856479</v>
      </c>
      <c r="CY38" s="5" t="s">
        <v>145</v>
      </c>
      <c r="CZ38" s="5">
        <v>1</v>
      </c>
      <c r="DA38" s="5">
        <v>1</v>
      </c>
      <c r="DB38" s="5">
        <v>1</v>
      </c>
      <c r="DC38" s="5">
        <v>-69</v>
      </c>
      <c r="DE38">
        <v>35</v>
      </c>
      <c r="DF38" s="5" t="s">
        <v>8</v>
      </c>
      <c r="DG38" s="6">
        <v>44014.786251527781</v>
      </c>
      <c r="DH38" s="5" t="s">
        <v>108</v>
      </c>
      <c r="DI38">
        <v>1</v>
      </c>
      <c r="DJ38">
        <v>1</v>
      </c>
      <c r="DK38">
        <v>1</v>
      </c>
      <c r="DL38">
        <v>-72</v>
      </c>
      <c r="DN38">
        <v>35</v>
      </c>
      <c r="DO38" s="5" t="s">
        <v>8</v>
      </c>
      <c r="DP38" s="6">
        <v>44014.783051122686</v>
      </c>
      <c r="DQ38" s="5" t="s">
        <v>110</v>
      </c>
      <c r="DR38">
        <v>1</v>
      </c>
      <c r="DS38">
        <v>1</v>
      </c>
      <c r="DT38">
        <v>1</v>
      </c>
      <c r="DU38">
        <v>-78</v>
      </c>
      <c r="DW38">
        <v>35</v>
      </c>
      <c r="DX38" s="5" t="s">
        <v>8</v>
      </c>
      <c r="DY38" s="6">
        <v>44014.77855516204</v>
      </c>
      <c r="DZ38" s="5" t="s">
        <v>112</v>
      </c>
      <c r="EA38">
        <v>1</v>
      </c>
      <c r="EB38">
        <v>1</v>
      </c>
      <c r="EC38">
        <v>1</v>
      </c>
      <c r="ED38">
        <v>-82</v>
      </c>
      <c r="EF38">
        <v>35</v>
      </c>
      <c r="EG38" s="5" t="s">
        <v>8</v>
      </c>
      <c r="EH38" s="6">
        <v>44014.773727094907</v>
      </c>
      <c r="EI38" s="5" t="s">
        <v>114</v>
      </c>
      <c r="EJ38">
        <v>1</v>
      </c>
      <c r="EK38">
        <v>1</v>
      </c>
      <c r="EL38">
        <v>1</v>
      </c>
      <c r="EM38">
        <v>-72</v>
      </c>
    </row>
    <row r="39" spans="1:143" x14ac:dyDescent="0.25">
      <c r="A39">
        <v>5</v>
      </c>
      <c r="B39" s="5" t="s">
        <v>8</v>
      </c>
      <c r="C39" s="6">
        <v>44013.676505127318</v>
      </c>
      <c r="D39" s="5" t="s">
        <v>61</v>
      </c>
      <c r="E39">
        <v>1</v>
      </c>
      <c r="F39">
        <v>1</v>
      </c>
      <c r="G39">
        <v>1</v>
      </c>
      <c r="H39">
        <v>-33</v>
      </c>
      <c r="J39">
        <v>9</v>
      </c>
      <c r="K39" s="5" t="s">
        <v>8</v>
      </c>
      <c r="L39" s="6">
        <v>44013.695916157405</v>
      </c>
      <c r="M39" s="5" t="s">
        <v>70</v>
      </c>
      <c r="N39">
        <v>1</v>
      </c>
      <c r="O39">
        <v>1</v>
      </c>
      <c r="P39">
        <v>1</v>
      </c>
      <c r="Q39">
        <v>-42</v>
      </c>
      <c r="S39">
        <v>36</v>
      </c>
      <c r="T39" s="5" t="s">
        <v>8</v>
      </c>
      <c r="U39" s="6">
        <v>44014.515353726849</v>
      </c>
      <c r="V39" s="5" t="s">
        <v>84</v>
      </c>
      <c r="W39">
        <v>1</v>
      </c>
      <c r="X39">
        <v>1</v>
      </c>
      <c r="Y39">
        <v>1</v>
      </c>
      <c r="Z39">
        <v>-46</v>
      </c>
      <c r="AB39">
        <v>9</v>
      </c>
      <c r="AC39" s="5" t="s">
        <v>8</v>
      </c>
      <c r="AD39" s="6">
        <v>44013.674667581021</v>
      </c>
      <c r="AE39" s="5" t="s">
        <v>76</v>
      </c>
      <c r="AF39">
        <v>1</v>
      </c>
      <c r="AG39">
        <v>1</v>
      </c>
      <c r="AH39">
        <v>1</v>
      </c>
      <c r="AI39">
        <v>-57</v>
      </c>
      <c r="AK39">
        <v>36</v>
      </c>
      <c r="AL39" s="5" t="s">
        <v>8</v>
      </c>
      <c r="AM39" s="6">
        <v>44014.523138668985</v>
      </c>
      <c r="AN39" s="5" t="s">
        <v>86</v>
      </c>
      <c r="AO39">
        <v>1</v>
      </c>
      <c r="AP39">
        <v>1</v>
      </c>
      <c r="AQ39">
        <v>1</v>
      </c>
      <c r="AR39">
        <v>-51</v>
      </c>
      <c r="AT39">
        <v>36</v>
      </c>
      <c r="AU39" s="5" t="s">
        <v>8</v>
      </c>
      <c r="AV39" s="6">
        <v>44012.506146203705</v>
      </c>
      <c r="AW39" s="5" t="s">
        <v>23</v>
      </c>
      <c r="AX39">
        <v>1</v>
      </c>
      <c r="AY39">
        <v>1</v>
      </c>
      <c r="AZ39">
        <v>1</v>
      </c>
      <c r="BA39">
        <v>-56</v>
      </c>
      <c r="BC39">
        <v>36</v>
      </c>
      <c r="BD39" s="5" t="s">
        <v>8</v>
      </c>
      <c r="BE39" s="6">
        <v>44021.891354618056</v>
      </c>
      <c r="BF39" s="5" t="s">
        <v>147</v>
      </c>
      <c r="BG39" s="5">
        <v>1</v>
      </c>
      <c r="BH39" s="5">
        <v>1</v>
      </c>
      <c r="BI39" s="5">
        <v>1</v>
      </c>
      <c r="BJ39" s="5">
        <v>-62</v>
      </c>
      <c r="BK39" s="5"/>
      <c r="BL39">
        <v>8</v>
      </c>
      <c r="BM39" s="5" t="s">
        <v>8</v>
      </c>
      <c r="BN39" s="6">
        <v>44013.710487719909</v>
      </c>
      <c r="BO39" s="5" t="s">
        <v>80</v>
      </c>
      <c r="BP39">
        <v>1</v>
      </c>
      <c r="BQ39">
        <v>1</v>
      </c>
      <c r="BR39">
        <v>1</v>
      </c>
      <c r="BS39">
        <v>-57</v>
      </c>
      <c r="BU39">
        <v>36</v>
      </c>
      <c r="BV39" s="5" t="s">
        <v>8</v>
      </c>
      <c r="BW39" s="6">
        <v>44014.796274375003</v>
      </c>
      <c r="BX39" s="5" t="s">
        <v>91</v>
      </c>
      <c r="BY39">
        <v>1</v>
      </c>
      <c r="BZ39">
        <v>1</v>
      </c>
      <c r="CA39">
        <v>1</v>
      </c>
      <c r="CB39">
        <v>-77</v>
      </c>
      <c r="CD39">
        <v>36</v>
      </c>
      <c r="CE39" s="5" t="s">
        <v>8</v>
      </c>
      <c r="CF39" s="6">
        <v>44021.942801516205</v>
      </c>
      <c r="CG39" s="5" t="s">
        <v>143</v>
      </c>
      <c r="CH39" s="5">
        <v>1</v>
      </c>
      <c r="CI39" s="5">
        <v>1</v>
      </c>
      <c r="CJ39" s="5">
        <v>1</v>
      </c>
      <c r="CK39" s="5">
        <v>-70</v>
      </c>
      <c r="CL39" s="5"/>
      <c r="CM39">
        <v>36</v>
      </c>
      <c r="CN39" s="5" t="s">
        <v>8</v>
      </c>
      <c r="CO39" s="6">
        <v>44014.793195439815</v>
      </c>
      <c r="CP39" s="5" t="s">
        <v>106</v>
      </c>
      <c r="CQ39">
        <v>1</v>
      </c>
      <c r="CR39">
        <v>1</v>
      </c>
      <c r="CS39">
        <v>1</v>
      </c>
      <c r="CT39">
        <v>-77</v>
      </c>
      <c r="CV39">
        <v>36</v>
      </c>
      <c r="CW39" s="5" t="s">
        <v>8</v>
      </c>
      <c r="CX39" s="6">
        <v>44021.950174050929</v>
      </c>
      <c r="CY39" s="5" t="s">
        <v>145</v>
      </c>
      <c r="CZ39" s="5">
        <v>1</v>
      </c>
      <c r="DA39" s="5">
        <v>1</v>
      </c>
      <c r="DB39" s="5">
        <v>1</v>
      </c>
      <c r="DC39" s="5">
        <v>-69</v>
      </c>
      <c r="DE39">
        <v>36</v>
      </c>
      <c r="DF39" s="5" t="s">
        <v>8</v>
      </c>
      <c r="DG39" s="6">
        <v>44014.786264386574</v>
      </c>
      <c r="DH39" s="5" t="s">
        <v>108</v>
      </c>
      <c r="DI39">
        <v>1</v>
      </c>
      <c r="DJ39">
        <v>1</v>
      </c>
      <c r="DK39">
        <v>1</v>
      </c>
      <c r="DL39">
        <v>-70</v>
      </c>
      <c r="DN39">
        <v>36</v>
      </c>
      <c r="DO39" s="5" t="s">
        <v>8</v>
      </c>
      <c r="DP39" s="6">
        <v>44014.783057106484</v>
      </c>
      <c r="DQ39" s="5" t="s">
        <v>110</v>
      </c>
      <c r="DR39">
        <v>1</v>
      </c>
      <c r="DS39">
        <v>1</v>
      </c>
      <c r="DT39">
        <v>1</v>
      </c>
      <c r="DU39">
        <v>-68</v>
      </c>
      <c r="DW39">
        <v>36</v>
      </c>
      <c r="DX39" s="5" t="s">
        <v>8</v>
      </c>
      <c r="DY39" s="6">
        <v>44014.778567951391</v>
      </c>
      <c r="DZ39" s="5" t="s">
        <v>112</v>
      </c>
      <c r="EA39">
        <v>1</v>
      </c>
      <c r="EB39">
        <v>1</v>
      </c>
      <c r="EC39">
        <v>1</v>
      </c>
      <c r="ED39">
        <v>-91</v>
      </c>
      <c r="EF39">
        <v>36</v>
      </c>
      <c r="EG39" s="5" t="s">
        <v>8</v>
      </c>
      <c r="EH39" s="6">
        <v>44014.773741909725</v>
      </c>
      <c r="EI39" s="5" t="s">
        <v>114</v>
      </c>
      <c r="EJ39">
        <v>1</v>
      </c>
      <c r="EK39">
        <v>1</v>
      </c>
      <c r="EL39">
        <v>1</v>
      </c>
      <c r="EM39">
        <v>-82</v>
      </c>
    </row>
    <row r="40" spans="1:143" x14ac:dyDescent="0.25">
      <c r="A40">
        <v>6</v>
      </c>
      <c r="B40" s="5" t="s">
        <v>8</v>
      </c>
      <c r="C40" s="6">
        <v>44013.676521655092</v>
      </c>
      <c r="D40" s="5" t="s">
        <v>61</v>
      </c>
      <c r="E40">
        <v>1</v>
      </c>
      <c r="F40">
        <v>1</v>
      </c>
      <c r="G40">
        <v>1</v>
      </c>
      <c r="H40">
        <v>-33</v>
      </c>
      <c r="J40">
        <v>10</v>
      </c>
      <c r="K40" s="5" t="s">
        <v>8</v>
      </c>
      <c r="L40" s="6">
        <v>44013.695929953705</v>
      </c>
      <c r="M40" s="5" t="s">
        <v>70</v>
      </c>
      <c r="N40">
        <v>1</v>
      </c>
      <c r="O40">
        <v>1</v>
      </c>
      <c r="P40">
        <v>1</v>
      </c>
      <c r="Q40">
        <v>-43</v>
      </c>
      <c r="S40">
        <v>37</v>
      </c>
      <c r="T40" s="5" t="s">
        <v>8</v>
      </c>
      <c r="U40" s="6">
        <v>44014.515360115744</v>
      </c>
      <c r="V40" s="5" t="s">
        <v>84</v>
      </c>
      <c r="W40">
        <v>1</v>
      </c>
      <c r="X40">
        <v>1</v>
      </c>
      <c r="Y40">
        <v>1</v>
      </c>
      <c r="Z40">
        <v>-50</v>
      </c>
      <c r="AB40">
        <v>10</v>
      </c>
      <c r="AC40" s="5" t="s">
        <v>8</v>
      </c>
      <c r="AD40" s="6">
        <v>44013.674676805553</v>
      </c>
      <c r="AE40" s="5" t="s">
        <v>76</v>
      </c>
      <c r="AF40">
        <v>1</v>
      </c>
      <c r="AG40">
        <v>1</v>
      </c>
      <c r="AH40">
        <v>1</v>
      </c>
      <c r="AI40">
        <v>-59</v>
      </c>
      <c r="AK40">
        <v>37</v>
      </c>
      <c r="AL40" s="5" t="s">
        <v>8</v>
      </c>
      <c r="AM40" s="6">
        <v>44014.523148171298</v>
      </c>
      <c r="AN40" s="5" t="s">
        <v>86</v>
      </c>
      <c r="AO40">
        <v>1</v>
      </c>
      <c r="AP40">
        <v>1</v>
      </c>
      <c r="AQ40">
        <v>1</v>
      </c>
      <c r="AR40">
        <v>-49</v>
      </c>
      <c r="AT40">
        <v>37</v>
      </c>
      <c r="AU40" s="5" t="s">
        <v>8</v>
      </c>
      <c r="AV40" s="6">
        <v>44012.506157777774</v>
      </c>
      <c r="AW40" s="5" t="s">
        <v>23</v>
      </c>
      <c r="AX40">
        <v>1</v>
      </c>
      <c r="AY40">
        <v>1</v>
      </c>
      <c r="AZ40">
        <v>1</v>
      </c>
      <c r="BA40">
        <v>-59</v>
      </c>
      <c r="BC40">
        <v>37</v>
      </c>
      <c r="BD40" s="5" t="s">
        <v>8</v>
      </c>
      <c r="BE40" s="6">
        <v>44021.891366620373</v>
      </c>
      <c r="BF40" s="5" t="s">
        <v>147</v>
      </c>
      <c r="BG40" s="5">
        <v>1</v>
      </c>
      <c r="BH40" s="5">
        <v>1</v>
      </c>
      <c r="BI40" s="5">
        <v>1</v>
      </c>
      <c r="BJ40" s="5">
        <v>-59</v>
      </c>
      <c r="BK40" s="5"/>
      <c r="BL40">
        <v>9</v>
      </c>
      <c r="BM40" s="5" t="s">
        <v>8</v>
      </c>
      <c r="BN40" s="6">
        <v>44013.710500682871</v>
      </c>
      <c r="BO40" s="5" t="s">
        <v>80</v>
      </c>
      <c r="BP40">
        <v>1</v>
      </c>
      <c r="BQ40">
        <v>1</v>
      </c>
      <c r="BR40">
        <v>1</v>
      </c>
      <c r="BS40">
        <v>-56</v>
      </c>
      <c r="BU40">
        <v>37</v>
      </c>
      <c r="BV40" s="5" t="s">
        <v>8</v>
      </c>
      <c r="BW40" s="6">
        <v>44014.796288715275</v>
      </c>
      <c r="BX40" s="5" t="s">
        <v>91</v>
      </c>
      <c r="BY40">
        <v>1</v>
      </c>
      <c r="BZ40">
        <v>1</v>
      </c>
      <c r="CA40">
        <v>1</v>
      </c>
      <c r="CB40">
        <v>-77</v>
      </c>
      <c r="CD40">
        <v>37</v>
      </c>
      <c r="CE40" s="5" t="s">
        <v>8</v>
      </c>
      <c r="CF40" s="6">
        <v>44021.942814884256</v>
      </c>
      <c r="CG40" s="5" t="s">
        <v>143</v>
      </c>
      <c r="CH40" s="5">
        <v>1</v>
      </c>
      <c r="CI40" s="5">
        <v>1</v>
      </c>
      <c r="CJ40" s="5">
        <v>1</v>
      </c>
      <c r="CK40" s="5">
        <v>-67</v>
      </c>
      <c r="CL40" s="5"/>
      <c r="CM40">
        <v>37</v>
      </c>
      <c r="CN40" s="5" t="s">
        <v>8</v>
      </c>
      <c r="CO40" s="6">
        <v>44014.793210046293</v>
      </c>
      <c r="CP40" s="5" t="s">
        <v>106</v>
      </c>
      <c r="CQ40">
        <v>1</v>
      </c>
      <c r="CR40">
        <v>1</v>
      </c>
      <c r="CS40">
        <v>1</v>
      </c>
      <c r="CT40">
        <v>-75</v>
      </c>
      <c r="CV40">
        <v>37</v>
      </c>
      <c r="CW40" s="5" t="s">
        <v>8</v>
      </c>
      <c r="CX40" s="6">
        <v>44021.950185439811</v>
      </c>
      <c r="CY40" s="5" t="s">
        <v>145</v>
      </c>
      <c r="CZ40" s="5">
        <v>1</v>
      </c>
      <c r="DA40" s="5">
        <v>1</v>
      </c>
      <c r="DB40" s="5">
        <v>1</v>
      </c>
      <c r="DC40" s="5">
        <v>-70</v>
      </c>
      <c r="DE40">
        <v>37</v>
      </c>
      <c r="DF40" s="5" t="s">
        <v>8</v>
      </c>
      <c r="DG40" s="6">
        <v>44014.78627675926</v>
      </c>
      <c r="DH40" s="5" t="s">
        <v>108</v>
      </c>
      <c r="DI40">
        <v>1</v>
      </c>
      <c r="DJ40">
        <v>1</v>
      </c>
      <c r="DK40">
        <v>1</v>
      </c>
      <c r="DL40">
        <v>-73</v>
      </c>
      <c r="DN40">
        <v>37</v>
      </c>
      <c r="DO40" s="5" t="s">
        <v>8</v>
      </c>
      <c r="DP40" s="6">
        <v>44014.783071874997</v>
      </c>
      <c r="DQ40" s="5" t="s">
        <v>110</v>
      </c>
      <c r="DR40">
        <v>1</v>
      </c>
      <c r="DS40">
        <v>1</v>
      </c>
      <c r="DT40">
        <v>1</v>
      </c>
      <c r="DU40">
        <v>-78</v>
      </c>
      <c r="DW40">
        <v>37</v>
      </c>
      <c r="DX40" s="5" t="s">
        <v>8</v>
      </c>
      <c r="DY40" s="6">
        <v>44014.778580057871</v>
      </c>
      <c r="DZ40" s="5" t="s">
        <v>112</v>
      </c>
      <c r="EA40">
        <v>1</v>
      </c>
      <c r="EB40">
        <v>1</v>
      </c>
      <c r="EC40">
        <v>1</v>
      </c>
      <c r="ED40">
        <v>-85</v>
      </c>
      <c r="EF40">
        <v>37</v>
      </c>
      <c r="EG40" s="5" t="s">
        <v>8</v>
      </c>
      <c r="EH40" s="6">
        <v>44014.773750613429</v>
      </c>
      <c r="EI40" s="5" t="s">
        <v>114</v>
      </c>
      <c r="EJ40">
        <v>1</v>
      </c>
      <c r="EK40">
        <v>1</v>
      </c>
      <c r="EL40">
        <v>1</v>
      </c>
      <c r="EM40">
        <v>-72</v>
      </c>
    </row>
    <row r="41" spans="1:143" x14ac:dyDescent="0.25">
      <c r="A41">
        <v>7</v>
      </c>
      <c r="B41" s="5" t="s">
        <v>8</v>
      </c>
      <c r="C41" s="6">
        <v>44013.676530520832</v>
      </c>
      <c r="D41" s="5" t="s">
        <v>61</v>
      </c>
      <c r="E41">
        <v>1</v>
      </c>
      <c r="F41">
        <v>1</v>
      </c>
      <c r="G41">
        <v>1</v>
      </c>
      <c r="H41">
        <v>-30</v>
      </c>
      <c r="J41">
        <v>11</v>
      </c>
      <c r="K41" s="5" t="s">
        <v>8</v>
      </c>
      <c r="L41" s="6">
        <v>44013.695938321762</v>
      </c>
      <c r="M41" s="5" t="s">
        <v>70</v>
      </c>
      <c r="N41">
        <v>1</v>
      </c>
      <c r="O41">
        <v>1</v>
      </c>
      <c r="P41">
        <v>1</v>
      </c>
      <c r="Q41">
        <v>-45</v>
      </c>
      <c r="S41">
        <v>38</v>
      </c>
      <c r="T41" s="5" t="s">
        <v>8</v>
      </c>
      <c r="U41" s="6">
        <v>44014.515371770831</v>
      </c>
      <c r="V41" s="5" t="s">
        <v>84</v>
      </c>
      <c r="W41">
        <v>1</v>
      </c>
      <c r="X41">
        <v>1</v>
      </c>
      <c r="Y41">
        <v>1</v>
      </c>
      <c r="Z41">
        <v>-46</v>
      </c>
      <c r="AB41">
        <v>11</v>
      </c>
      <c r="AC41" s="5" t="s">
        <v>8</v>
      </c>
      <c r="AD41" s="6">
        <v>44013.674688831015</v>
      </c>
      <c r="AE41" s="5" t="s">
        <v>76</v>
      </c>
      <c r="AF41">
        <v>1</v>
      </c>
      <c r="AG41">
        <v>1</v>
      </c>
      <c r="AH41">
        <v>1</v>
      </c>
      <c r="AI41">
        <v>-58</v>
      </c>
      <c r="AK41">
        <v>38</v>
      </c>
      <c r="AL41" s="5" t="s">
        <v>8</v>
      </c>
      <c r="AM41" s="6">
        <v>44014.523164293983</v>
      </c>
      <c r="AN41" s="5" t="s">
        <v>86</v>
      </c>
      <c r="AO41">
        <v>1</v>
      </c>
      <c r="AP41">
        <v>1</v>
      </c>
      <c r="AQ41">
        <v>1</v>
      </c>
      <c r="AR41">
        <v>-49</v>
      </c>
      <c r="AT41">
        <v>38</v>
      </c>
      <c r="AU41" s="5" t="s">
        <v>8</v>
      </c>
      <c r="AV41" s="6">
        <v>44012.506180983793</v>
      </c>
      <c r="AW41" s="5" t="s">
        <v>23</v>
      </c>
      <c r="AX41">
        <v>1</v>
      </c>
      <c r="AY41">
        <v>1</v>
      </c>
      <c r="AZ41">
        <v>1</v>
      </c>
      <c r="BA41">
        <v>-55</v>
      </c>
      <c r="BC41">
        <v>38</v>
      </c>
      <c r="BD41" s="5" t="s">
        <v>8</v>
      </c>
      <c r="BE41" s="6">
        <v>44021.891382083333</v>
      </c>
      <c r="BF41" s="5" t="s">
        <v>147</v>
      </c>
      <c r="BG41" s="5">
        <v>1</v>
      </c>
      <c r="BH41" s="5">
        <v>1</v>
      </c>
      <c r="BI41" s="5">
        <v>1</v>
      </c>
      <c r="BJ41" s="5">
        <v>-69</v>
      </c>
      <c r="BK41" s="5"/>
      <c r="BL41">
        <v>10</v>
      </c>
      <c r="BM41" s="5" t="s">
        <v>8</v>
      </c>
      <c r="BN41" s="6">
        <v>44013.710509583332</v>
      </c>
      <c r="BO41" s="5" t="s">
        <v>80</v>
      </c>
      <c r="BP41">
        <v>1</v>
      </c>
      <c r="BQ41">
        <v>1</v>
      </c>
      <c r="BR41">
        <v>1</v>
      </c>
      <c r="BS41">
        <v>-59</v>
      </c>
      <c r="BU41">
        <v>38</v>
      </c>
      <c r="BV41" s="5" t="s">
        <v>8</v>
      </c>
      <c r="BW41" s="6">
        <v>44014.796296504632</v>
      </c>
      <c r="BX41" s="5" t="s">
        <v>91</v>
      </c>
      <c r="BY41">
        <v>1</v>
      </c>
      <c r="BZ41">
        <v>1</v>
      </c>
      <c r="CA41">
        <v>1</v>
      </c>
      <c r="CB41">
        <v>-76</v>
      </c>
      <c r="CD41">
        <v>38</v>
      </c>
      <c r="CE41" s="5" t="s">
        <v>8</v>
      </c>
      <c r="CF41" s="6">
        <v>44021.942826145831</v>
      </c>
      <c r="CG41" s="5" t="s">
        <v>143</v>
      </c>
      <c r="CH41" s="5">
        <v>1</v>
      </c>
      <c r="CI41" s="5">
        <v>1</v>
      </c>
      <c r="CJ41" s="5">
        <v>1</v>
      </c>
      <c r="CK41" s="5">
        <v>-70</v>
      </c>
      <c r="CL41" s="5"/>
      <c r="CM41">
        <v>38</v>
      </c>
      <c r="CN41" s="5" t="s">
        <v>8</v>
      </c>
      <c r="CO41" s="6">
        <v>44014.793218495368</v>
      </c>
      <c r="CP41" s="5" t="s">
        <v>106</v>
      </c>
      <c r="CQ41">
        <v>1</v>
      </c>
      <c r="CR41">
        <v>1</v>
      </c>
      <c r="CS41">
        <v>1</v>
      </c>
      <c r="CT41">
        <v>-76</v>
      </c>
      <c r="CV41">
        <v>38</v>
      </c>
      <c r="CW41" s="5" t="s">
        <v>8</v>
      </c>
      <c r="CX41" s="6">
        <v>44021.950198634258</v>
      </c>
      <c r="CY41" s="5" t="s">
        <v>145</v>
      </c>
      <c r="CZ41" s="5">
        <v>1</v>
      </c>
      <c r="DA41" s="5">
        <v>1</v>
      </c>
      <c r="DB41" s="5">
        <v>1</v>
      </c>
      <c r="DC41" s="5">
        <v>-69</v>
      </c>
      <c r="DE41">
        <v>38</v>
      </c>
      <c r="DF41" s="5" t="s">
        <v>8</v>
      </c>
      <c r="DG41" s="6">
        <v>44014.786286712966</v>
      </c>
      <c r="DH41" s="5" t="s">
        <v>108</v>
      </c>
      <c r="DI41">
        <v>1</v>
      </c>
      <c r="DJ41">
        <v>1</v>
      </c>
      <c r="DK41">
        <v>1</v>
      </c>
      <c r="DL41">
        <v>-73</v>
      </c>
      <c r="DN41">
        <v>38</v>
      </c>
      <c r="DO41" s="5" t="s">
        <v>8</v>
      </c>
      <c r="DP41" s="6">
        <v>44014.783079039349</v>
      </c>
      <c r="DQ41" s="5" t="s">
        <v>110</v>
      </c>
      <c r="DR41">
        <v>1</v>
      </c>
      <c r="DS41">
        <v>1</v>
      </c>
      <c r="DT41">
        <v>1</v>
      </c>
      <c r="DU41">
        <v>-69</v>
      </c>
      <c r="DW41">
        <v>38</v>
      </c>
      <c r="DX41" s="5" t="s">
        <v>8</v>
      </c>
      <c r="DY41" s="6">
        <v>44014.778589745372</v>
      </c>
      <c r="DZ41" s="5" t="s">
        <v>112</v>
      </c>
      <c r="EA41">
        <v>1</v>
      </c>
      <c r="EB41">
        <v>1</v>
      </c>
      <c r="EC41">
        <v>1</v>
      </c>
      <c r="ED41">
        <v>-86</v>
      </c>
      <c r="EF41">
        <v>38</v>
      </c>
      <c r="EG41" s="5" t="s">
        <v>8</v>
      </c>
      <c r="EH41" s="6">
        <v>44014.773761979166</v>
      </c>
      <c r="EI41" s="5" t="s">
        <v>114</v>
      </c>
      <c r="EJ41">
        <v>1</v>
      </c>
      <c r="EK41">
        <v>1</v>
      </c>
      <c r="EL41">
        <v>1</v>
      </c>
      <c r="EM41">
        <v>-73</v>
      </c>
    </row>
    <row r="42" spans="1:143" x14ac:dyDescent="0.25">
      <c r="A42">
        <v>8</v>
      </c>
      <c r="B42" s="5" t="s">
        <v>8</v>
      </c>
      <c r="C42" s="6">
        <v>44013.676542685185</v>
      </c>
      <c r="D42" s="5" t="s">
        <v>61</v>
      </c>
      <c r="E42">
        <v>1</v>
      </c>
      <c r="F42">
        <v>1</v>
      </c>
      <c r="G42">
        <v>1</v>
      </c>
      <c r="H42">
        <v>-30</v>
      </c>
      <c r="J42">
        <v>12</v>
      </c>
      <c r="K42" s="5" t="s">
        <v>8</v>
      </c>
      <c r="L42" s="6">
        <v>44013.695953807874</v>
      </c>
      <c r="M42" s="5" t="s">
        <v>70</v>
      </c>
      <c r="N42">
        <v>1</v>
      </c>
      <c r="O42">
        <v>1</v>
      </c>
      <c r="P42">
        <v>1</v>
      </c>
      <c r="Q42">
        <v>-44</v>
      </c>
      <c r="S42">
        <v>39</v>
      </c>
      <c r="T42" s="5" t="s">
        <v>8</v>
      </c>
      <c r="U42" s="6">
        <v>44014.515383425925</v>
      </c>
      <c r="V42" s="5" t="s">
        <v>84</v>
      </c>
      <c r="W42">
        <v>1</v>
      </c>
      <c r="X42">
        <v>1</v>
      </c>
      <c r="Y42">
        <v>1</v>
      </c>
      <c r="Z42">
        <v>-46</v>
      </c>
      <c r="AB42">
        <v>12</v>
      </c>
      <c r="AC42" s="5" t="s">
        <v>8</v>
      </c>
      <c r="AD42" s="6">
        <v>44013.674700787036</v>
      </c>
      <c r="AE42" s="5" t="s">
        <v>76</v>
      </c>
      <c r="AF42">
        <v>1</v>
      </c>
      <c r="AG42">
        <v>1</v>
      </c>
      <c r="AH42">
        <v>1</v>
      </c>
      <c r="AI42">
        <v>-58</v>
      </c>
      <c r="AK42">
        <v>0</v>
      </c>
      <c r="AL42" s="5" t="s">
        <v>8</v>
      </c>
      <c r="AM42" s="6">
        <v>44014.527837118054</v>
      </c>
      <c r="AN42" s="5" t="s">
        <v>87</v>
      </c>
      <c r="AO42">
        <v>1</v>
      </c>
      <c r="AP42">
        <v>1</v>
      </c>
      <c r="AQ42">
        <v>1</v>
      </c>
      <c r="AR42">
        <v>-49</v>
      </c>
      <c r="AT42">
        <v>39</v>
      </c>
      <c r="AU42" s="5" t="s">
        <v>8</v>
      </c>
      <c r="AV42" s="6">
        <v>44012.50619965278</v>
      </c>
      <c r="AW42" s="5" t="s">
        <v>23</v>
      </c>
      <c r="AX42">
        <v>1</v>
      </c>
      <c r="AY42">
        <v>1</v>
      </c>
      <c r="AZ42">
        <v>1</v>
      </c>
      <c r="BA42">
        <v>-58</v>
      </c>
      <c r="BC42">
        <v>39</v>
      </c>
      <c r="BD42" s="5" t="s">
        <v>8</v>
      </c>
      <c r="BE42" s="6">
        <v>44021.891389918979</v>
      </c>
      <c r="BF42" s="5" t="s">
        <v>147</v>
      </c>
      <c r="BG42" s="5">
        <v>1</v>
      </c>
      <c r="BH42" s="5">
        <v>1</v>
      </c>
      <c r="BI42" s="5">
        <v>1</v>
      </c>
      <c r="BJ42" s="5">
        <v>-62</v>
      </c>
      <c r="BK42" s="5"/>
      <c r="BL42">
        <v>11</v>
      </c>
      <c r="BM42" s="5" t="s">
        <v>8</v>
      </c>
      <c r="BN42" s="6">
        <v>44013.710524004629</v>
      </c>
      <c r="BO42" s="5" t="s">
        <v>80</v>
      </c>
      <c r="BP42">
        <v>1</v>
      </c>
      <c r="BQ42">
        <v>1</v>
      </c>
      <c r="BR42">
        <v>1</v>
      </c>
      <c r="BS42">
        <v>-57</v>
      </c>
      <c r="BU42">
        <v>39</v>
      </c>
      <c r="BV42" s="5" t="s">
        <v>8</v>
      </c>
      <c r="BW42" s="6">
        <v>44014.796312407409</v>
      </c>
      <c r="BX42" s="5" t="s">
        <v>91</v>
      </c>
      <c r="BY42">
        <v>1</v>
      </c>
      <c r="BZ42">
        <v>1</v>
      </c>
      <c r="CA42">
        <v>1</v>
      </c>
      <c r="CB42">
        <v>-77</v>
      </c>
      <c r="CD42">
        <v>39</v>
      </c>
      <c r="CE42" s="5" t="s">
        <v>8</v>
      </c>
      <c r="CF42" s="6">
        <v>44021.942842974539</v>
      </c>
      <c r="CG42" s="5" t="s">
        <v>143</v>
      </c>
      <c r="CH42" s="5">
        <v>1</v>
      </c>
      <c r="CI42" s="5">
        <v>1</v>
      </c>
      <c r="CJ42" s="5">
        <v>1</v>
      </c>
      <c r="CK42" s="5">
        <v>-68</v>
      </c>
      <c r="CL42" s="5"/>
      <c r="CV42">
        <v>39</v>
      </c>
      <c r="CW42" s="5" t="s">
        <v>8</v>
      </c>
      <c r="CX42" s="6">
        <v>44021.950209409719</v>
      </c>
      <c r="CY42" s="5" t="s">
        <v>145</v>
      </c>
      <c r="CZ42" s="5">
        <v>1</v>
      </c>
      <c r="DA42" s="5">
        <v>1</v>
      </c>
      <c r="DB42" s="5">
        <v>1</v>
      </c>
      <c r="DC42" s="5">
        <v>-74</v>
      </c>
      <c r="DW42">
        <v>39</v>
      </c>
      <c r="DX42" s="5" t="s">
        <v>8</v>
      </c>
      <c r="DY42" s="6">
        <v>44014.778612951392</v>
      </c>
      <c r="DZ42" s="5" t="s">
        <v>112</v>
      </c>
      <c r="EA42">
        <v>1</v>
      </c>
      <c r="EB42">
        <v>1</v>
      </c>
      <c r="EC42">
        <v>1</v>
      </c>
      <c r="ED42">
        <v>-83</v>
      </c>
      <c r="EF42">
        <v>39</v>
      </c>
      <c r="EG42" s="5" t="s">
        <v>8</v>
      </c>
      <c r="EH42" s="6">
        <v>44014.773774618057</v>
      </c>
      <c r="EI42" s="5" t="s">
        <v>114</v>
      </c>
      <c r="EJ42">
        <v>1</v>
      </c>
      <c r="EK42">
        <v>1</v>
      </c>
      <c r="EL42">
        <v>1</v>
      </c>
      <c r="EM42">
        <v>-73</v>
      </c>
    </row>
    <row r="43" spans="1:143" x14ac:dyDescent="0.25">
      <c r="A43">
        <v>9</v>
      </c>
      <c r="B43" s="5" t="s">
        <v>8</v>
      </c>
      <c r="C43" s="6">
        <v>44013.676551307872</v>
      </c>
      <c r="D43" s="5" t="s">
        <v>61</v>
      </c>
      <c r="E43">
        <v>1</v>
      </c>
      <c r="F43">
        <v>1</v>
      </c>
      <c r="G43">
        <v>1</v>
      </c>
      <c r="H43">
        <v>-31</v>
      </c>
      <c r="J43">
        <v>13</v>
      </c>
      <c r="K43" s="5" t="s">
        <v>8</v>
      </c>
      <c r="L43" s="6">
        <v>44013.69596125</v>
      </c>
      <c r="M43" s="5" t="s">
        <v>70</v>
      </c>
      <c r="N43">
        <v>1</v>
      </c>
      <c r="O43">
        <v>1</v>
      </c>
      <c r="P43">
        <v>1</v>
      </c>
      <c r="Q43">
        <v>-43</v>
      </c>
      <c r="S43">
        <v>40</v>
      </c>
      <c r="T43" s="5" t="s">
        <v>8</v>
      </c>
      <c r="U43" s="6">
        <v>44014.515397164352</v>
      </c>
      <c r="V43" s="5" t="s">
        <v>84</v>
      </c>
      <c r="W43">
        <v>1</v>
      </c>
      <c r="X43">
        <v>1</v>
      </c>
      <c r="Y43">
        <v>1</v>
      </c>
      <c r="Z43">
        <v>-46</v>
      </c>
      <c r="AB43">
        <v>13</v>
      </c>
      <c r="AC43" s="5" t="s">
        <v>8</v>
      </c>
      <c r="AD43" s="6">
        <v>44013.674712731481</v>
      </c>
      <c r="AE43" s="5" t="s">
        <v>76</v>
      </c>
      <c r="AF43">
        <v>1</v>
      </c>
      <c r="AG43">
        <v>1</v>
      </c>
      <c r="AH43">
        <v>1</v>
      </c>
      <c r="AI43">
        <v>-59</v>
      </c>
      <c r="AK43">
        <v>1</v>
      </c>
      <c r="AL43" s="5" t="s">
        <v>8</v>
      </c>
      <c r="AM43" s="6">
        <v>44014.527852546293</v>
      </c>
      <c r="AN43" s="5" t="s">
        <v>87</v>
      </c>
      <c r="AO43">
        <v>1</v>
      </c>
      <c r="AP43">
        <v>1</v>
      </c>
      <c r="AQ43">
        <v>1</v>
      </c>
      <c r="AR43">
        <v>-49</v>
      </c>
      <c r="AT43">
        <v>40</v>
      </c>
      <c r="AU43" s="5" t="s">
        <v>8</v>
      </c>
      <c r="AV43" s="6">
        <v>44012.506204293983</v>
      </c>
      <c r="AW43" s="5" t="s">
        <v>23</v>
      </c>
      <c r="AX43">
        <v>1</v>
      </c>
      <c r="AY43">
        <v>1</v>
      </c>
      <c r="AZ43">
        <v>1</v>
      </c>
      <c r="BA43">
        <v>-59</v>
      </c>
      <c r="BC43">
        <v>40</v>
      </c>
      <c r="BD43" s="5" t="s">
        <v>8</v>
      </c>
      <c r="BE43" s="6">
        <v>44021.891404398149</v>
      </c>
      <c r="BF43" s="5" t="s">
        <v>147</v>
      </c>
      <c r="BG43" s="5">
        <v>1</v>
      </c>
      <c r="BH43" s="5">
        <v>1</v>
      </c>
      <c r="BI43" s="5">
        <v>1</v>
      </c>
      <c r="BJ43" s="5">
        <v>-62</v>
      </c>
      <c r="BK43" s="5"/>
      <c r="BL43">
        <v>12</v>
      </c>
      <c r="BM43" s="5" t="s">
        <v>8</v>
      </c>
      <c r="BN43" s="6">
        <v>44013.710532523146</v>
      </c>
      <c r="BO43" s="5" t="s">
        <v>80</v>
      </c>
      <c r="BP43">
        <v>1</v>
      </c>
      <c r="BQ43">
        <v>1</v>
      </c>
      <c r="BR43">
        <v>1</v>
      </c>
      <c r="BS43">
        <v>-58</v>
      </c>
      <c r="BU43" s="5">
        <v>0</v>
      </c>
      <c r="BV43" s="5" t="s">
        <v>8</v>
      </c>
      <c r="BW43" s="6">
        <v>44021.935416747685</v>
      </c>
      <c r="BX43" s="5" t="s">
        <v>142</v>
      </c>
      <c r="BY43" s="5">
        <v>1</v>
      </c>
      <c r="BZ43" s="5">
        <v>1</v>
      </c>
      <c r="CA43" s="5">
        <v>1</v>
      </c>
      <c r="CB43" s="5">
        <v>-65</v>
      </c>
      <c r="CC43" s="5"/>
      <c r="CD43">
        <v>40</v>
      </c>
      <c r="CE43" s="5" t="s">
        <v>8</v>
      </c>
      <c r="CF43" s="6">
        <v>44021.942847326391</v>
      </c>
      <c r="CG43" s="5" t="s">
        <v>143</v>
      </c>
      <c r="CH43" s="5">
        <v>1</v>
      </c>
      <c r="CI43" s="5">
        <v>1</v>
      </c>
      <c r="CJ43" s="5">
        <v>1</v>
      </c>
      <c r="CK43" s="5">
        <v>-70</v>
      </c>
      <c r="CL43" s="5"/>
      <c r="CV43">
        <v>40</v>
      </c>
      <c r="CW43" s="5" t="s">
        <v>8</v>
      </c>
      <c r="CX43" s="6">
        <v>44021.950220115737</v>
      </c>
      <c r="CY43" s="5" t="s">
        <v>145</v>
      </c>
      <c r="CZ43" s="5">
        <v>1</v>
      </c>
      <c r="DA43" s="5">
        <v>1</v>
      </c>
      <c r="DB43" s="5">
        <v>1</v>
      </c>
      <c r="DC43" s="5">
        <v>-73</v>
      </c>
      <c r="EF43">
        <v>40</v>
      </c>
      <c r="EG43" s="5" t="s">
        <v>8</v>
      </c>
      <c r="EH43" s="6">
        <v>44014.773784930556</v>
      </c>
      <c r="EI43" s="5" t="s">
        <v>114</v>
      </c>
      <c r="EJ43">
        <v>1</v>
      </c>
      <c r="EK43">
        <v>1</v>
      </c>
      <c r="EL43">
        <v>1</v>
      </c>
      <c r="EM43">
        <v>-82</v>
      </c>
    </row>
    <row r="44" spans="1:143" x14ac:dyDescent="0.25">
      <c r="A44">
        <v>10</v>
      </c>
      <c r="B44" s="5" t="s">
        <v>8</v>
      </c>
      <c r="C44" s="6">
        <v>44013.676571574077</v>
      </c>
      <c r="D44" s="5" t="s">
        <v>61</v>
      </c>
      <c r="E44">
        <v>1</v>
      </c>
      <c r="F44">
        <v>1</v>
      </c>
      <c r="G44">
        <v>1</v>
      </c>
      <c r="H44">
        <v>-34</v>
      </c>
      <c r="J44">
        <v>14</v>
      </c>
      <c r="K44" s="5" t="s">
        <v>8</v>
      </c>
      <c r="L44" s="6">
        <v>44013.695984456019</v>
      </c>
      <c r="M44" s="5" t="s">
        <v>70</v>
      </c>
      <c r="N44">
        <v>1</v>
      </c>
      <c r="O44">
        <v>1</v>
      </c>
      <c r="P44">
        <v>1</v>
      </c>
      <c r="Q44">
        <v>-44</v>
      </c>
      <c r="S44">
        <v>41</v>
      </c>
      <c r="T44" s="5" t="s">
        <v>8</v>
      </c>
      <c r="U44" s="6">
        <v>44014.51540571759</v>
      </c>
      <c r="V44" s="5" t="s">
        <v>84</v>
      </c>
      <c r="W44">
        <v>1</v>
      </c>
      <c r="X44">
        <v>1</v>
      </c>
      <c r="Y44">
        <v>1</v>
      </c>
      <c r="Z44">
        <v>-50</v>
      </c>
      <c r="AB44">
        <v>14</v>
      </c>
      <c r="AC44" s="5" t="s">
        <v>8</v>
      </c>
      <c r="AD44" s="6">
        <v>44013.674723252312</v>
      </c>
      <c r="AE44" s="5" t="s">
        <v>76</v>
      </c>
      <c r="AF44">
        <v>1</v>
      </c>
      <c r="AG44">
        <v>1</v>
      </c>
      <c r="AH44">
        <v>1</v>
      </c>
      <c r="AI44">
        <v>-58</v>
      </c>
      <c r="AK44">
        <v>2</v>
      </c>
      <c r="AL44" s="5" t="s">
        <v>8</v>
      </c>
      <c r="AM44" s="6">
        <v>44014.527865254633</v>
      </c>
      <c r="AN44" s="5" t="s">
        <v>87</v>
      </c>
      <c r="AO44">
        <v>1</v>
      </c>
      <c r="AP44">
        <v>1</v>
      </c>
      <c r="AQ44">
        <v>1</v>
      </c>
      <c r="AR44">
        <v>-52</v>
      </c>
      <c r="AT44">
        <v>41</v>
      </c>
      <c r="AU44" s="5" t="s">
        <v>8</v>
      </c>
      <c r="AV44" s="6">
        <v>44012.506222951386</v>
      </c>
      <c r="AW44" s="5" t="s">
        <v>23</v>
      </c>
      <c r="AX44">
        <v>1</v>
      </c>
      <c r="AY44">
        <v>1</v>
      </c>
      <c r="AZ44">
        <v>1</v>
      </c>
      <c r="BA44">
        <v>-58</v>
      </c>
      <c r="BC44">
        <v>41</v>
      </c>
      <c r="BD44" s="5" t="s">
        <v>8</v>
      </c>
      <c r="BE44" s="6">
        <v>44021.891415370374</v>
      </c>
      <c r="BF44" s="5" t="s">
        <v>147</v>
      </c>
      <c r="BG44" s="5">
        <v>1</v>
      </c>
      <c r="BH44" s="5">
        <v>1</v>
      </c>
      <c r="BI44" s="5">
        <v>1</v>
      </c>
      <c r="BJ44" s="5">
        <v>-60</v>
      </c>
      <c r="BK44" s="5"/>
      <c r="BL44">
        <v>13</v>
      </c>
      <c r="BM44" s="5" t="s">
        <v>8</v>
      </c>
      <c r="BN44" s="6">
        <v>44013.710544236113</v>
      </c>
      <c r="BO44" s="5" t="s">
        <v>80</v>
      </c>
      <c r="BP44">
        <v>1</v>
      </c>
      <c r="BQ44">
        <v>1</v>
      </c>
      <c r="BR44">
        <v>1</v>
      </c>
      <c r="BS44">
        <v>-61</v>
      </c>
      <c r="BU44" s="5">
        <v>1</v>
      </c>
      <c r="BV44" s="5" t="s">
        <v>8</v>
      </c>
      <c r="BW44" s="6">
        <v>44021.935439953704</v>
      </c>
      <c r="BX44" s="5" t="s">
        <v>142</v>
      </c>
      <c r="BY44" s="5">
        <v>1</v>
      </c>
      <c r="BZ44" s="5">
        <v>1</v>
      </c>
      <c r="CA44" s="5">
        <v>1</v>
      </c>
      <c r="CB44" s="5">
        <v>-69</v>
      </c>
      <c r="CC44" s="5"/>
      <c r="CD44">
        <v>41</v>
      </c>
      <c r="CE44" s="5" t="s">
        <v>8</v>
      </c>
      <c r="CF44" s="6">
        <v>44021.942859537034</v>
      </c>
      <c r="CG44" s="5" t="s">
        <v>143</v>
      </c>
      <c r="CH44" s="5">
        <v>1</v>
      </c>
      <c r="CI44" s="5">
        <v>1</v>
      </c>
      <c r="CJ44" s="5">
        <v>1</v>
      </c>
      <c r="CK44" s="5">
        <v>-67</v>
      </c>
      <c r="CL44" s="5"/>
      <c r="CV44">
        <v>41</v>
      </c>
      <c r="CW44" s="5" t="s">
        <v>8</v>
      </c>
      <c r="CX44" s="6">
        <v>44021.95023185185</v>
      </c>
      <c r="CY44" s="5" t="s">
        <v>145</v>
      </c>
      <c r="CZ44" s="5">
        <v>1</v>
      </c>
      <c r="DA44" s="5">
        <v>1</v>
      </c>
      <c r="DB44" s="5">
        <v>1</v>
      </c>
      <c r="DC44" s="5">
        <v>-69</v>
      </c>
    </row>
    <row r="45" spans="1:143" x14ac:dyDescent="0.25">
      <c r="A45">
        <v>11</v>
      </c>
      <c r="B45" s="5" t="s">
        <v>8</v>
      </c>
      <c r="C45" s="6">
        <v>44013.676574282406</v>
      </c>
      <c r="D45" s="5" t="s">
        <v>61</v>
      </c>
      <c r="E45">
        <v>1</v>
      </c>
      <c r="F45">
        <v>1</v>
      </c>
      <c r="G45">
        <v>1</v>
      </c>
      <c r="H45">
        <v>-30</v>
      </c>
      <c r="J45">
        <v>15</v>
      </c>
      <c r="K45" s="5" t="s">
        <v>8</v>
      </c>
      <c r="L45" s="6">
        <v>44013.695996875002</v>
      </c>
      <c r="M45" s="5" t="s">
        <v>70</v>
      </c>
      <c r="N45">
        <v>1</v>
      </c>
      <c r="O45">
        <v>1</v>
      </c>
      <c r="P45">
        <v>1</v>
      </c>
      <c r="Q45">
        <v>-45</v>
      </c>
      <c r="S45">
        <v>42</v>
      </c>
      <c r="T45" s="5" t="s">
        <v>8</v>
      </c>
      <c r="U45" s="6">
        <v>44014.515428923609</v>
      </c>
      <c r="V45" s="5" t="s">
        <v>84</v>
      </c>
      <c r="W45">
        <v>1</v>
      </c>
      <c r="X45">
        <v>1</v>
      </c>
      <c r="Y45">
        <v>1</v>
      </c>
      <c r="Z45">
        <v>-50</v>
      </c>
      <c r="AB45">
        <v>15</v>
      </c>
      <c r="AC45" s="5" t="s">
        <v>8</v>
      </c>
      <c r="AD45" s="6">
        <v>44013.674735312503</v>
      </c>
      <c r="AE45" s="5" t="s">
        <v>76</v>
      </c>
      <c r="AF45">
        <v>1</v>
      </c>
      <c r="AG45">
        <v>1</v>
      </c>
      <c r="AH45">
        <v>1</v>
      </c>
      <c r="AI45">
        <v>-57</v>
      </c>
      <c r="AK45">
        <v>3</v>
      </c>
      <c r="AL45" s="5" t="s">
        <v>8</v>
      </c>
      <c r="AM45" s="6">
        <v>44014.527871747683</v>
      </c>
      <c r="AN45" s="5" t="s">
        <v>87</v>
      </c>
      <c r="AO45">
        <v>1</v>
      </c>
      <c r="AP45">
        <v>1</v>
      </c>
      <c r="AQ45">
        <v>1</v>
      </c>
      <c r="AR45">
        <v>-50</v>
      </c>
      <c r="AT45">
        <v>42</v>
      </c>
      <c r="AU45" s="5" t="s">
        <v>8</v>
      </c>
      <c r="AV45" s="6">
        <v>44012.506227997685</v>
      </c>
      <c r="AW45" s="5" t="s">
        <v>23</v>
      </c>
      <c r="AX45">
        <v>1</v>
      </c>
      <c r="AY45">
        <v>1</v>
      </c>
      <c r="AZ45">
        <v>1</v>
      </c>
      <c r="BA45">
        <v>-57</v>
      </c>
      <c r="BC45">
        <v>42</v>
      </c>
      <c r="BD45" s="5" t="s">
        <v>8</v>
      </c>
      <c r="BE45" s="6">
        <v>44021.891424606481</v>
      </c>
      <c r="BF45" s="5" t="s">
        <v>147</v>
      </c>
      <c r="BG45" s="5">
        <v>1</v>
      </c>
      <c r="BH45" s="5">
        <v>1</v>
      </c>
      <c r="BI45" s="5">
        <v>1</v>
      </c>
      <c r="BJ45" s="5">
        <v>-59</v>
      </c>
      <c r="BK45" s="5"/>
      <c r="BL45">
        <v>14</v>
      </c>
      <c r="BM45" s="5" t="s">
        <v>8</v>
      </c>
      <c r="BN45" s="6">
        <v>44013.710559953703</v>
      </c>
      <c r="BO45" s="5" t="s">
        <v>80</v>
      </c>
      <c r="BP45">
        <v>1</v>
      </c>
      <c r="BQ45">
        <v>1</v>
      </c>
      <c r="BR45">
        <v>1</v>
      </c>
      <c r="BS45">
        <v>-61</v>
      </c>
      <c r="BU45" s="5">
        <v>2</v>
      </c>
      <c r="BV45" s="5" t="s">
        <v>8</v>
      </c>
      <c r="BW45" s="6">
        <v>44021.935452986108</v>
      </c>
      <c r="BX45" s="5" t="s">
        <v>142</v>
      </c>
      <c r="BY45" s="5">
        <v>1</v>
      </c>
      <c r="BZ45" s="5">
        <v>1</v>
      </c>
      <c r="CA45" s="5">
        <v>1</v>
      </c>
      <c r="CB45" s="5">
        <v>-64</v>
      </c>
      <c r="CC45" s="5"/>
      <c r="CD45">
        <v>42</v>
      </c>
      <c r="CE45" s="5" t="s">
        <v>8</v>
      </c>
      <c r="CF45" s="6">
        <v>44021.942882731484</v>
      </c>
      <c r="CG45" s="5" t="s">
        <v>143</v>
      </c>
      <c r="CH45" s="5">
        <v>1</v>
      </c>
      <c r="CI45" s="5">
        <v>1</v>
      </c>
      <c r="CJ45" s="5">
        <v>1</v>
      </c>
      <c r="CK45" s="5">
        <v>-70</v>
      </c>
      <c r="CL45" s="5"/>
      <c r="CV45">
        <v>42</v>
      </c>
      <c r="CW45" s="5" t="s">
        <v>8</v>
      </c>
      <c r="CX45" s="6">
        <v>44021.950255057869</v>
      </c>
      <c r="CY45" s="5" t="s">
        <v>145</v>
      </c>
      <c r="CZ45" s="5">
        <v>1</v>
      </c>
      <c r="DA45" s="5">
        <v>1</v>
      </c>
      <c r="DB45" s="5">
        <v>1</v>
      </c>
      <c r="DC45" s="5">
        <v>-70</v>
      </c>
    </row>
    <row r="46" spans="1:143" x14ac:dyDescent="0.25">
      <c r="A46">
        <v>12</v>
      </c>
      <c r="B46" s="5" t="s">
        <v>8</v>
      </c>
      <c r="C46" s="6">
        <v>44013.676586412039</v>
      </c>
      <c r="D46" s="5" t="s">
        <v>61</v>
      </c>
      <c r="E46">
        <v>1</v>
      </c>
      <c r="F46">
        <v>1</v>
      </c>
      <c r="G46">
        <v>1</v>
      </c>
      <c r="H46">
        <v>-31</v>
      </c>
      <c r="J46">
        <v>16</v>
      </c>
      <c r="K46" s="5" t="s">
        <v>8</v>
      </c>
      <c r="L46" s="6">
        <v>44013.696008749997</v>
      </c>
      <c r="M46" s="5" t="s">
        <v>70</v>
      </c>
      <c r="N46">
        <v>1</v>
      </c>
      <c r="O46">
        <v>1</v>
      </c>
      <c r="P46">
        <v>1</v>
      </c>
      <c r="Q46">
        <v>-43</v>
      </c>
      <c r="S46">
        <v>43</v>
      </c>
      <c r="T46" s="5" t="s">
        <v>8</v>
      </c>
      <c r="U46" s="6">
        <v>44014.515440509262</v>
      </c>
      <c r="V46" s="5" t="s">
        <v>84</v>
      </c>
      <c r="W46">
        <v>1</v>
      </c>
      <c r="X46">
        <v>1</v>
      </c>
      <c r="Y46">
        <v>1</v>
      </c>
      <c r="Z46">
        <v>-46</v>
      </c>
      <c r="AB46">
        <v>16</v>
      </c>
      <c r="AC46" s="5" t="s">
        <v>8</v>
      </c>
      <c r="AD46" s="6">
        <v>44013.674748738427</v>
      </c>
      <c r="AE46" s="5" t="s">
        <v>76</v>
      </c>
      <c r="AF46">
        <v>1</v>
      </c>
      <c r="AG46">
        <v>1</v>
      </c>
      <c r="AH46">
        <v>1</v>
      </c>
      <c r="AI46">
        <v>-60</v>
      </c>
      <c r="AK46">
        <v>4</v>
      </c>
      <c r="AL46" s="5" t="s">
        <v>8</v>
      </c>
      <c r="AM46" s="6">
        <v>44014.527886458331</v>
      </c>
      <c r="AN46" s="5" t="s">
        <v>87</v>
      </c>
      <c r="AO46">
        <v>1</v>
      </c>
      <c r="AP46">
        <v>1</v>
      </c>
      <c r="AQ46">
        <v>1</v>
      </c>
      <c r="AR46">
        <v>-49</v>
      </c>
      <c r="AT46">
        <v>43</v>
      </c>
      <c r="AU46" s="5" t="s">
        <v>8</v>
      </c>
      <c r="AV46" s="6">
        <v>44012.506238553244</v>
      </c>
      <c r="AW46" s="5" t="s">
        <v>23</v>
      </c>
      <c r="AX46">
        <v>1</v>
      </c>
      <c r="AY46">
        <v>1</v>
      </c>
      <c r="AZ46">
        <v>1</v>
      </c>
      <c r="BA46">
        <v>-59</v>
      </c>
      <c r="BC46">
        <v>43</v>
      </c>
      <c r="BD46" s="5" t="s">
        <v>8</v>
      </c>
      <c r="BE46" s="6">
        <v>44021.891436574071</v>
      </c>
      <c r="BF46" s="5" t="s">
        <v>147</v>
      </c>
      <c r="BG46" s="5">
        <v>1</v>
      </c>
      <c r="BH46" s="5">
        <v>1</v>
      </c>
      <c r="BI46" s="5">
        <v>1</v>
      </c>
      <c r="BJ46" s="5">
        <v>-69</v>
      </c>
      <c r="BK46" s="5"/>
      <c r="BL46">
        <v>15</v>
      </c>
      <c r="BM46" s="5" t="s">
        <v>8</v>
      </c>
      <c r="BN46" s="6">
        <v>44013.710570509262</v>
      </c>
      <c r="BO46" s="5" t="s">
        <v>80</v>
      </c>
      <c r="BP46">
        <v>1</v>
      </c>
      <c r="BQ46">
        <v>1</v>
      </c>
      <c r="BR46">
        <v>1</v>
      </c>
      <c r="BS46">
        <v>-59</v>
      </c>
      <c r="BU46" s="5">
        <v>3</v>
      </c>
      <c r="BV46" s="5" t="s">
        <v>8</v>
      </c>
      <c r="BW46" s="6">
        <v>44021.935476192128</v>
      </c>
      <c r="BX46" s="5" t="s">
        <v>142</v>
      </c>
      <c r="BY46" s="5">
        <v>1</v>
      </c>
      <c r="BZ46" s="5">
        <v>1</v>
      </c>
      <c r="CA46" s="5">
        <v>1</v>
      </c>
      <c r="CB46" s="5">
        <v>-65</v>
      </c>
      <c r="CC46" s="5"/>
      <c r="CD46">
        <v>43</v>
      </c>
      <c r="CE46" s="5" t="s">
        <v>8</v>
      </c>
      <c r="CF46" s="6">
        <v>44021.942900960647</v>
      </c>
      <c r="CG46" s="5" t="s">
        <v>143</v>
      </c>
      <c r="CH46" s="5">
        <v>1</v>
      </c>
      <c r="CI46" s="5">
        <v>1</v>
      </c>
      <c r="CJ46" s="5">
        <v>1</v>
      </c>
      <c r="CK46" s="5">
        <v>-68</v>
      </c>
      <c r="CL46" s="5"/>
      <c r="CV46">
        <v>43</v>
      </c>
      <c r="CW46" s="5" t="s">
        <v>8</v>
      </c>
      <c r="CX46" s="6">
        <v>44021.950266296299</v>
      </c>
      <c r="CY46" s="5" t="s">
        <v>145</v>
      </c>
      <c r="CZ46" s="5">
        <v>1</v>
      </c>
      <c r="DA46" s="5">
        <v>1</v>
      </c>
      <c r="DB46" s="5">
        <v>1</v>
      </c>
      <c r="DC46" s="5">
        <v>-69</v>
      </c>
    </row>
    <row r="47" spans="1:143" x14ac:dyDescent="0.25">
      <c r="A47">
        <v>13</v>
      </c>
      <c r="B47" s="5" t="s">
        <v>8</v>
      </c>
      <c r="C47" s="6">
        <v>44013.676609618058</v>
      </c>
      <c r="D47" s="5" t="s">
        <v>61</v>
      </c>
      <c r="E47">
        <v>1</v>
      </c>
      <c r="F47">
        <v>1</v>
      </c>
      <c r="G47">
        <v>1</v>
      </c>
      <c r="H47">
        <v>-31</v>
      </c>
      <c r="J47">
        <v>17</v>
      </c>
      <c r="K47" s="5" t="s">
        <v>8</v>
      </c>
      <c r="L47" s="6">
        <v>44013.696031944448</v>
      </c>
      <c r="M47" s="5" t="s">
        <v>70</v>
      </c>
      <c r="N47">
        <v>1</v>
      </c>
      <c r="O47">
        <v>1</v>
      </c>
      <c r="P47">
        <v>1</v>
      </c>
      <c r="Q47">
        <v>-45</v>
      </c>
      <c r="S47">
        <v>44</v>
      </c>
      <c r="T47" s="5" t="s">
        <v>8</v>
      </c>
      <c r="U47" s="6">
        <v>44014.515455416666</v>
      </c>
      <c r="V47" s="5" t="s">
        <v>84</v>
      </c>
      <c r="W47">
        <v>1</v>
      </c>
      <c r="X47">
        <v>1</v>
      </c>
      <c r="Y47">
        <v>1</v>
      </c>
      <c r="Z47">
        <v>-46</v>
      </c>
      <c r="AB47">
        <v>17</v>
      </c>
      <c r="AC47" s="5" t="s">
        <v>8</v>
      </c>
      <c r="AD47" s="6">
        <v>44013.674760706017</v>
      </c>
      <c r="AE47" s="5" t="s">
        <v>76</v>
      </c>
      <c r="AF47">
        <v>1</v>
      </c>
      <c r="AG47">
        <v>1</v>
      </c>
      <c r="AH47">
        <v>1</v>
      </c>
      <c r="AI47">
        <v>-58</v>
      </c>
      <c r="AK47">
        <v>5</v>
      </c>
      <c r="AL47" s="5" t="s">
        <v>8</v>
      </c>
      <c r="AM47" s="6">
        <v>44014.527893981482</v>
      </c>
      <c r="AN47" s="5" t="s">
        <v>87</v>
      </c>
      <c r="AO47">
        <v>1</v>
      </c>
      <c r="AP47">
        <v>1</v>
      </c>
      <c r="AQ47">
        <v>1</v>
      </c>
      <c r="AR47">
        <v>-50</v>
      </c>
      <c r="AT47">
        <v>44</v>
      </c>
      <c r="AU47" s="5" t="s">
        <v>8</v>
      </c>
      <c r="AV47" s="6">
        <v>44012.506250659724</v>
      </c>
      <c r="AW47" s="5" t="s">
        <v>23</v>
      </c>
      <c r="AX47">
        <v>1</v>
      </c>
      <c r="AY47">
        <v>1</v>
      </c>
      <c r="AZ47">
        <v>1</v>
      </c>
      <c r="BA47">
        <v>-59</v>
      </c>
      <c r="BC47">
        <v>44</v>
      </c>
      <c r="BD47" s="5" t="s">
        <v>8</v>
      </c>
      <c r="BE47" s="6">
        <v>44021.891453113429</v>
      </c>
      <c r="BF47" s="5" t="s">
        <v>147</v>
      </c>
      <c r="BG47" s="5">
        <v>1</v>
      </c>
      <c r="BH47" s="5">
        <v>1</v>
      </c>
      <c r="BI47" s="5">
        <v>1</v>
      </c>
      <c r="BJ47" s="5">
        <v>-62</v>
      </c>
      <c r="BK47" s="5"/>
      <c r="BL47">
        <v>16</v>
      </c>
      <c r="BM47" s="5" t="s">
        <v>8</v>
      </c>
      <c r="BN47" s="6">
        <v>44013.710581041669</v>
      </c>
      <c r="BO47" s="5" t="s">
        <v>80</v>
      </c>
      <c r="BP47">
        <v>1</v>
      </c>
      <c r="BQ47">
        <v>1</v>
      </c>
      <c r="BR47">
        <v>1</v>
      </c>
      <c r="BS47">
        <v>-57</v>
      </c>
      <c r="BU47" s="5">
        <v>4</v>
      </c>
      <c r="BV47" s="5" t="s">
        <v>8</v>
      </c>
      <c r="BW47" s="6">
        <v>44021.935487407405</v>
      </c>
      <c r="BX47" s="5" t="s">
        <v>142</v>
      </c>
      <c r="BY47" s="5">
        <v>1</v>
      </c>
      <c r="BZ47" s="5">
        <v>1</v>
      </c>
      <c r="CA47" s="5">
        <v>1</v>
      </c>
      <c r="CB47" s="5">
        <v>-70</v>
      </c>
      <c r="CC47" s="5"/>
      <c r="CD47">
        <v>44</v>
      </c>
      <c r="CE47" s="5" t="s">
        <v>8</v>
      </c>
      <c r="CF47" s="6">
        <v>44021.942905509262</v>
      </c>
      <c r="CG47" s="5" t="s">
        <v>143</v>
      </c>
      <c r="CH47" s="5">
        <v>1</v>
      </c>
      <c r="CI47" s="5">
        <v>1</v>
      </c>
      <c r="CJ47" s="5">
        <v>1</v>
      </c>
      <c r="CK47" s="5">
        <v>-71</v>
      </c>
      <c r="CL47" s="5"/>
      <c r="CV47">
        <v>44</v>
      </c>
      <c r="CW47" s="5" t="s">
        <v>8</v>
      </c>
      <c r="CX47" s="6">
        <v>44021.950278009259</v>
      </c>
      <c r="CY47" s="5" t="s">
        <v>145</v>
      </c>
      <c r="CZ47" s="5">
        <v>1</v>
      </c>
      <c r="DA47" s="5">
        <v>1</v>
      </c>
      <c r="DB47" s="5">
        <v>1</v>
      </c>
      <c r="DC47" s="5">
        <v>-73</v>
      </c>
    </row>
    <row r="48" spans="1:143" x14ac:dyDescent="0.25">
      <c r="A48">
        <v>14</v>
      </c>
      <c r="B48" s="5" t="s">
        <v>8</v>
      </c>
      <c r="C48" s="6">
        <v>44013.676623391206</v>
      </c>
      <c r="D48" s="5" t="s">
        <v>61</v>
      </c>
      <c r="E48">
        <v>1</v>
      </c>
      <c r="F48">
        <v>1</v>
      </c>
      <c r="G48">
        <v>1</v>
      </c>
      <c r="H48">
        <v>-33</v>
      </c>
      <c r="J48">
        <v>18</v>
      </c>
      <c r="K48" s="5" t="s">
        <v>8</v>
      </c>
      <c r="L48" s="6">
        <v>44013.696055162036</v>
      </c>
      <c r="M48" s="5" t="s">
        <v>70</v>
      </c>
      <c r="N48">
        <v>1</v>
      </c>
      <c r="O48">
        <v>1</v>
      </c>
      <c r="P48">
        <v>1</v>
      </c>
      <c r="Q48">
        <v>-45</v>
      </c>
      <c r="S48">
        <v>45</v>
      </c>
      <c r="T48" s="5" t="s">
        <v>8</v>
      </c>
      <c r="U48" s="6">
        <v>44014.51546440972</v>
      </c>
      <c r="V48" s="5" t="s">
        <v>84</v>
      </c>
      <c r="W48">
        <v>1</v>
      </c>
      <c r="X48">
        <v>1</v>
      </c>
      <c r="Y48">
        <v>1</v>
      </c>
      <c r="Z48">
        <v>-46</v>
      </c>
      <c r="AB48">
        <v>18</v>
      </c>
      <c r="AC48" s="5" t="s">
        <v>8</v>
      </c>
      <c r="AD48" s="6">
        <v>44013.674769594909</v>
      </c>
      <c r="AE48" s="5" t="s">
        <v>76</v>
      </c>
      <c r="AF48">
        <v>1</v>
      </c>
      <c r="AG48">
        <v>1</v>
      </c>
      <c r="AH48">
        <v>1</v>
      </c>
      <c r="AI48">
        <v>-59</v>
      </c>
      <c r="AK48">
        <v>6</v>
      </c>
      <c r="AL48" s="5" t="s">
        <v>8</v>
      </c>
      <c r="AM48" s="6">
        <v>44014.527917187501</v>
      </c>
      <c r="AN48" s="5" t="s">
        <v>87</v>
      </c>
      <c r="AO48">
        <v>1</v>
      </c>
      <c r="AP48">
        <v>1</v>
      </c>
      <c r="AQ48">
        <v>1</v>
      </c>
      <c r="AR48">
        <v>-51</v>
      </c>
      <c r="AT48">
        <v>45</v>
      </c>
      <c r="AU48" s="5" t="s">
        <v>8</v>
      </c>
      <c r="AV48" s="6">
        <v>44012.506261689814</v>
      </c>
      <c r="AW48" s="5" t="s">
        <v>23</v>
      </c>
      <c r="AX48">
        <v>1</v>
      </c>
      <c r="AY48">
        <v>1</v>
      </c>
      <c r="AZ48">
        <v>1</v>
      </c>
      <c r="BA48">
        <v>-57</v>
      </c>
      <c r="BC48">
        <v>45</v>
      </c>
      <c r="BD48" s="5" t="s">
        <v>8</v>
      </c>
      <c r="BE48" s="6">
        <v>44021.891458449078</v>
      </c>
      <c r="BF48" s="5" t="s">
        <v>147</v>
      </c>
      <c r="BG48" s="5">
        <v>1</v>
      </c>
      <c r="BH48" s="5">
        <v>1</v>
      </c>
      <c r="BI48" s="5">
        <v>1</v>
      </c>
      <c r="BJ48" s="5">
        <v>-59</v>
      </c>
      <c r="BK48" s="5"/>
      <c r="BL48">
        <v>17</v>
      </c>
      <c r="BM48" s="5" t="s">
        <v>8</v>
      </c>
      <c r="BN48" s="6">
        <v>44013.710590555558</v>
      </c>
      <c r="BO48" s="5" t="s">
        <v>80</v>
      </c>
      <c r="BP48">
        <v>1</v>
      </c>
      <c r="BQ48">
        <v>1</v>
      </c>
      <c r="BR48">
        <v>1</v>
      </c>
      <c r="BS48">
        <v>-59</v>
      </c>
      <c r="BU48" s="5">
        <v>5</v>
      </c>
      <c r="BV48" s="5" t="s">
        <v>8</v>
      </c>
      <c r="BW48" s="6">
        <v>44021.935510613424</v>
      </c>
      <c r="BX48" s="5" t="s">
        <v>142</v>
      </c>
      <c r="BY48" s="5">
        <v>1</v>
      </c>
      <c r="BZ48" s="5">
        <v>1</v>
      </c>
      <c r="CA48" s="5">
        <v>1</v>
      </c>
      <c r="CB48" s="5">
        <v>-70</v>
      </c>
      <c r="CC48" s="5"/>
      <c r="CD48">
        <v>45</v>
      </c>
      <c r="CE48" s="5" t="s">
        <v>8</v>
      </c>
      <c r="CF48" s="6">
        <v>44021.942919317131</v>
      </c>
      <c r="CG48" s="5" t="s">
        <v>143</v>
      </c>
      <c r="CH48" s="5">
        <v>1</v>
      </c>
      <c r="CI48" s="5">
        <v>1</v>
      </c>
      <c r="CJ48" s="5">
        <v>1</v>
      </c>
      <c r="CK48" s="5">
        <v>-67</v>
      </c>
      <c r="CL48" s="5"/>
      <c r="CV48">
        <v>45</v>
      </c>
      <c r="CW48" s="5" t="s">
        <v>8</v>
      </c>
      <c r="CX48" s="6">
        <v>44021.950289930559</v>
      </c>
      <c r="CY48" s="5" t="s">
        <v>145</v>
      </c>
      <c r="CZ48" s="5">
        <v>1</v>
      </c>
      <c r="DA48" s="5">
        <v>1</v>
      </c>
      <c r="DB48" s="5">
        <v>1</v>
      </c>
      <c r="DC48" s="5">
        <v>-72</v>
      </c>
    </row>
    <row r="49" spans="1:107" x14ac:dyDescent="0.25">
      <c r="A49">
        <v>15</v>
      </c>
      <c r="B49" s="5" t="s">
        <v>8</v>
      </c>
      <c r="C49" s="6">
        <v>44013.676636145836</v>
      </c>
      <c r="D49" s="5" t="s">
        <v>61</v>
      </c>
      <c r="E49">
        <v>1</v>
      </c>
      <c r="F49">
        <v>1</v>
      </c>
      <c r="G49">
        <v>1</v>
      </c>
      <c r="H49">
        <v>-29</v>
      </c>
      <c r="J49">
        <v>19</v>
      </c>
      <c r="K49" s="5" t="s">
        <v>8</v>
      </c>
      <c r="L49" s="6">
        <v>44013.696078368055</v>
      </c>
      <c r="M49" s="5" t="s">
        <v>70</v>
      </c>
      <c r="N49">
        <v>1</v>
      </c>
      <c r="O49">
        <v>1</v>
      </c>
      <c r="P49">
        <v>1</v>
      </c>
      <c r="Q49">
        <v>-45</v>
      </c>
      <c r="S49">
        <v>0</v>
      </c>
      <c r="T49" s="5" t="s">
        <v>8</v>
      </c>
      <c r="U49" s="6">
        <v>44014.516863530094</v>
      </c>
      <c r="V49" s="5" t="s">
        <v>85</v>
      </c>
      <c r="W49">
        <v>1</v>
      </c>
      <c r="X49">
        <v>1</v>
      </c>
      <c r="Y49">
        <v>1</v>
      </c>
      <c r="Z49">
        <v>-50</v>
      </c>
      <c r="AB49">
        <v>19</v>
      </c>
      <c r="AC49" s="5" t="s">
        <v>8</v>
      </c>
      <c r="AD49" s="6">
        <v>44013.674792789352</v>
      </c>
      <c r="AE49" s="5" t="s">
        <v>76</v>
      </c>
      <c r="AF49">
        <v>1</v>
      </c>
      <c r="AG49">
        <v>1</v>
      </c>
      <c r="AH49">
        <v>1</v>
      </c>
      <c r="AI49">
        <v>-57</v>
      </c>
      <c r="AK49">
        <v>7</v>
      </c>
      <c r="AL49" s="5" t="s">
        <v>8</v>
      </c>
      <c r="AM49" s="6">
        <v>44014.52794039352</v>
      </c>
      <c r="AN49" s="5" t="s">
        <v>87</v>
      </c>
      <c r="AO49">
        <v>1</v>
      </c>
      <c r="AP49">
        <v>1</v>
      </c>
      <c r="AQ49">
        <v>1</v>
      </c>
      <c r="AR49">
        <v>-50</v>
      </c>
      <c r="AT49">
        <v>46</v>
      </c>
      <c r="AU49" s="5" t="s">
        <v>8</v>
      </c>
      <c r="AV49" s="6">
        <v>44012.506277083332</v>
      </c>
      <c r="AW49" s="5" t="s">
        <v>23</v>
      </c>
      <c r="AX49">
        <v>1</v>
      </c>
      <c r="AY49">
        <v>1</v>
      </c>
      <c r="AZ49">
        <v>1</v>
      </c>
      <c r="BA49">
        <v>-58</v>
      </c>
      <c r="BC49">
        <v>46</v>
      </c>
      <c r="BD49" s="5" t="s">
        <v>8</v>
      </c>
      <c r="BE49" s="6">
        <v>44021.891470023147</v>
      </c>
      <c r="BF49" s="5" t="s">
        <v>147</v>
      </c>
      <c r="BG49" s="5">
        <v>1</v>
      </c>
      <c r="BH49" s="5">
        <v>1</v>
      </c>
      <c r="BI49" s="5">
        <v>1</v>
      </c>
      <c r="BJ49" s="5">
        <v>-68</v>
      </c>
      <c r="BK49" s="5"/>
      <c r="BL49">
        <v>18</v>
      </c>
      <c r="BM49" s="5" t="s">
        <v>8</v>
      </c>
      <c r="BN49" s="6">
        <v>44013.710608553243</v>
      </c>
      <c r="BO49" s="5" t="s">
        <v>80</v>
      </c>
      <c r="BP49">
        <v>1</v>
      </c>
      <c r="BQ49">
        <v>1</v>
      </c>
      <c r="BR49">
        <v>1</v>
      </c>
      <c r="BS49">
        <v>-56</v>
      </c>
      <c r="BU49" s="5">
        <v>6</v>
      </c>
      <c r="BV49" s="5" t="s">
        <v>8</v>
      </c>
      <c r="BW49" s="6">
        <v>44021.93552240741</v>
      </c>
      <c r="BX49" s="5" t="s">
        <v>142</v>
      </c>
      <c r="BY49" s="5">
        <v>1</v>
      </c>
      <c r="BZ49" s="5">
        <v>1</v>
      </c>
      <c r="CA49" s="5">
        <v>1</v>
      </c>
      <c r="CB49" s="5">
        <v>-69</v>
      </c>
      <c r="CC49" s="5"/>
      <c r="CD49">
        <v>46</v>
      </c>
      <c r="CE49" s="5" t="s">
        <v>8</v>
      </c>
      <c r="CF49" s="6">
        <v>44021.942929293982</v>
      </c>
      <c r="CG49" s="5" t="s">
        <v>143</v>
      </c>
      <c r="CH49" s="5">
        <v>1</v>
      </c>
      <c r="CI49" s="5">
        <v>1</v>
      </c>
      <c r="CJ49" s="5">
        <v>1</v>
      </c>
      <c r="CK49" s="5">
        <v>-68</v>
      </c>
      <c r="CL49" s="5"/>
      <c r="CV49">
        <v>46</v>
      </c>
      <c r="CW49" s="5" t="s">
        <v>8</v>
      </c>
      <c r="CX49" s="6">
        <v>44021.950305289349</v>
      </c>
      <c r="CY49" s="5" t="s">
        <v>145</v>
      </c>
      <c r="CZ49" s="5">
        <v>1</v>
      </c>
      <c r="DA49" s="5">
        <v>1</v>
      </c>
      <c r="DB49" s="5">
        <v>1</v>
      </c>
      <c r="DC49" s="5">
        <v>-69</v>
      </c>
    </row>
    <row r="50" spans="1:107" x14ac:dyDescent="0.25">
      <c r="A50">
        <v>16</v>
      </c>
      <c r="B50" s="5" t="s">
        <v>8</v>
      </c>
      <c r="C50" s="6">
        <v>44013.676644305553</v>
      </c>
      <c r="D50" s="5" t="s">
        <v>61</v>
      </c>
      <c r="E50">
        <v>1</v>
      </c>
      <c r="F50">
        <v>1</v>
      </c>
      <c r="G50">
        <v>1</v>
      </c>
      <c r="H50">
        <v>-31</v>
      </c>
      <c r="J50">
        <v>20</v>
      </c>
      <c r="K50" s="5" t="s">
        <v>8</v>
      </c>
      <c r="L50" s="6">
        <v>44013.69609247685</v>
      </c>
      <c r="M50" s="5" t="s">
        <v>70</v>
      </c>
      <c r="N50">
        <v>1</v>
      </c>
      <c r="O50">
        <v>1</v>
      </c>
      <c r="P50">
        <v>1</v>
      </c>
      <c r="Q50">
        <v>-40</v>
      </c>
      <c r="S50">
        <v>1</v>
      </c>
      <c r="T50" s="5" t="s">
        <v>8</v>
      </c>
      <c r="U50" s="6">
        <v>44014.516884247685</v>
      </c>
      <c r="V50" s="5" t="s">
        <v>85</v>
      </c>
      <c r="W50">
        <v>1</v>
      </c>
      <c r="X50">
        <v>1</v>
      </c>
      <c r="Y50">
        <v>1</v>
      </c>
      <c r="Z50">
        <v>-46</v>
      </c>
      <c r="AB50">
        <v>20</v>
      </c>
      <c r="AC50" s="5" t="s">
        <v>8</v>
      </c>
      <c r="AD50" s="6">
        <v>44013.674811747682</v>
      </c>
      <c r="AE50" s="5" t="s">
        <v>76</v>
      </c>
      <c r="AF50">
        <v>1</v>
      </c>
      <c r="AG50">
        <v>1</v>
      </c>
      <c r="AH50">
        <v>1</v>
      </c>
      <c r="AI50">
        <v>-58</v>
      </c>
      <c r="AK50">
        <v>8</v>
      </c>
      <c r="AL50" s="5" t="s">
        <v>8</v>
      </c>
      <c r="AM50" s="6">
        <v>44014.527963599539</v>
      </c>
      <c r="AN50" s="5" t="s">
        <v>87</v>
      </c>
      <c r="AO50">
        <v>1</v>
      </c>
      <c r="AP50">
        <v>1</v>
      </c>
      <c r="AQ50">
        <v>1</v>
      </c>
      <c r="AR50">
        <v>-49</v>
      </c>
      <c r="AT50">
        <v>47</v>
      </c>
      <c r="AU50" s="5" t="s">
        <v>8</v>
      </c>
      <c r="AV50" s="6">
        <v>44012.506287615739</v>
      </c>
      <c r="AW50" s="5" t="s">
        <v>23</v>
      </c>
      <c r="AX50">
        <v>1</v>
      </c>
      <c r="AY50">
        <v>1</v>
      </c>
      <c r="AZ50">
        <v>1</v>
      </c>
      <c r="BA50">
        <v>-59</v>
      </c>
      <c r="BC50">
        <v>47</v>
      </c>
      <c r="BD50" s="5" t="s">
        <v>8</v>
      </c>
      <c r="BE50" s="6">
        <v>44021.891482766201</v>
      </c>
      <c r="BF50" s="5" t="s">
        <v>147</v>
      </c>
      <c r="BG50" s="5">
        <v>1</v>
      </c>
      <c r="BH50" s="5">
        <v>1</v>
      </c>
      <c r="BI50" s="5">
        <v>1</v>
      </c>
      <c r="BJ50" s="5">
        <v>-59</v>
      </c>
      <c r="BK50" s="5"/>
      <c r="BL50">
        <v>19</v>
      </c>
      <c r="BM50" s="5" t="s">
        <v>8</v>
      </c>
      <c r="BN50" s="6">
        <v>44013.710614050928</v>
      </c>
      <c r="BO50" s="5" t="s">
        <v>80</v>
      </c>
      <c r="BP50">
        <v>1</v>
      </c>
      <c r="BQ50">
        <v>1</v>
      </c>
      <c r="BR50">
        <v>1</v>
      </c>
      <c r="BS50">
        <v>-58</v>
      </c>
      <c r="BU50" s="5">
        <v>7</v>
      </c>
      <c r="BV50" s="5" t="s">
        <v>8</v>
      </c>
      <c r="BW50" s="6">
        <v>44021.935545613429</v>
      </c>
      <c r="BX50" s="5" t="s">
        <v>142</v>
      </c>
      <c r="BY50" s="5">
        <v>1</v>
      </c>
      <c r="BZ50" s="5">
        <v>1</v>
      </c>
      <c r="CA50" s="5">
        <v>1</v>
      </c>
      <c r="CB50" s="5">
        <v>-67</v>
      </c>
      <c r="CC50" s="5"/>
      <c r="CD50">
        <v>47</v>
      </c>
      <c r="CE50" s="5" t="s">
        <v>8</v>
      </c>
      <c r="CF50" s="6">
        <v>44021.942944305556</v>
      </c>
      <c r="CG50" s="5" t="s">
        <v>143</v>
      </c>
      <c r="CH50" s="5">
        <v>1</v>
      </c>
      <c r="CI50" s="5">
        <v>1</v>
      </c>
      <c r="CJ50" s="5">
        <v>1</v>
      </c>
      <c r="CK50" s="5">
        <v>-68</v>
      </c>
      <c r="CL50" s="5"/>
      <c r="CV50">
        <v>47</v>
      </c>
      <c r="CW50" s="5" t="s">
        <v>8</v>
      </c>
      <c r="CX50" s="6">
        <v>44021.95031320602</v>
      </c>
      <c r="CY50" s="5" t="s">
        <v>145</v>
      </c>
      <c r="CZ50" s="5">
        <v>1</v>
      </c>
      <c r="DA50" s="5">
        <v>1</v>
      </c>
      <c r="DB50" s="5">
        <v>1</v>
      </c>
      <c r="DC50" s="5">
        <v>-73</v>
      </c>
    </row>
    <row r="51" spans="1:107" x14ac:dyDescent="0.25">
      <c r="A51">
        <v>17</v>
      </c>
      <c r="B51" s="5" t="s">
        <v>8</v>
      </c>
      <c r="C51" s="6">
        <v>44013.676658124998</v>
      </c>
      <c r="D51" s="5" t="s">
        <v>61</v>
      </c>
      <c r="E51">
        <v>1</v>
      </c>
      <c r="F51">
        <v>1</v>
      </c>
      <c r="G51">
        <v>1</v>
      </c>
      <c r="H51">
        <v>-33</v>
      </c>
      <c r="J51">
        <v>21</v>
      </c>
      <c r="K51" s="5" t="s">
        <v>8</v>
      </c>
      <c r="L51" s="6">
        <v>44013.696100243054</v>
      </c>
      <c r="M51" s="5" t="s">
        <v>70</v>
      </c>
      <c r="N51">
        <v>1</v>
      </c>
      <c r="O51">
        <v>1</v>
      </c>
      <c r="P51">
        <v>1</v>
      </c>
      <c r="Q51">
        <v>-45</v>
      </c>
      <c r="S51">
        <v>2</v>
      </c>
      <c r="T51" s="5" t="s">
        <v>8</v>
      </c>
      <c r="U51" s="6">
        <v>44014.516886631944</v>
      </c>
      <c r="V51" s="5" t="s">
        <v>85</v>
      </c>
      <c r="W51">
        <v>1</v>
      </c>
      <c r="X51">
        <v>1</v>
      </c>
      <c r="Y51">
        <v>1</v>
      </c>
      <c r="Z51">
        <v>-51</v>
      </c>
      <c r="AB51">
        <v>21</v>
      </c>
      <c r="AC51" s="5" t="s">
        <v>8</v>
      </c>
      <c r="AD51" s="6">
        <v>44013.674816851853</v>
      </c>
      <c r="AE51" s="5" t="s">
        <v>76</v>
      </c>
      <c r="AF51">
        <v>1</v>
      </c>
      <c r="AG51">
        <v>1</v>
      </c>
      <c r="AH51">
        <v>1</v>
      </c>
      <c r="AI51">
        <v>-57</v>
      </c>
      <c r="AK51">
        <v>9</v>
      </c>
      <c r="AL51" s="5" t="s">
        <v>8</v>
      </c>
      <c r="AM51" s="6">
        <v>44014.527974918979</v>
      </c>
      <c r="AN51" s="5" t="s">
        <v>87</v>
      </c>
      <c r="AO51">
        <v>1</v>
      </c>
      <c r="AP51">
        <v>1</v>
      </c>
      <c r="AQ51">
        <v>1</v>
      </c>
      <c r="AR51">
        <v>-49</v>
      </c>
      <c r="AT51">
        <v>48</v>
      </c>
      <c r="AU51" s="5" t="s">
        <v>8</v>
      </c>
      <c r="AV51" s="6">
        <v>44012.506301064815</v>
      </c>
      <c r="AW51" s="5" t="s">
        <v>23</v>
      </c>
      <c r="AX51">
        <v>1</v>
      </c>
      <c r="AY51">
        <v>1</v>
      </c>
      <c r="AZ51">
        <v>1</v>
      </c>
      <c r="BA51">
        <v>-56</v>
      </c>
      <c r="BC51">
        <v>48</v>
      </c>
      <c r="BD51" s="5" t="s">
        <v>8</v>
      </c>
      <c r="BE51" s="6">
        <v>44021.891493379633</v>
      </c>
      <c r="BF51" s="5" t="s">
        <v>147</v>
      </c>
      <c r="BG51" s="5">
        <v>1</v>
      </c>
      <c r="BH51" s="5">
        <v>1</v>
      </c>
      <c r="BI51" s="5">
        <v>1</v>
      </c>
      <c r="BJ51" s="5">
        <v>-62</v>
      </c>
      <c r="BK51" s="5"/>
      <c r="BL51">
        <v>20</v>
      </c>
      <c r="BM51" s="5" t="s">
        <v>8</v>
      </c>
      <c r="BN51" s="6">
        <v>44013.710635115742</v>
      </c>
      <c r="BO51" s="5" t="s">
        <v>80</v>
      </c>
      <c r="BP51">
        <v>1</v>
      </c>
      <c r="BQ51">
        <v>1</v>
      </c>
      <c r="BR51">
        <v>1</v>
      </c>
      <c r="BS51">
        <v>-61</v>
      </c>
      <c r="BU51" s="5">
        <v>8</v>
      </c>
      <c r="BV51" s="5" t="s">
        <v>8</v>
      </c>
      <c r="BW51" s="6">
        <v>44021.935560879632</v>
      </c>
      <c r="BX51" s="5" t="s">
        <v>142</v>
      </c>
      <c r="BY51" s="5">
        <v>1</v>
      </c>
      <c r="BZ51" s="5">
        <v>1</v>
      </c>
      <c r="CA51" s="5">
        <v>1</v>
      </c>
      <c r="CB51" s="5">
        <v>-69</v>
      </c>
      <c r="CC51" s="5"/>
      <c r="CD51">
        <v>48</v>
      </c>
      <c r="CE51" s="5" t="s">
        <v>8</v>
      </c>
      <c r="CF51" s="6">
        <v>44021.942952106481</v>
      </c>
      <c r="CG51" s="5" t="s">
        <v>143</v>
      </c>
      <c r="CH51" s="5">
        <v>1</v>
      </c>
      <c r="CI51" s="5">
        <v>1</v>
      </c>
      <c r="CJ51" s="5">
        <v>1</v>
      </c>
      <c r="CK51" s="5">
        <v>-70</v>
      </c>
      <c r="CL51" s="5"/>
      <c r="CV51">
        <v>48</v>
      </c>
      <c r="CW51" s="5" t="s">
        <v>8</v>
      </c>
      <c r="CX51" s="6">
        <v>44021.950326527774</v>
      </c>
      <c r="CY51" s="5" t="s">
        <v>145</v>
      </c>
      <c r="CZ51" s="5">
        <v>1</v>
      </c>
      <c r="DA51" s="5">
        <v>1</v>
      </c>
      <c r="DB51" s="5">
        <v>1</v>
      </c>
      <c r="DC51" s="5">
        <v>-73</v>
      </c>
    </row>
    <row r="52" spans="1:107" x14ac:dyDescent="0.25">
      <c r="A52">
        <v>18</v>
      </c>
      <c r="B52" s="5" t="s">
        <v>8</v>
      </c>
      <c r="C52" s="6">
        <v>44013.676666736108</v>
      </c>
      <c r="D52" s="5" t="s">
        <v>61</v>
      </c>
      <c r="E52">
        <v>1</v>
      </c>
      <c r="F52">
        <v>1</v>
      </c>
      <c r="G52">
        <v>1</v>
      </c>
      <c r="H52">
        <v>-31</v>
      </c>
      <c r="J52">
        <v>22</v>
      </c>
      <c r="K52" s="5" t="s">
        <v>8</v>
      </c>
      <c r="L52" s="6">
        <v>44013.696112372687</v>
      </c>
      <c r="M52" s="5" t="s">
        <v>70</v>
      </c>
      <c r="N52">
        <v>1</v>
      </c>
      <c r="O52">
        <v>1</v>
      </c>
      <c r="P52">
        <v>1</v>
      </c>
      <c r="Q52">
        <v>-43</v>
      </c>
      <c r="S52">
        <v>3</v>
      </c>
      <c r="T52" s="5" t="s">
        <v>8</v>
      </c>
      <c r="U52" s="6">
        <v>44014.516903124997</v>
      </c>
      <c r="V52" s="5" t="s">
        <v>85</v>
      </c>
      <c r="W52">
        <v>1</v>
      </c>
      <c r="X52">
        <v>1</v>
      </c>
      <c r="Y52">
        <v>1</v>
      </c>
      <c r="Z52">
        <v>-47</v>
      </c>
      <c r="AB52">
        <v>22</v>
      </c>
      <c r="AC52" s="5" t="s">
        <v>8</v>
      </c>
      <c r="AD52" s="6">
        <v>44013.674826423608</v>
      </c>
      <c r="AE52" s="5" t="s">
        <v>76</v>
      </c>
      <c r="AF52">
        <v>1</v>
      </c>
      <c r="AG52">
        <v>1</v>
      </c>
      <c r="AH52">
        <v>1</v>
      </c>
      <c r="AI52">
        <v>-58</v>
      </c>
      <c r="AK52">
        <v>10</v>
      </c>
      <c r="AL52" s="5" t="s">
        <v>8</v>
      </c>
      <c r="AM52" s="6">
        <v>44014.527998113423</v>
      </c>
      <c r="AN52" s="5" t="s">
        <v>87</v>
      </c>
      <c r="AO52">
        <v>1</v>
      </c>
      <c r="AP52">
        <v>1</v>
      </c>
      <c r="AQ52">
        <v>1</v>
      </c>
      <c r="AR52">
        <v>-51</v>
      </c>
      <c r="AT52">
        <v>49</v>
      </c>
      <c r="AU52" s="5" t="s">
        <v>8</v>
      </c>
      <c r="AV52" s="6">
        <v>44012.506308113429</v>
      </c>
      <c r="AW52" s="5" t="s">
        <v>23</v>
      </c>
      <c r="AX52">
        <v>1</v>
      </c>
      <c r="AY52">
        <v>1</v>
      </c>
      <c r="AZ52">
        <v>1</v>
      </c>
      <c r="BA52">
        <v>-55</v>
      </c>
      <c r="BC52">
        <v>49</v>
      </c>
      <c r="BD52" s="5" t="s">
        <v>8</v>
      </c>
      <c r="BE52" s="6">
        <v>44021.891505740743</v>
      </c>
      <c r="BF52" s="5" t="s">
        <v>147</v>
      </c>
      <c r="BG52" s="5">
        <v>1</v>
      </c>
      <c r="BH52" s="5">
        <v>1</v>
      </c>
      <c r="BI52" s="5">
        <v>1</v>
      </c>
      <c r="BJ52" s="5">
        <v>-62</v>
      </c>
      <c r="BK52" s="5"/>
      <c r="BL52">
        <v>21</v>
      </c>
      <c r="BM52" s="5" t="s">
        <v>8</v>
      </c>
      <c r="BN52" s="6">
        <v>44013.710637233795</v>
      </c>
      <c r="BO52" s="5" t="s">
        <v>80</v>
      </c>
      <c r="BP52">
        <v>1</v>
      </c>
      <c r="BQ52">
        <v>1</v>
      </c>
      <c r="BR52">
        <v>1</v>
      </c>
      <c r="BS52">
        <v>-61</v>
      </c>
      <c r="BU52" s="5">
        <v>9</v>
      </c>
      <c r="BV52" s="5" t="s">
        <v>8</v>
      </c>
      <c r="BW52" s="6">
        <v>44021.935567326385</v>
      </c>
      <c r="BX52" s="5" t="s">
        <v>142</v>
      </c>
      <c r="BY52" s="5">
        <v>1</v>
      </c>
      <c r="BZ52" s="5">
        <v>1</v>
      </c>
      <c r="CA52" s="5">
        <v>1</v>
      </c>
      <c r="CB52" s="5">
        <v>-69</v>
      </c>
      <c r="CC52" s="5"/>
      <c r="CD52">
        <v>49</v>
      </c>
      <c r="CE52" s="5" t="s">
        <v>8</v>
      </c>
      <c r="CF52" s="6">
        <v>44021.942969988428</v>
      </c>
      <c r="CG52" s="5" t="s">
        <v>143</v>
      </c>
      <c r="CH52" s="5">
        <v>1</v>
      </c>
      <c r="CI52" s="5">
        <v>1</v>
      </c>
      <c r="CJ52" s="5">
        <v>1</v>
      </c>
      <c r="CK52" s="5">
        <v>-68</v>
      </c>
      <c r="CL52" s="5"/>
      <c r="CV52">
        <v>49</v>
      </c>
      <c r="CW52" s="5" t="s">
        <v>8</v>
      </c>
      <c r="CX52" s="6">
        <v>44021.950335972222</v>
      </c>
      <c r="CY52" s="5" t="s">
        <v>145</v>
      </c>
      <c r="CZ52" s="5">
        <v>1</v>
      </c>
      <c r="DA52" s="5">
        <v>1</v>
      </c>
      <c r="DB52" s="5">
        <v>1</v>
      </c>
      <c r="DC52" s="5">
        <v>-73</v>
      </c>
    </row>
    <row r="53" spans="1:107" x14ac:dyDescent="0.25">
      <c r="A53">
        <v>19</v>
      </c>
      <c r="B53" s="5" t="s">
        <v>8</v>
      </c>
      <c r="C53" s="6">
        <v>44013.676682245372</v>
      </c>
      <c r="D53" s="5" t="s">
        <v>61</v>
      </c>
      <c r="E53">
        <v>1</v>
      </c>
      <c r="F53">
        <v>1</v>
      </c>
      <c r="G53">
        <v>1</v>
      </c>
      <c r="H53">
        <v>-33</v>
      </c>
      <c r="J53">
        <v>23</v>
      </c>
      <c r="K53" s="5" t="s">
        <v>8</v>
      </c>
      <c r="L53" s="6">
        <v>44013.696135578706</v>
      </c>
      <c r="M53" s="5" t="s">
        <v>70</v>
      </c>
      <c r="N53">
        <v>1</v>
      </c>
      <c r="O53">
        <v>1</v>
      </c>
      <c r="P53">
        <v>1</v>
      </c>
      <c r="Q53">
        <v>-42</v>
      </c>
      <c r="S53">
        <v>4</v>
      </c>
      <c r="T53" s="5" t="s">
        <v>8</v>
      </c>
      <c r="U53" s="6">
        <v>44014.516910381943</v>
      </c>
      <c r="V53" s="5" t="s">
        <v>85</v>
      </c>
      <c r="W53">
        <v>1</v>
      </c>
      <c r="X53">
        <v>1</v>
      </c>
      <c r="Y53">
        <v>1</v>
      </c>
      <c r="Z53">
        <v>-49</v>
      </c>
      <c r="AB53">
        <v>23</v>
      </c>
      <c r="AC53" s="5" t="s">
        <v>8</v>
      </c>
      <c r="AD53" s="6">
        <v>44013.674838321756</v>
      </c>
      <c r="AE53" s="5" t="s">
        <v>76</v>
      </c>
      <c r="AF53">
        <v>1</v>
      </c>
      <c r="AG53">
        <v>1</v>
      </c>
      <c r="AH53">
        <v>1</v>
      </c>
      <c r="AI53">
        <v>-57</v>
      </c>
      <c r="AK53">
        <v>11</v>
      </c>
      <c r="AL53" s="5" t="s">
        <v>8</v>
      </c>
      <c r="AM53" s="6">
        <v>44014.528021319442</v>
      </c>
      <c r="AN53" s="5" t="s">
        <v>87</v>
      </c>
      <c r="AO53">
        <v>1</v>
      </c>
      <c r="AP53">
        <v>1</v>
      </c>
      <c r="AQ53">
        <v>1</v>
      </c>
      <c r="AR53">
        <v>-49</v>
      </c>
      <c r="AT53">
        <v>50</v>
      </c>
      <c r="AU53" s="5" t="s">
        <v>8</v>
      </c>
      <c r="AV53" s="6">
        <v>44012.506320497683</v>
      </c>
      <c r="AW53" s="5" t="s">
        <v>23</v>
      </c>
      <c r="AX53">
        <v>1</v>
      </c>
      <c r="AY53">
        <v>1</v>
      </c>
      <c r="AZ53">
        <v>1</v>
      </c>
      <c r="BA53">
        <v>-59</v>
      </c>
      <c r="BC53">
        <v>50</v>
      </c>
      <c r="BD53" s="5" t="s">
        <v>8</v>
      </c>
      <c r="BE53" s="6">
        <v>44021.891517025462</v>
      </c>
      <c r="BF53" s="5" t="s">
        <v>147</v>
      </c>
      <c r="BG53" s="5">
        <v>1</v>
      </c>
      <c r="BH53" s="5">
        <v>1</v>
      </c>
      <c r="BI53" s="5">
        <v>1</v>
      </c>
      <c r="BJ53" s="5">
        <v>-60</v>
      </c>
      <c r="BK53" s="5"/>
      <c r="BL53">
        <v>22</v>
      </c>
      <c r="BM53" s="5" t="s">
        <v>8</v>
      </c>
      <c r="BN53" s="6">
        <v>44013.710653194445</v>
      </c>
      <c r="BO53" s="5" t="s">
        <v>80</v>
      </c>
      <c r="BP53">
        <v>1</v>
      </c>
      <c r="BQ53">
        <v>1</v>
      </c>
      <c r="BR53">
        <v>1</v>
      </c>
      <c r="BS53">
        <v>-58</v>
      </c>
      <c r="BU53" s="5">
        <v>10</v>
      </c>
      <c r="BV53" s="5" t="s">
        <v>8</v>
      </c>
      <c r="BW53" s="6">
        <v>44021.935582002312</v>
      </c>
      <c r="BX53" s="5" t="s">
        <v>142</v>
      </c>
      <c r="BY53" s="5">
        <v>1</v>
      </c>
      <c r="BZ53" s="5">
        <v>1</v>
      </c>
      <c r="CA53" s="5">
        <v>1</v>
      </c>
      <c r="CB53" s="5">
        <v>-67</v>
      </c>
      <c r="CC53" s="5"/>
      <c r="CD53">
        <v>50</v>
      </c>
      <c r="CE53" s="5" t="s">
        <v>8</v>
      </c>
      <c r="CF53" s="6">
        <v>44021.942976365739</v>
      </c>
      <c r="CG53" s="5" t="s">
        <v>143</v>
      </c>
      <c r="CH53" s="5">
        <v>1</v>
      </c>
      <c r="CI53" s="5">
        <v>1</v>
      </c>
      <c r="CJ53" s="5">
        <v>1</v>
      </c>
      <c r="CK53" s="5">
        <v>-68</v>
      </c>
      <c r="CL53" s="5"/>
      <c r="CV53">
        <v>50</v>
      </c>
      <c r="CW53" s="5" t="s">
        <v>8</v>
      </c>
      <c r="CX53" s="6">
        <v>44021.950348645834</v>
      </c>
      <c r="CY53" s="5" t="s">
        <v>145</v>
      </c>
      <c r="CZ53" s="5">
        <v>1</v>
      </c>
      <c r="DA53" s="5">
        <v>1</v>
      </c>
      <c r="DB53" s="5">
        <v>1</v>
      </c>
      <c r="DC53" s="5">
        <v>-69</v>
      </c>
    </row>
    <row r="54" spans="1:107" x14ac:dyDescent="0.25">
      <c r="A54">
        <v>20</v>
      </c>
      <c r="B54" s="5" t="s">
        <v>8</v>
      </c>
      <c r="C54" s="6">
        <v>44013.676690578701</v>
      </c>
      <c r="D54" s="5" t="s">
        <v>61</v>
      </c>
      <c r="E54">
        <v>1</v>
      </c>
      <c r="F54">
        <v>1</v>
      </c>
      <c r="G54">
        <v>1</v>
      </c>
      <c r="H54">
        <v>-31</v>
      </c>
      <c r="J54">
        <v>24</v>
      </c>
      <c r="K54" s="5" t="s">
        <v>8</v>
      </c>
      <c r="L54" s="6">
        <v>44013.696146956019</v>
      </c>
      <c r="M54" s="5" t="s">
        <v>70</v>
      </c>
      <c r="N54">
        <v>1</v>
      </c>
      <c r="O54">
        <v>1</v>
      </c>
      <c r="P54">
        <v>1</v>
      </c>
      <c r="Q54">
        <v>-42</v>
      </c>
      <c r="S54">
        <v>5</v>
      </c>
      <c r="T54" s="5" t="s">
        <v>8</v>
      </c>
      <c r="U54" s="6">
        <v>44014.516925509262</v>
      </c>
      <c r="V54" s="5" t="s">
        <v>85</v>
      </c>
      <c r="W54">
        <v>1</v>
      </c>
      <c r="X54">
        <v>1</v>
      </c>
      <c r="Y54">
        <v>1</v>
      </c>
      <c r="Z54">
        <v>-46</v>
      </c>
      <c r="AB54">
        <v>24</v>
      </c>
      <c r="AC54" s="5" t="s">
        <v>8</v>
      </c>
      <c r="AD54" s="6">
        <v>44013.674850219904</v>
      </c>
      <c r="AE54" s="5" t="s">
        <v>76</v>
      </c>
      <c r="AF54">
        <v>1</v>
      </c>
      <c r="AG54">
        <v>1</v>
      </c>
      <c r="AH54">
        <v>1</v>
      </c>
      <c r="AI54">
        <v>-53</v>
      </c>
      <c r="AK54">
        <v>12</v>
      </c>
      <c r="AL54" s="5" t="s">
        <v>8</v>
      </c>
      <c r="AM54" s="6">
        <v>44014.528037800927</v>
      </c>
      <c r="AN54" s="5" t="s">
        <v>87</v>
      </c>
      <c r="AO54">
        <v>1</v>
      </c>
      <c r="AP54">
        <v>1</v>
      </c>
      <c r="AQ54">
        <v>1</v>
      </c>
      <c r="AR54">
        <v>-52</v>
      </c>
      <c r="AT54">
        <v>51</v>
      </c>
      <c r="AU54" s="5" t="s">
        <v>8</v>
      </c>
      <c r="AV54" s="6">
        <v>44012.506331493052</v>
      </c>
      <c r="AW54" s="5" t="s">
        <v>23</v>
      </c>
      <c r="AX54">
        <v>1</v>
      </c>
      <c r="AY54">
        <v>1</v>
      </c>
      <c r="AZ54">
        <v>1</v>
      </c>
      <c r="BA54">
        <v>-59</v>
      </c>
      <c r="BC54">
        <v>51</v>
      </c>
      <c r="BD54" s="5" t="s">
        <v>8</v>
      </c>
      <c r="BE54" s="6">
        <v>44021.89152834491</v>
      </c>
      <c r="BF54" s="5" t="s">
        <v>147</v>
      </c>
      <c r="BG54" s="5">
        <v>1</v>
      </c>
      <c r="BH54" s="5">
        <v>1</v>
      </c>
      <c r="BI54" s="5">
        <v>1</v>
      </c>
      <c r="BJ54" s="5">
        <v>-60</v>
      </c>
      <c r="BK54" s="5"/>
      <c r="BL54">
        <v>23</v>
      </c>
      <c r="BM54" s="5" t="s">
        <v>8</v>
      </c>
      <c r="BN54" s="6">
        <v>44013.710662650461</v>
      </c>
      <c r="BO54" s="5" t="s">
        <v>80</v>
      </c>
      <c r="BP54">
        <v>1</v>
      </c>
      <c r="BQ54">
        <v>1</v>
      </c>
      <c r="BR54">
        <v>1</v>
      </c>
      <c r="BS54">
        <v>-61</v>
      </c>
      <c r="BU54" s="5">
        <v>11</v>
      </c>
      <c r="BV54" s="5" t="s">
        <v>8</v>
      </c>
      <c r="BW54" s="6">
        <v>44021.935590972222</v>
      </c>
      <c r="BX54" s="5" t="s">
        <v>142</v>
      </c>
      <c r="BY54" s="5">
        <v>1</v>
      </c>
      <c r="BZ54" s="5">
        <v>1</v>
      </c>
      <c r="CA54" s="5">
        <v>1</v>
      </c>
      <c r="CB54" s="5">
        <v>-65</v>
      </c>
      <c r="CC54" s="5"/>
      <c r="CD54">
        <v>51</v>
      </c>
      <c r="CE54" s="5" t="s">
        <v>8</v>
      </c>
      <c r="CF54" s="6">
        <v>44021.94298670139</v>
      </c>
      <c r="CG54" s="5" t="s">
        <v>143</v>
      </c>
      <c r="CH54" s="5">
        <v>1</v>
      </c>
      <c r="CI54" s="5">
        <v>1</v>
      </c>
      <c r="CJ54" s="5">
        <v>1</v>
      </c>
      <c r="CK54" s="5">
        <v>-67</v>
      </c>
      <c r="CL54" s="5"/>
      <c r="CV54">
        <v>51</v>
      </c>
      <c r="CW54" s="5" t="s">
        <v>8</v>
      </c>
      <c r="CX54" s="6">
        <v>44021.950360659721</v>
      </c>
      <c r="CY54" s="5" t="s">
        <v>145</v>
      </c>
      <c r="CZ54" s="5">
        <v>1</v>
      </c>
      <c r="DA54" s="5">
        <v>1</v>
      </c>
      <c r="DB54" s="5">
        <v>1</v>
      </c>
      <c r="DC54" s="5">
        <v>-69</v>
      </c>
    </row>
    <row r="55" spans="1:107" x14ac:dyDescent="0.25">
      <c r="A55">
        <v>21</v>
      </c>
      <c r="B55" s="5" t="s">
        <v>8</v>
      </c>
      <c r="C55" s="6">
        <v>44013.676703263889</v>
      </c>
      <c r="D55" s="5" t="s">
        <v>61</v>
      </c>
      <c r="E55">
        <v>1</v>
      </c>
      <c r="F55">
        <v>1</v>
      </c>
      <c r="G55">
        <v>1</v>
      </c>
      <c r="H55">
        <v>-33</v>
      </c>
      <c r="J55">
        <v>25</v>
      </c>
      <c r="K55" s="5" t="s">
        <v>8</v>
      </c>
      <c r="L55" s="6">
        <v>44013.696159224535</v>
      </c>
      <c r="M55" s="5" t="s">
        <v>70</v>
      </c>
      <c r="N55">
        <v>1</v>
      </c>
      <c r="O55">
        <v>1</v>
      </c>
      <c r="P55">
        <v>1</v>
      </c>
      <c r="Q55">
        <v>-43</v>
      </c>
      <c r="S55">
        <v>6</v>
      </c>
      <c r="T55" s="5" t="s">
        <v>8</v>
      </c>
      <c r="U55" s="6">
        <v>44014.516932916667</v>
      </c>
      <c r="V55" s="5" t="s">
        <v>85</v>
      </c>
      <c r="W55">
        <v>1</v>
      </c>
      <c r="X55">
        <v>1</v>
      </c>
      <c r="Y55">
        <v>1</v>
      </c>
      <c r="Z55">
        <v>-50</v>
      </c>
      <c r="AB55">
        <v>25</v>
      </c>
      <c r="AC55" s="5" t="s">
        <v>8</v>
      </c>
      <c r="AD55" s="6">
        <v>44013.674862222222</v>
      </c>
      <c r="AE55" s="5" t="s">
        <v>76</v>
      </c>
      <c r="AF55">
        <v>1</v>
      </c>
      <c r="AG55">
        <v>1</v>
      </c>
      <c r="AH55">
        <v>1</v>
      </c>
      <c r="AI55">
        <v>-57</v>
      </c>
      <c r="AK55">
        <v>13</v>
      </c>
      <c r="AL55" s="5" t="s">
        <v>8</v>
      </c>
      <c r="AM55" s="6">
        <v>44014.528046585649</v>
      </c>
      <c r="AN55" s="5" t="s">
        <v>87</v>
      </c>
      <c r="AO55">
        <v>1</v>
      </c>
      <c r="AP55">
        <v>1</v>
      </c>
      <c r="AQ55">
        <v>1</v>
      </c>
      <c r="AR55">
        <v>-52</v>
      </c>
      <c r="AT55">
        <v>52</v>
      </c>
      <c r="AU55" s="5" t="s">
        <v>8</v>
      </c>
      <c r="AV55" s="6">
        <v>44012.506346006943</v>
      </c>
      <c r="AW55" s="5" t="s">
        <v>23</v>
      </c>
      <c r="AX55">
        <v>1</v>
      </c>
      <c r="AY55">
        <v>1</v>
      </c>
      <c r="AZ55">
        <v>1</v>
      </c>
      <c r="BA55">
        <v>-58</v>
      </c>
      <c r="BC55">
        <v>52</v>
      </c>
      <c r="BD55" s="5" t="s">
        <v>8</v>
      </c>
      <c r="BE55" s="6">
        <v>44021.891540277778</v>
      </c>
      <c r="BF55" s="5" t="s">
        <v>147</v>
      </c>
      <c r="BG55" s="5">
        <v>1</v>
      </c>
      <c r="BH55" s="5">
        <v>1</v>
      </c>
      <c r="BI55" s="5">
        <v>1</v>
      </c>
      <c r="BJ55" s="5">
        <v>-61</v>
      </c>
      <c r="BK55" s="5"/>
      <c r="BL55">
        <v>24</v>
      </c>
      <c r="BM55" s="5" t="s">
        <v>8</v>
      </c>
      <c r="BN55" s="6">
        <v>44013.710676446761</v>
      </c>
      <c r="BO55" s="5" t="s">
        <v>80</v>
      </c>
      <c r="BP55">
        <v>1</v>
      </c>
      <c r="BQ55">
        <v>1</v>
      </c>
      <c r="BR55">
        <v>1</v>
      </c>
      <c r="BS55">
        <v>-57</v>
      </c>
      <c r="BU55" s="5">
        <v>12</v>
      </c>
      <c r="BV55" s="5" t="s">
        <v>8</v>
      </c>
      <c r="BW55" s="6">
        <v>44021.93560232639</v>
      </c>
      <c r="BX55" s="5" t="s">
        <v>142</v>
      </c>
      <c r="BY55" s="5">
        <v>1</v>
      </c>
      <c r="BZ55" s="5">
        <v>1</v>
      </c>
      <c r="CA55" s="5">
        <v>1</v>
      </c>
      <c r="CB55" s="5">
        <v>-67</v>
      </c>
      <c r="CC55" s="5"/>
      <c r="CD55">
        <v>52</v>
      </c>
      <c r="CE55" s="5" t="s">
        <v>8</v>
      </c>
      <c r="CF55" s="6">
        <v>44021.942998009261</v>
      </c>
      <c r="CG55" s="5" t="s">
        <v>143</v>
      </c>
      <c r="CH55" s="5">
        <v>1</v>
      </c>
      <c r="CI55" s="5">
        <v>1</v>
      </c>
      <c r="CJ55" s="5">
        <v>1</v>
      </c>
      <c r="CK55" s="5">
        <v>-68</v>
      </c>
      <c r="CL55" s="5"/>
      <c r="CV55">
        <v>52</v>
      </c>
      <c r="CW55" s="5" t="s">
        <v>8</v>
      </c>
      <c r="CX55" s="6">
        <v>44021.950375509259</v>
      </c>
      <c r="CY55" s="5" t="s">
        <v>145</v>
      </c>
      <c r="CZ55" s="5">
        <v>1</v>
      </c>
      <c r="DA55" s="5">
        <v>1</v>
      </c>
      <c r="DB55" s="5">
        <v>1</v>
      </c>
      <c r="DC55" s="5">
        <v>-73</v>
      </c>
    </row>
    <row r="56" spans="1:107" x14ac:dyDescent="0.25">
      <c r="A56">
        <v>22</v>
      </c>
      <c r="B56" s="5" t="s">
        <v>8</v>
      </c>
      <c r="C56" s="6">
        <v>44013.676714641202</v>
      </c>
      <c r="D56" s="5" t="s">
        <v>61</v>
      </c>
      <c r="E56">
        <v>1</v>
      </c>
      <c r="F56">
        <v>1</v>
      </c>
      <c r="G56">
        <v>1</v>
      </c>
      <c r="H56">
        <v>-31</v>
      </c>
      <c r="J56">
        <v>0</v>
      </c>
      <c r="K56" s="5" t="s">
        <v>8</v>
      </c>
      <c r="L56" s="6">
        <v>44013.697606956019</v>
      </c>
      <c r="M56" s="5" t="s">
        <v>71</v>
      </c>
      <c r="N56">
        <v>1</v>
      </c>
      <c r="O56">
        <v>1</v>
      </c>
      <c r="P56">
        <v>1</v>
      </c>
      <c r="Q56">
        <v>-46</v>
      </c>
      <c r="S56">
        <v>7</v>
      </c>
      <c r="T56" s="5" t="s">
        <v>8</v>
      </c>
      <c r="U56" s="6">
        <v>44014.516947592594</v>
      </c>
      <c r="V56" s="5" t="s">
        <v>85</v>
      </c>
      <c r="W56">
        <v>1</v>
      </c>
      <c r="X56">
        <v>1</v>
      </c>
      <c r="Y56">
        <v>1</v>
      </c>
      <c r="Z56">
        <v>-46</v>
      </c>
      <c r="AB56">
        <v>26</v>
      </c>
      <c r="AC56" s="5" t="s">
        <v>8</v>
      </c>
      <c r="AD56" s="6">
        <v>44013.674881874998</v>
      </c>
      <c r="AE56" s="5" t="s">
        <v>76</v>
      </c>
      <c r="AF56">
        <v>1</v>
      </c>
      <c r="AG56">
        <v>1</v>
      </c>
      <c r="AH56">
        <v>1</v>
      </c>
      <c r="AI56">
        <v>-58</v>
      </c>
      <c r="AK56">
        <v>14</v>
      </c>
      <c r="AL56" s="5" t="s">
        <v>8</v>
      </c>
      <c r="AM56" s="6">
        <v>44014.52805577546</v>
      </c>
      <c r="AN56" s="5" t="s">
        <v>87</v>
      </c>
      <c r="AO56">
        <v>1</v>
      </c>
      <c r="AP56">
        <v>1</v>
      </c>
      <c r="AQ56">
        <v>1</v>
      </c>
      <c r="AR56">
        <v>-51</v>
      </c>
      <c r="AT56">
        <v>53</v>
      </c>
      <c r="AU56" s="5" t="s">
        <v>8</v>
      </c>
      <c r="AV56" s="6">
        <v>44012.506356018515</v>
      </c>
      <c r="AW56" s="5" t="s">
        <v>23</v>
      </c>
      <c r="AX56">
        <v>1</v>
      </c>
      <c r="AY56">
        <v>1</v>
      </c>
      <c r="AZ56">
        <v>1</v>
      </c>
      <c r="BA56">
        <v>-58</v>
      </c>
      <c r="BC56">
        <v>53</v>
      </c>
      <c r="BD56" s="5" t="s">
        <v>8</v>
      </c>
      <c r="BE56" s="6">
        <v>44021.89155197917</v>
      </c>
      <c r="BF56" s="5" t="s">
        <v>147</v>
      </c>
      <c r="BG56" s="5">
        <v>1</v>
      </c>
      <c r="BH56" s="5">
        <v>1</v>
      </c>
      <c r="BI56" s="5">
        <v>1</v>
      </c>
      <c r="BJ56" s="5">
        <v>-62</v>
      </c>
      <c r="BK56" s="5"/>
      <c r="BL56">
        <v>25</v>
      </c>
      <c r="BM56" s="5" t="s">
        <v>8</v>
      </c>
      <c r="BN56" s="6">
        <v>44013.710683078702</v>
      </c>
      <c r="BO56" s="5" t="s">
        <v>80</v>
      </c>
      <c r="BP56">
        <v>1</v>
      </c>
      <c r="BQ56">
        <v>1</v>
      </c>
      <c r="BR56">
        <v>1</v>
      </c>
      <c r="BS56">
        <v>-59</v>
      </c>
      <c r="BU56" s="5">
        <v>13</v>
      </c>
      <c r="BV56" s="5" t="s">
        <v>8</v>
      </c>
      <c r="BW56" s="6">
        <v>44021.935618263888</v>
      </c>
      <c r="BX56" s="5" t="s">
        <v>142</v>
      </c>
      <c r="BY56" s="5">
        <v>1</v>
      </c>
      <c r="BZ56" s="5">
        <v>1</v>
      </c>
      <c r="CA56" s="5">
        <v>1</v>
      </c>
      <c r="CB56" s="5">
        <v>-70</v>
      </c>
      <c r="CC56" s="5"/>
      <c r="CD56">
        <v>53</v>
      </c>
      <c r="CE56" s="5" t="s">
        <v>8</v>
      </c>
      <c r="CF56" s="6">
        <v>44021.94301239583</v>
      </c>
      <c r="CG56" s="5" t="s">
        <v>143</v>
      </c>
      <c r="CH56" s="5">
        <v>1</v>
      </c>
      <c r="CI56" s="5">
        <v>1</v>
      </c>
      <c r="CJ56" s="5">
        <v>1</v>
      </c>
      <c r="CK56" s="5">
        <v>-68</v>
      </c>
      <c r="CL56" s="5"/>
      <c r="CV56">
        <v>53</v>
      </c>
      <c r="CW56" s="5" t="s">
        <v>8</v>
      </c>
      <c r="CX56" s="6">
        <v>44021.950382395837</v>
      </c>
      <c r="CY56" s="5" t="s">
        <v>145</v>
      </c>
      <c r="CZ56" s="5">
        <v>1</v>
      </c>
      <c r="DA56" s="5">
        <v>1</v>
      </c>
      <c r="DB56" s="5">
        <v>1</v>
      </c>
      <c r="DC56" s="5">
        <v>-73</v>
      </c>
    </row>
    <row r="57" spans="1:107" x14ac:dyDescent="0.25">
      <c r="A57">
        <v>23</v>
      </c>
      <c r="B57" s="5" t="s">
        <v>8</v>
      </c>
      <c r="C57" s="6">
        <v>44013.676731041669</v>
      </c>
      <c r="D57" s="5" t="s">
        <v>61</v>
      </c>
      <c r="E57">
        <v>1</v>
      </c>
      <c r="F57">
        <v>1</v>
      </c>
      <c r="G57">
        <v>1</v>
      </c>
      <c r="H57">
        <v>-29</v>
      </c>
      <c r="J57">
        <v>1</v>
      </c>
      <c r="K57" s="5" t="s">
        <v>8</v>
      </c>
      <c r="L57" s="6">
        <v>44013.697616689817</v>
      </c>
      <c r="M57" s="5" t="s">
        <v>71</v>
      </c>
      <c r="N57">
        <v>1</v>
      </c>
      <c r="O57">
        <v>1</v>
      </c>
      <c r="P57">
        <v>1</v>
      </c>
      <c r="Q57">
        <v>-43</v>
      </c>
      <c r="S57">
        <v>8</v>
      </c>
      <c r="T57" s="5" t="s">
        <v>8</v>
      </c>
      <c r="U57" s="6">
        <v>44014.516957465275</v>
      </c>
      <c r="V57" s="5" t="s">
        <v>85</v>
      </c>
      <c r="W57">
        <v>1</v>
      </c>
      <c r="X57">
        <v>1</v>
      </c>
      <c r="Y57">
        <v>1</v>
      </c>
      <c r="Z57">
        <v>-46</v>
      </c>
      <c r="AB57">
        <v>27</v>
      </c>
      <c r="AC57" s="5" t="s">
        <v>8</v>
      </c>
      <c r="AD57" s="6">
        <v>44013.674884548615</v>
      </c>
      <c r="AE57" s="5" t="s">
        <v>76</v>
      </c>
      <c r="AF57">
        <v>1</v>
      </c>
      <c r="AG57">
        <v>1</v>
      </c>
      <c r="AH57">
        <v>1</v>
      </c>
      <c r="AI57">
        <v>-59</v>
      </c>
      <c r="AK57">
        <v>15</v>
      </c>
      <c r="AL57" s="5" t="s">
        <v>8</v>
      </c>
      <c r="AM57" s="6">
        <v>44014.528078981479</v>
      </c>
      <c r="AN57" s="5" t="s">
        <v>87</v>
      </c>
      <c r="AO57">
        <v>1</v>
      </c>
      <c r="AP57">
        <v>1</v>
      </c>
      <c r="AQ57">
        <v>1</v>
      </c>
      <c r="AR57">
        <v>-48</v>
      </c>
      <c r="AT57">
        <v>54</v>
      </c>
      <c r="AU57" s="5" t="s">
        <v>8</v>
      </c>
      <c r="AV57" s="6">
        <v>44012.506370856485</v>
      </c>
      <c r="AW57" s="5" t="s">
        <v>23</v>
      </c>
      <c r="AX57">
        <v>1</v>
      </c>
      <c r="AY57">
        <v>1</v>
      </c>
      <c r="AZ57">
        <v>1</v>
      </c>
      <c r="BA57">
        <v>-57</v>
      </c>
      <c r="BC57">
        <v>54</v>
      </c>
      <c r="BD57" s="5" t="s">
        <v>8</v>
      </c>
      <c r="BE57" s="6">
        <v>44021.89156290509</v>
      </c>
      <c r="BF57" s="5" t="s">
        <v>147</v>
      </c>
      <c r="BG57" s="5">
        <v>1</v>
      </c>
      <c r="BH57" s="5">
        <v>1</v>
      </c>
      <c r="BI57" s="5">
        <v>1</v>
      </c>
      <c r="BJ57" s="5">
        <v>-59</v>
      </c>
      <c r="BK57" s="5"/>
      <c r="BL57">
        <v>26</v>
      </c>
      <c r="BM57" s="5" t="s">
        <v>8</v>
      </c>
      <c r="BN57" s="6">
        <v>44013.710697175928</v>
      </c>
      <c r="BO57" s="5" t="s">
        <v>80</v>
      </c>
      <c r="BP57">
        <v>1</v>
      </c>
      <c r="BQ57">
        <v>1</v>
      </c>
      <c r="BR57">
        <v>1</v>
      </c>
      <c r="BS57">
        <v>-61</v>
      </c>
      <c r="BU57" s="5">
        <v>14</v>
      </c>
      <c r="BV57" s="5" t="s">
        <v>8</v>
      </c>
      <c r="BW57" s="6">
        <v>44021.935625115744</v>
      </c>
      <c r="BX57" s="5" t="s">
        <v>142</v>
      </c>
      <c r="BY57" s="5">
        <v>1</v>
      </c>
      <c r="BZ57" s="5">
        <v>1</v>
      </c>
      <c r="CA57" s="5">
        <v>1</v>
      </c>
      <c r="CB57" s="5">
        <v>-67</v>
      </c>
      <c r="CC57" s="5"/>
      <c r="CD57">
        <v>54</v>
      </c>
      <c r="CE57" s="5" t="s">
        <v>8</v>
      </c>
      <c r="CF57" s="6">
        <v>44021.943021979168</v>
      </c>
      <c r="CG57" s="5" t="s">
        <v>143</v>
      </c>
      <c r="CH57" s="5">
        <v>1</v>
      </c>
      <c r="CI57" s="5">
        <v>1</v>
      </c>
      <c r="CJ57" s="5">
        <v>1</v>
      </c>
      <c r="CK57" s="5">
        <v>-66</v>
      </c>
      <c r="CL57" s="5"/>
      <c r="CV57">
        <v>54</v>
      </c>
      <c r="CW57" s="5" t="s">
        <v>8</v>
      </c>
      <c r="CX57" s="6">
        <v>44021.950393657411</v>
      </c>
      <c r="CY57" s="5" t="s">
        <v>145</v>
      </c>
      <c r="CZ57" s="5">
        <v>1</v>
      </c>
      <c r="DA57" s="5">
        <v>1</v>
      </c>
      <c r="DB57" s="5">
        <v>1</v>
      </c>
      <c r="DC57" s="5">
        <v>-73</v>
      </c>
    </row>
    <row r="58" spans="1:107" x14ac:dyDescent="0.25">
      <c r="A58">
        <v>24</v>
      </c>
      <c r="B58" s="5" t="s">
        <v>8</v>
      </c>
      <c r="C58" s="6">
        <v>44013.676740902774</v>
      </c>
      <c r="D58" s="5" t="s">
        <v>61</v>
      </c>
      <c r="E58">
        <v>1</v>
      </c>
      <c r="F58">
        <v>1</v>
      </c>
      <c r="G58">
        <v>1</v>
      </c>
      <c r="H58">
        <v>-33</v>
      </c>
      <c r="J58">
        <v>2</v>
      </c>
      <c r="K58" s="5" t="s">
        <v>8</v>
      </c>
      <c r="L58" s="6">
        <v>44013.697635578705</v>
      </c>
      <c r="M58" s="5" t="s">
        <v>71</v>
      </c>
      <c r="N58">
        <v>1</v>
      </c>
      <c r="O58">
        <v>1</v>
      </c>
      <c r="P58">
        <v>1</v>
      </c>
      <c r="Q58">
        <v>-43</v>
      </c>
      <c r="S58">
        <v>9</v>
      </c>
      <c r="T58" s="5" t="s">
        <v>8</v>
      </c>
      <c r="U58" s="6">
        <v>44014.516967997683</v>
      </c>
      <c r="V58" s="5" t="s">
        <v>85</v>
      </c>
      <c r="W58">
        <v>1</v>
      </c>
      <c r="X58">
        <v>1</v>
      </c>
      <c r="Y58">
        <v>1</v>
      </c>
      <c r="Z58">
        <v>-50</v>
      </c>
      <c r="AB58">
        <v>28</v>
      </c>
      <c r="AC58" s="5" t="s">
        <v>8</v>
      </c>
      <c r="AD58" s="6">
        <v>44013.674897662037</v>
      </c>
      <c r="AE58" s="5" t="s">
        <v>76</v>
      </c>
      <c r="AF58">
        <v>1</v>
      </c>
      <c r="AG58">
        <v>1</v>
      </c>
      <c r="AH58">
        <v>1</v>
      </c>
      <c r="AI58">
        <v>-58</v>
      </c>
      <c r="AK58">
        <v>16</v>
      </c>
      <c r="AL58" s="5" t="s">
        <v>8</v>
      </c>
      <c r="AM58" s="6">
        <v>44014.528102175929</v>
      </c>
      <c r="AN58" s="5" t="s">
        <v>87</v>
      </c>
      <c r="AO58">
        <v>1</v>
      </c>
      <c r="AP58">
        <v>1</v>
      </c>
      <c r="AQ58">
        <v>1</v>
      </c>
      <c r="AR58">
        <v>-52</v>
      </c>
      <c r="AT58">
        <v>55</v>
      </c>
      <c r="AU58" s="5" t="s">
        <v>8</v>
      </c>
      <c r="AV58" s="6">
        <v>44012.506378726852</v>
      </c>
      <c r="AW58" s="5" t="s">
        <v>23</v>
      </c>
      <c r="AX58">
        <v>1</v>
      </c>
      <c r="AY58">
        <v>1</v>
      </c>
      <c r="AZ58">
        <v>1</v>
      </c>
      <c r="BA58">
        <v>-58</v>
      </c>
      <c r="BC58">
        <v>55</v>
      </c>
      <c r="BD58" s="5" t="s">
        <v>8</v>
      </c>
      <c r="BE58" s="6">
        <v>44021.89158599537</v>
      </c>
      <c r="BF58" s="5" t="s">
        <v>147</v>
      </c>
      <c r="BG58" s="5">
        <v>1</v>
      </c>
      <c r="BH58" s="5">
        <v>1</v>
      </c>
      <c r="BI58" s="5">
        <v>1</v>
      </c>
      <c r="BJ58" s="5">
        <v>-61</v>
      </c>
      <c r="BK58" s="5"/>
      <c r="BL58">
        <v>27</v>
      </c>
      <c r="BM58" s="5" t="s">
        <v>8</v>
      </c>
      <c r="BN58" s="6">
        <v>44013.710706631944</v>
      </c>
      <c r="BO58" s="5" t="s">
        <v>80</v>
      </c>
      <c r="BP58">
        <v>1</v>
      </c>
      <c r="BQ58">
        <v>1</v>
      </c>
      <c r="BR58">
        <v>1</v>
      </c>
      <c r="BS58">
        <v>-59</v>
      </c>
      <c r="BU58" s="5">
        <v>15</v>
      </c>
      <c r="BV58" s="5" t="s">
        <v>8</v>
      </c>
      <c r="BW58" s="6">
        <v>44021.935648321756</v>
      </c>
      <c r="BX58" s="5" t="s">
        <v>142</v>
      </c>
      <c r="BY58" s="5">
        <v>1</v>
      </c>
      <c r="BZ58" s="5">
        <v>1</v>
      </c>
      <c r="CA58" s="5">
        <v>1</v>
      </c>
      <c r="CB58" s="5">
        <v>-64</v>
      </c>
      <c r="CC58" s="5"/>
      <c r="CD58">
        <v>55</v>
      </c>
      <c r="CE58" s="5" t="s">
        <v>8</v>
      </c>
      <c r="CF58" s="6">
        <v>44021.943033912037</v>
      </c>
      <c r="CG58" s="5" t="s">
        <v>143</v>
      </c>
      <c r="CH58" s="5">
        <v>1</v>
      </c>
      <c r="CI58" s="5">
        <v>1</v>
      </c>
      <c r="CJ58" s="5">
        <v>1</v>
      </c>
      <c r="CK58" s="5">
        <v>-68</v>
      </c>
      <c r="CL58" s="5"/>
      <c r="CV58">
        <v>55</v>
      </c>
      <c r="CW58" s="5" t="s">
        <v>8</v>
      </c>
      <c r="CX58" s="6">
        <v>44021.950405185184</v>
      </c>
      <c r="CY58" s="5" t="s">
        <v>145</v>
      </c>
      <c r="CZ58" s="5">
        <v>1</v>
      </c>
      <c r="DA58" s="5">
        <v>1</v>
      </c>
      <c r="DB58" s="5">
        <v>1</v>
      </c>
      <c r="DC58" s="5">
        <v>-69</v>
      </c>
    </row>
    <row r="59" spans="1:107" x14ac:dyDescent="0.25">
      <c r="A59">
        <v>25</v>
      </c>
      <c r="B59" s="5" t="s">
        <v>8</v>
      </c>
      <c r="C59" s="6">
        <v>44013.676748460646</v>
      </c>
      <c r="D59" s="5" t="s">
        <v>61</v>
      </c>
      <c r="E59">
        <v>1</v>
      </c>
      <c r="F59">
        <v>1</v>
      </c>
      <c r="G59">
        <v>1</v>
      </c>
      <c r="H59">
        <v>-31</v>
      </c>
      <c r="J59">
        <v>3</v>
      </c>
      <c r="K59" s="5" t="s">
        <v>8</v>
      </c>
      <c r="L59" s="6">
        <v>44013.697639143516</v>
      </c>
      <c r="M59" s="5" t="s">
        <v>71</v>
      </c>
      <c r="N59">
        <v>1</v>
      </c>
      <c r="O59">
        <v>1</v>
      </c>
      <c r="P59">
        <v>1</v>
      </c>
      <c r="Q59">
        <v>-43</v>
      </c>
      <c r="S59">
        <v>10</v>
      </c>
      <c r="T59" s="5" t="s">
        <v>8</v>
      </c>
      <c r="U59" s="6">
        <v>44014.516991203702</v>
      </c>
      <c r="V59" s="5" t="s">
        <v>85</v>
      </c>
      <c r="W59">
        <v>1</v>
      </c>
      <c r="X59">
        <v>1</v>
      </c>
      <c r="Y59">
        <v>1</v>
      </c>
      <c r="Z59">
        <v>-50</v>
      </c>
      <c r="AB59">
        <v>0</v>
      </c>
      <c r="AC59" s="5" t="s">
        <v>8</v>
      </c>
      <c r="AD59" s="6">
        <v>44013.673272916669</v>
      </c>
      <c r="AE59" s="5" t="s">
        <v>75</v>
      </c>
      <c r="AF59">
        <v>1</v>
      </c>
      <c r="AG59">
        <v>1</v>
      </c>
      <c r="AH59">
        <v>1</v>
      </c>
      <c r="AI59">
        <v>-57</v>
      </c>
      <c r="AK59">
        <v>17</v>
      </c>
      <c r="AL59" s="5" t="s">
        <v>8</v>
      </c>
      <c r="AM59" s="6">
        <v>44014.528125381941</v>
      </c>
      <c r="AN59" s="5" t="s">
        <v>87</v>
      </c>
      <c r="AO59">
        <v>1</v>
      </c>
      <c r="AP59">
        <v>1</v>
      </c>
      <c r="AQ59">
        <v>1</v>
      </c>
      <c r="AR59">
        <v>-49</v>
      </c>
      <c r="AT59">
        <v>56</v>
      </c>
      <c r="AU59" s="5" t="s">
        <v>8</v>
      </c>
      <c r="AV59" s="6">
        <v>44012.506401932871</v>
      </c>
      <c r="AW59" s="5" t="s">
        <v>23</v>
      </c>
      <c r="AX59">
        <v>1</v>
      </c>
      <c r="AY59">
        <v>1</v>
      </c>
      <c r="AZ59">
        <v>1</v>
      </c>
      <c r="BA59">
        <v>-56</v>
      </c>
      <c r="BC59">
        <v>56</v>
      </c>
      <c r="BD59" s="5" t="s">
        <v>8</v>
      </c>
      <c r="BE59" s="6">
        <v>44021.89159900463</v>
      </c>
      <c r="BF59" s="5" t="s">
        <v>147</v>
      </c>
      <c r="BG59" s="5">
        <v>1</v>
      </c>
      <c r="BH59" s="5">
        <v>1</v>
      </c>
      <c r="BI59" s="5">
        <v>1</v>
      </c>
      <c r="BJ59" s="5">
        <v>-69</v>
      </c>
      <c r="BK59" s="5"/>
      <c r="BL59">
        <v>28</v>
      </c>
      <c r="BM59" s="5" t="s">
        <v>8</v>
      </c>
      <c r="BN59" s="6">
        <v>44013.710717835645</v>
      </c>
      <c r="BO59" s="5" t="s">
        <v>80</v>
      </c>
      <c r="BP59">
        <v>1</v>
      </c>
      <c r="BQ59">
        <v>1</v>
      </c>
      <c r="BR59">
        <v>1</v>
      </c>
      <c r="BS59">
        <v>-57</v>
      </c>
      <c r="BU59" s="5">
        <v>16</v>
      </c>
      <c r="BV59" s="5" t="s">
        <v>8</v>
      </c>
      <c r="BW59" s="6">
        <v>44021.935671504631</v>
      </c>
      <c r="BX59" s="5" t="s">
        <v>142</v>
      </c>
      <c r="BY59" s="5">
        <v>1</v>
      </c>
      <c r="BZ59" s="5">
        <v>1</v>
      </c>
      <c r="CA59" s="5">
        <v>1</v>
      </c>
      <c r="CB59" s="5">
        <v>-68</v>
      </c>
      <c r="CC59" s="5"/>
      <c r="CD59">
        <v>56</v>
      </c>
      <c r="CE59" s="5" t="s">
        <v>8</v>
      </c>
      <c r="CF59" s="6">
        <v>44021.943045532411</v>
      </c>
      <c r="CG59" s="5" t="s">
        <v>143</v>
      </c>
      <c r="CH59" s="5">
        <v>1</v>
      </c>
      <c r="CI59" s="5">
        <v>1</v>
      </c>
      <c r="CJ59" s="5">
        <v>1</v>
      </c>
      <c r="CK59" s="5">
        <v>-67</v>
      </c>
      <c r="CL59" s="5"/>
      <c r="CV59">
        <v>56</v>
      </c>
      <c r="CW59" s="5" t="s">
        <v>8</v>
      </c>
      <c r="CX59" s="6">
        <v>44021.950418310182</v>
      </c>
      <c r="CY59" s="5" t="s">
        <v>145</v>
      </c>
      <c r="CZ59" s="5">
        <v>1</v>
      </c>
      <c r="DA59" s="5">
        <v>1</v>
      </c>
      <c r="DB59" s="5">
        <v>1</v>
      </c>
      <c r="DC59" s="5">
        <v>-71</v>
      </c>
    </row>
    <row r="60" spans="1:107" x14ac:dyDescent="0.25">
      <c r="A60">
        <v>26</v>
      </c>
      <c r="B60" s="5" t="s">
        <v>8</v>
      </c>
      <c r="C60" s="6">
        <v>44013.676762326388</v>
      </c>
      <c r="D60" s="5" t="s">
        <v>61</v>
      </c>
      <c r="E60">
        <v>1</v>
      </c>
      <c r="F60">
        <v>1</v>
      </c>
      <c r="G60">
        <v>1</v>
      </c>
      <c r="H60">
        <v>-29</v>
      </c>
      <c r="J60">
        <v>4</v>
      </c>
      <c r="K60" s="5" t="s">
        <v>8</v>
      </c>
      <c r="L60" s="6">
        <v>44013.697662349536</v>
      </c>
      <c r="M60" s="5" t="s">
        <v>71</v>
      </c>
      <c r="N60">
        <v>1</v>
      </c>
      <c r="O60">
        <v>1</v>
      </c>
      <c r="P60">
        <v>1</v>
      </c>
      <c r="Q60">
        <v>-42</v>
      </c>
      <c r="S60">
        <v>11</v>
      </c>
      <c r="T60" s="5" t="s">
        <v>8</v>
      </c>
      <c r="U60" s="6">
        <v>44014.517004930553</v>
      </c>
      <c r="V60" s="5" t="s">
        <v>85</v>
      </c>
      <c r="W60">
        <v>1</v>
      </c>
      <c r="X60">
        <v>1</v>
      </c>
      <c r="Y60">
        <v>1</v>
      </c>
      <c r="Z60">
        <v>-50</v>
      </c>
      <c r="AB60">
        <v>1</v>
      </c>
      <c r="AC60" s="5" t="s">
        <v>8</v>
      </c>
      <c r="AD60" s="6">
        <v>44013.673277476853</v>
      </c>
      <c r="AE60" s="5" t="s">
        <v>75</v>
      </c>
      <c r="AF60">
        <v>1</v>
      </c>
      <c r="AG60">
        <v>1</v>
      </c>
      <c r="AH60">
        <v>1</v>
      </c>
      <c r="AI60">
        <v>-62</v>
      </c>
      <c r="AK60">
        <v>18</v>
      </c>
      <c r="AL60" s="5" t="s">
        <v>8</v>
      </c>
      <c r="AM60" s="6">
        <v>44014.52813943287</v>
      </c>
      <c r="AN60" s="5" t="s">
        <v>87</v>
      </c>
      <c r="AO60">
        <v>1</v>
      </c>
      <c r="AP60">
        <v>1</v>
      </c>
      <c r="AQ60">
        <v>1</v>
      </c>
      <c r="AR60">
        <v>-47</v>
      </c>
      <c r="AT60">
        <v>57</v>
      </c>
      <c r="AU60" s="5" t="s">
        <v>8</v>
      </c>
      <c r="AV60" s="6">
        <v>44012.506412314811</v>
      </c>
      <c r="AW60" s="5" t="s">
        <v>23</v>
      </c>
      <c r="AX60">
        <v>1</v>
      </c>
      <c r="AY60">
        <v>1</v>
      </c>
      <c r="AZ60">
        <v>1</v>
      </c>
      <c r="BA60">
        <v>-60</v>
      </c>
      <c r="BC60">
        <v>57</v>
      </c>
      <c r="BD60" s="5" t="s">
        <v>8</v>
      </c>
      <c r="BE60" s="6">
        <v>44021.891609687496</v>
      </c>
      <c r="BF60" s="5" t="s">
        <v>147</v>
      </c>
      <c r="BG60" s="5">
        <v>1</v>
      </c>
      <c r="BH60" s="5">
        <v>1</v>
      </c>
      <c r="BI60" s="5">
        <v>1</v>
      </c>
      <c r="BJ60" s="5">
        <v>-68</v>
      </c>
      <c r="BK60" s="5"/>
      <c r="BL60">
        <v>29</v>
      </c>
      <c r="BM60" s="5" t="s">
        <v>8</v>
      </c>
      <c r="BN60" s="6">
        <v>44013.710729421298</v>
      </c>
      <c r="BO60" s="5" t="s">
        <v>80</v>
      </c>
      <c r="BP60">
        <v>1</v>
      </c>
      <c r="BQ60">
        <v>1</v>
      </c>
      <c r="BR60">
        <v>1</v>
      </c>
      <c r="BS60">
        <v>-61</v>
      </c>
      <c r="BU60" s="5">
        <v>17</v>
      </c>
      <c r="BV60" s="5" t="s">
        <v>8</v>
      </c>
      <c r="BW60" s="6">
        <v>44021.935683784723</v>
      </c>
      <c r="BX60" s="5" t="s">
        <v>142</v>
      </c>
      <c r="BY60" s="5">
        <v>1</v>
      </c>
      <c r="BZ60" s="5">
        <v>1</v>
      </c>
      <c r="CA60" s="5">
        <v>1</v>
      </c>
      <c r="CB60" s="5">
        <v>-64</v>
      </c>
      <c r="CC60" s="5"/>
      <c r="CD60">
        <v>57</v>
      </c>
      <c r="CE60" s="5" t="s">
        <v>8</v>
      </c>
      <c r="CF60" s="6">
        <v>44021.943058263889</v>
      </c>
      <c r="CG60" s="5" t="s">
        <v>143</v>
      </c>
      <c r="CH60" s="5">
        <v>1</v>
      </c>
      <c r="CI60" s="5">
        <v>1</v>
      </c>
      <c r="CJ60" s="5">
        <v>1</v>
      </c>
      <c r="CK60" s="5">
        <v>-67</v>
      </c>
      <c r="CL60" s="5"/>
      <c r="CV60">
        <v>57</v>
      </c>
      <c r="CW60" s="5" t="s">
        <v>8</v>
      </c>
      <c r="CX60" s="6">
        <v>44021.950430335652</v>
      </c>
      <c r="CY60" s="5" t="s">
        <v>145</v>
      </c>
      <c r="CZ60" s="5">
        <v>1</v>
      </c>
      <c r="DA60" s="5">
        <v>1</v>
      </c>
      <c r="DB60" s="5">
        <v>1</v>
      </c>
      <c r="DC60" s="5">
        <v>-73</v>
      </c>
    </row>
    <row r="61" spans="1:107" x14ac:dyDescent="0.25">
      <c r="A61">
        <v>27</v>
      </c>
      <c r="B61" s="5" t="s">
        <v>8</v>
      </c>
      <c r="C61" s="6">
        <v>44013.676771967592</v>
      </c>
      <c r="D61" s="5" t="s">
        <v>61</v>
      </c>
      <c r="E61">
        <v>1</v>
      </c>
      <c r="F61">
        <v>1</v>
      </c>
      <c r="G61">
        <v>1</v>
      </c>
      <c r="H61">
        <v>-33</v>
      </c>
      <c r="J61">
        <v>5</v>
      </c>
      <c r="K61" s="5" t="s">
        <v>8</v>
      </c>
      <c r="L61" s="6">
        <v>44013.697673750001</v>
      </c>
      <c r="M61" s="5" t="s">
        <v>71</v>
      </c>
      <c r="N61">
        <v>1</v>
      </c>
      <c r="O61">
        <v>1</v>
      </c>
      <c r="P61">
        <v>1</v>
      </c>
      <c r="Q61">
        <v>-43</v>
      </c>
      <c r="S61">
        <v>12</v>
      </c>
      <c r="T61" s="5" t="s">
        <v>8</v>
      </c>
      <c r="U61" s="6">
        <v>44014.51701541667</v>
      </c>
      <c r="V61" s="5" t="s">
        <v>85</v>
      </c>
      <c r="W61">
        <v>1</v>
      </c>
      <c r="X61">
        <v>1</v>
      </c>
      <c r="Y61">
        <v>1</v>
      </c>
      <c r="Z61">
        <v>-47</v>
      </c>
      <c r="AB61">
        <v>2</v>
      </c>
      <c r="AC61" s="5" t="s">
        <v>8</v>
      </c>
      <c r="AD61" s="6">
        <v>44013.673288101854</v>
      </c>
      <c r="AE61" s="5" t="s">
        <v>75</v>
      </c>
      <c r="AF61">
        <v>1</v>
      </c>
      <c r="AG61">
        <v>1</v>
      </c>
      <c r="AH61">
        <v>1</v>
      </c>
      <c r="AI61">
        <v>-57</v>
      </c>
      <c r="AK61">
        <v>19</v>
      </c>
      <c r="AL61" s="5" t="s">
        <v>8</v>
      </c>
      <c r="AM61" s="6">
        <v>44014.528162685187</v>
      </c>
      <c r="AN61" s="5" t="s">
        <v>87</v>
      </c>
      <c r="AO61">
        <v>1</v>
      </c>
      <c r="AP61">
        <v>1</v>
      </c>
      <c r="AQ61">
        <v>1</v>
      </c>
      <c r="AR61">
        <v>-49</v>
      </c>
      <c r="AT61">
        <v>58</v>
      </c>
      <c r="AU61" s="5" t="s">
        <v>8</v>
      </c>
      <c r="AV61" s="6">
        <v>44012.506435509262</v>
      </c>
      <c r="AW61" s="5" t="s">
        <v>23</v>
      </c>
      <c r="AX61">
        <v>1</v>
      </c>
      <c r="AY61">
        <v>1</v>
      </c>
      <c r="AZ61">
        <v>1</v>
      </c>
      <c r="BA61">
        <v>-60</v>
      </c>
      <c r="BC61">
        <v>58</v>
      </c>
      <c r="BD61" s="5" t="s">
        <v>8</v>
      </c>
      <c r="BE61" s="6">
        <v>44021.891624780095</v>
      </c>
      <c r="BF61" s="5" t="s">
        <v>147</v>
      </c>
      <c r="BG61" s="5">
        <v>1</v>
      </c>
      <c r="BH61" s="5">
        <v>1</v>
      </c>
      <c r="BI61" s="5">
        <v>1</v>
      </c>
      <c r="BJ61" s="5">
        <v>-60</v>
      </c>
      <c r="BK61" s="5"/>
      <c r="BL61">
        <v>30</v>
      </c>
      <c r="BM61" s="5" t="s">
        <v>8</v>
      </c>
      <c r="BN61" s="6">
        <v>44013.710748055557</v>
      </c>
      <c r="BO61" s="5" t="s">
        <v>80</v>
      </c>
      <c r="BP61">
        <v>1</v>
      </c>
      <c r="BQ61">
        <v>1</v>
      </c>
      <c r="BR61">
        <v>1</v>
      </c>
      <c r="BS61">
        <v>-59</v>
      </c>
      <c r="BU61" s="5">
        <v>18</v>
      </c>
      <c r="BV61" s="5" t="s">
        <v>8</v>
      </c>
      <c r="BW61" s="6">
        <v>44021.935701099537</v>
      </c>
      <c r="BX61" s="5" t="s">
        <v>142</v>
      </c>
      <c r="BY61" s="5">
        <v>1</v>
      </c>
      <c r="BZ61" s="5">
        <v>1</v>
      </c>
      <c r="CA61" s="5">
        <v>1</v>
      </c>
      <c r="CB61" s="5">
        <v>-67</v>
      </c>
      <c r="CC61" s="5"/>
      <c r="CD61">
        <v>58</v>
      </c>
      <c r="CE61" s="5" t="s">
        <v>8</v>
      </c>
      <c r="CF61" s="6">
        <v>44021.943067928238</v>
      </c>
      <c r="CG61" s="5" t="s">
        <v>143</v>
      </c>
      <c r="CH61" s="5">
        <v>1</v>
      </c>
      <c r="CI61" s="5">
        <v>1</v>
      </c>
      <c r="CJ61" s="5">
        <v>1</v>
      </c>
      <c r="CK61" s="5">
        <v>-67</v>
      </c>
      <c r="CL61" s="5"/>
      <c r="CV61">
        <v>58</v>
      </c>
      <c r="CW61" s="5" t="s">
        <v>8</v>
      </c>
      <c r="CX61" s="6">
        <v>44021.950440243054</v>
      </c>
      <c r="CY61" s="5" t="s">
        <v>145</v>
      </c>
      <c r="CZ61" s="5">
        <v>1</v>
      </c>
      <c r="DA61" s="5">
        <v>1</v>
      </c>
      <c r="DB61" s="5">
        <v>1</v>
      </c>
      <c r="DC61" s="5">
        <v>-71</v>
      </c>
    </row>
    <row r="62" spans="1:107" x14ac:dyDescent="0.25">
      <c r="A62">
        <v>28</v>
      </c>
      <c r="B62" s="5" t="s">
        <v>8</v>
      </c>
      <c r="C62" s="6">
        <v>44013.676787453704</v>
      </c>
      <c r="D62" s="5" t="s">
        <v>61</v>
      </c>
      <c r="E62">
        <v>1</v>
      </c>
      <c r="F62">
        <v>1</v>
      </c>
      <c r="G62">
        <v>1</v>
      </c>
      <c r="H62">
        <v>-33</v>
      </c>
      <c r="J62">
        <v>6</v>
      </c>
      <c r="K62" s="5" t="s">
        <v>8</v>
      </c>
      <c r="L62" s="6">
        <v>44013.697687523148</v>
      </c>
      <c r="M62" s="5" t="s">
        <v>71</v>
      </c>
      <c r="N62">
        <v>1</v>
      </c>
      <c r="O62">
        <v>1</v>
      </c>
      <c r="P62">
        <v>1</v>
      </c>
      <c r="Q62">
        <v>-42</v>
      </c>
      <c r="S62">
        <v>13</v>
      </c>
      <c r="T62" s="5" t="s">
        <v>8</v>
      </c>
      <c r="U62" s="6">
        <v>44014.517038634258</v>
      </c>
      <c r="V62" s="5" t="s">
        <v>85</v>
      </c>
      <c r="W62">
        <v>1</v>
      </c>
      <c r="X62">
        <v>1</v>
      </c>
      <c r="Y62">
        <v>1</v>
      </c>
      <c r="Z62">
        <v>-50</v>
      </c>
      <c r="AB62">
        <v>3</v>
      </c>
      <c r="AC62" s="5" t="s">
        <v>8</v>
      </c>
      <c r="AD62" s="6">
        <v>44013.673311307874</v>
      </c>
      <c r="AE62" s="5" t="s">
        <v>75</v>
      </c>
      <c r="AF62">
        <v>1</v>
      </c>
      <c r="AG62">
        <v>1</v>
      </c>
      <c r="AH62">
        <v>1</v>
      </c>
      <c r="AI62">
        <v>-57</v>
      </c>
      <c r="AK62">
        <v>20</v>
      </c>
      <c r="AL62" s="5" t="s">
        <v>8</v>
      </c>
      <c r="AM62" s="6">
        <v>44014.528176087966</v>
      </c>
      <c r="AN62" s="5" t="s">
        <v>87</v>
      </c>
      <c r="AO62">
        <v>1</v>
      </c>
      <c r="AP62">
        <v>1</v>
      </c>
      <c r="AQ62">
        <v>1</v>
      </c>
      <c r="AR62">
        <v>-50</v>
      </c>
      <c r="AT62">
        <v>59</v>
      </c>
      <c r="AU62" s="5" t="s">
        <v>8</v>
      </c>
      <c r="AV62" s="6">
        <v>44012.506447939813</v>
      </c>
      <c r="AW62" s="5" t="s">
        <v>23</v>
      </c>
      <c r="AX62">
        <v>1</v>
      </c>
      <c r="AY62">
        <v>1</v>
      </c>
      <c r="AZ62">
        <v>1</v>
      </c>
      <c r="BA62">
        <v>-60</v>
      </c>
      <c r="BC62">
        <v>59</v>
      </c>
      <c r="BD62" s="5" t="s">
        <v>8</v>
      </c>
      <c r="BE62" s="6">
        <v>44021.891632881947</v>
      </c>
      <c r="BF62" s="5" t="s">
        <v>147</v>
      </c>
      <c r="BG62" s="5">
        <v>1</v>
      </c>
      <c r="BH62" s="5">
        <v>1</v>
      </c>
      <c r="BI62" s="5">
        <v>1</v>
      </c>
      <c r="BJ62" s="5">
        <v>-69</v>
      </c>
      <c r="BK62" s="5"/>
      <c r="BL62">
        <v>31</v>
      </c>
      <c r="BM62" s="5" t="s">
        <v>8</v>
      </c>
      <c r="BN62" s="6">
        <v>44013.710752743056</v>
      </c>
      <c r="BO62" s="5" t="s">
        <v>80</v>
      </c>
      <c r="BP62">
        <v>1</v>
      </c>
      <c r="BQ62">
        <v>1</v>
      </c>
      <c r="BR62">
        <v>1</v>
      </c>
      <c r="BS62">
        <v>-59</v>
      </c>
      <c r="BU62" s="5">
        <v>19</v>
      </c>
      <c r="BV62" s="5" t="s">
        <v>8</v>
      </c>
      <c r="BW62" s="6">
        <v>44021.935706851851</v>
      </c>
      <c r="BX62" s="5" t="s">
        <v>142</v>
      </c>
      <c r="BY62" s="5">
        <v>1</v>
      </c>
      <c r="BZ62" s="5">
        <v>1</v>
      </c>
      <c r="CA62" s="5">
        <v>1</v>
      </c>
      <c r="CB62" s="5">
        <v>-64</v>
      </c>
      <c r="CC62" s="5"/>
      <c r="CD62">
        <v>59</v>
      </c>
      <c r="CE62" s="5" t="s">
        <v>8</v>
      </c>
      <c r="CF62" s="6">
        <v>44021.943078912038</v>
      </c>
      <c r="CG62" s="5" t="s">
        <v>143</v>
      </c>
      <c r="CH62" s="5">
        <v>1</v>
      </c>
      <c r="CI62" s="5">
        <v>1</v>
      </c>
      <c r="CJ62" s="5">
        <v>1</v>
      </c>
      <c r="CK62" s="5">
        <v>-68</v>
      </c>
      <c r="CL62" s="5"/>
      <c r="CV62">
        <v>59</v>
      </c>
      <c r="CW62" s="5" t="s">
        <v>8</v>
      </c>
      <c r="CX62" s="6">
        <v>44021.95045290509</v>
      </c>
      <c r="CY62" s="5" t="s">
        <v>145</v>
      </c>
      <c r="CZ62" s="5">
        <v>1</v>
      </c>
      <c r="DA62" s="5">
        <v>1</v>
      </c>
      <c r="DB62" s="5">
        <v>1</v>
      </c>
      <c r="DC62" s="5">
        <v>-72</v>
      </c>
    </row>
    <row r="63" spans="1:107" x14ac:dyDescent="0.25">
      <c r="A63">
        <v>0</v>
      </c>
      <c r="B63" s="5" t="s">
        <v>8</v>
      </c>
      <c r="C63" s="6">
        <v>44013.678585590278</v>
      </c>
      <c r="D63" s="5" t="s">
        <v>62</v>
      </c>
      <c r="E63">
        <v>1</v>
      </c>
      <c r="F63">
        <v>1</v>
      </c>
      <c r="G63">
        <v>1</v>
      </c>
      <c r="H63">
        <v>-33</v>
      </c>
      <c r="J63">
        <v>7</v>
      </c>
      <c r="K63" s="5" t="s">
        <v>8</v>
      </c>
      <c r="L63" s="6">
        <v>44013.697700312499</v>
      </c>
      <c r="M63" s="5" t="s">
        <v>71</v>
      </c>
      <c r="N63">
        <v>1</v>
      </c>
      <c r="O63">
        <v>1</v>
      </c>
      <c r="P63">
        <v>1</v>
      </c>
      <c r="Q63">
        <v>-42</v>
      </c>
      <c r="S63">
        <v>14</v>
      </c>
      <c r="T63" s="5" t="s">
        <v>8</v>
      </c>
      <c r="U63" s="6">
        <v>44014.517054791664</v>
      </c>
      <c r="V63" s="5" t="s">
        <v>85</v>
      </c>
      <c r="W63">
        <v>1</v>
      </c>
      <c r="X63">
        <v>1</v>
      </c>
      <c r="Y63">
        <v>1</v>
      </c>
      <c r="Z63">
        <v>-46</v>
      </c>
      <c r="AB63">
        <v>4</v>
      </c>
      <c r="AC63" s="5" t="s">
        <v>8</v>
      </c>
      <c r="AD63" s="6">
        <v>44013.673325706019</v>
      </c>
      <c r="AE63" s="5" t="s">
        <v>75</v>
      </c>
      <c r="AF63">
        <v>1</v>
      </c>
      <c r="AG63">
        <v>1</v>
      </c>
      <c r="AH63">
        <v>1</v>
      </c>
      <c r="AI63">
        <v>-57</v>
      </c>
      <c r="AK63">
        <v>21</v>
      </c>
      <c r="AL63" s="5" t="s">
        <v>8</v>
      </c>
      <c r="AM63" s="6">
        <v>44014.528183587965</v>
      </c>
      <c r="AN63" s="5" t="s">
        <v>87</v>
      </c>
      <c r="AO63">
        <v>1</v>
      </c>
      <c r="AP63">
        <v>1</v>
      </c>
      <c r="AQ63">
        <v>1</v>
      </c>
      <c r="AR63">
        <v>-49</v>
      </c>
      <c r="AT63">
        <v>60</v>
      </c>
      <c r="AU63" s="5" t="s">
        <v>8</v>
      </c>
      <c r="AV63" s="6">
        <v>44012.506460706019</v>
      </c>
      <c r="AW63" s="5" t="s">
        <v>23</v>
      </c>
      <c r="AX63">
        <v>1</v>
      </c>
      <c r="AY63">
        <v>1</v>
      </c>
      <c r="AZ63">
        <v>1</v>
      </c>
      <c r="BA63">
        <v>-57</v>
      </c>
      <c r="BC63">
        <v>60</v>
      </c>
      <c r="BD63" s="5" t="s">
        <v>8</v>
      </c>
      <c r="BE63" s="6">
        <v>44021.891643784722</v>
      </c>
      <c r="BF63" s="5" t="s">
        <v>147</v>
      </c>
      <c r="BG63" s="5">
        <v>1</v>
      </c>
      <c r="BH63" s="5">
        <v>1</v>
      </c>
      <c r="BI63" s="5">
        <v>1</v>
      </c>
      <c r="BJ63" s="5">
        <v>-62</v>
      </c>
      <c r="BK63" s="5"/>
      <c r="BL63">
        <v>32</v>
      </c>
      <c r="BM63" s="5" t="s">
        <v>8</v>
      </c>
      <c r="BN63" s="6">
        <v>44013.710765798613</v>
      </c>
      <c r="BO63" s="5" t="s">
        <v>80</v>
      </c>
      <c r="BP63">
        <v>1</v>
      </c>
      <c r="BQ63">
        <v>1</v>
      </c>
      <c r="BR63">
        <v>1</v>
      </c>
      <c r="BS63">
        <v>-61</v>
      </c>
      <c r="BU63" s="5">
        <v>20</v>
      </c>
      <c r="BV63" s="5" t="s">
        <v>8</v>
      </c>
      <c r="BW63" s="6">
        <v>44021.935730046294</v>
      </c>
      <c r="BX63" s="5" t="s">
        <v>142</v>
      </c>
      <c r="BY63" s="5">
        <v>1</v>
      </c>
      <c r="BZ63" s="5">
        <v>1</v>
      </c>
      <c r="CA63" s="5">
        <v>1</v>
      </c>
      <c r="CB63" s="5">
        <v>-66</v>
      </c>
      <c r="CC63" s="5"/>
      <c r="CD63">
        <v>60</v>
      </c>
      <c r="CE63" s="5" t="s">
        <v>8</v>
      </c>
      <c r="CF63" s="6">
        <v>44021.943090486115</v>
      </c>
      <c r="CG63" s="5" t="s">
        <v>143</v>
      </c>
      <c r="CH63" s="5">
        <v>1</v>
      </c>
      <c r="CI63" s="5">
        <v>1</v>
      </c>
      <c r="CJ63" s="5">
        <v>1</v>
      </c>
      <c r="CK63" s="5">
        <v>-71</v>
      </c>
      <c r="CL63" s="5"/>
      <c r="CV63">
        <v>60</v>
      </c>
      <c r="CW63" s="5" t="s">
        <v>8</v>
      </c>
      <c r="CX63" s="6">
        <v>44021.950476562502</v>
      </c>
      <c r="CY63" s="5" t="s">
        <v>145</v>
      </c>
      <c r="CZ63" s="5">
        <v>1</v>
      </c>
      <c r="DA63" s="5">
        <v>1</v>
      </c>
      <c r="DB63" s="5">
        <v>1</v>
      </c>
      <c r="DC63" s="5">
        <v>-73</v>
      </c>
    </row>
    <row r="64" spans="1:107" x14ac:dyDescent="0.25">
      <c r="A64">
        <v>1</v>
      </c>
      <c r="B64" s="5" t="s">
        <v>8</v>
      </c>
      <c r="C64" s="6">
        <v>44013.678588495372</v>
      </c>
      <c r="D64" s="5" t="s">
        <v>62</v>
      </c>
      <c r="E64">
        <v>1</v>
      </c>
      <c r="F64">
        <v>1</v>
      </c>
      <c r="G64">
        <v>1</v>
      </c>
      <c r="H64">
        <v>-33</v>
      </c>
      <c r="J64">
        <v>8</v>
      </c>
      <c r="K64" s="5" t="s">
        <v>8</v>
      </c>
      <c r="L64" s="6">
        <v>44013.697710601853</v>
      </c>
      <c r="M64" s="5" t="s">
        <v>71</v>
      </c>
      <c r="N64">
        <v>1</v>
      </c>
      <c r="O64">
        <v>1</v>
      </c>
      <c r="P64">
        <v>1</v>
      </c>
      <c r="Q64">
        <v>-42</v>
      </c>
      <c r="S64">
        <v>15</v>
      </c>
      <c r="T64" s="5" t="s">
        <v>8</v>
      </c>
      <c r="U64" s="6">
        <v>44014.517061168983</v>
      </c>
      <c r="V64" s="5" t="s">
        <v>85</v>
      </c>
      <c r="W64">
        <v>1</v>
      </c>
      <c r="X64">
        <v>1</v>
      </c>
      <c r="Y64">
        <v>1</v>
      </c>
      <c r="Z64">
        <v>-46</v>
      </c>
      <c r="AB64">
        <v>5</v>
      </c>
      <c r="AC64" s="5" t="s">
        <v>8</v>
      </c>
      <c r="AD64" s="6">
        <v>44013.673334965279</v>
      </c>
      <c r="AE64" s="5" t="s">
        <v>75</v>
      </c>
      <c r="AF64">
        <v>1</v>
      </c>
      <c r="AG64">
        <v>1</v>
      </c>
      <c r="AH64">
        <v>1</v>
      </c>
      <c r="AI64">
        <v>-59</v>
      </c>
      <c r="AK64">
        <v>22</v>
      </c>
      <c r="AL64" s="5" t="s">
        <v>8</v>
      </c>
      <c r="AM64" s="6">
        <v>44014.528196319443</v>
      </c>
      <c r="AN64" s="5" t="s">
        <v>87</v>
      </c>
      <c r="AO64">
        <v>1</v>
      </c>
      <c r="AP64">
        <v>1</v>
      </c>
      <c r="AQ64">
        <v>1</v>
      </c>
      <c r="AR64">
        <v>-51</v>
      </c>
      <c r="AT64">
        <v>61</v>
      </c>
      <c r="AU64" s="5" t="s">
        <v>8</v>
      </c>
      <c r="AV64" s="6">
        <v>44012.506479675925</v>
      </c>
      <c r="AW64" s="5" t="s">
        <v>23</v>
      </c>
      <c r="AX64">
        <v>1</v>
      </c>
      <c r="AY64">
        <v>1</v>
      </c>
      <c r="AZ64">
        <v>1</v>
      </c>
      <c r="BA64">
        <v>-58</v>
      </c>
      <c r="BC64">
        <v>61</v>
      </c>
      <c r="BD64" s="5" t="s">
        <v>8</v>
      </c>
      <c r="BE64" s="6">
        <v>44021.891664861112</v>
      </c>
      <c r="BF64" s="5" t="s">
        <v>147</v>
      </c>
      <c r="BG64" s="5">
        <v>1</v>
      </c>
      <c r="BH64" s="5">
        <v>1</v>
      </c>
      <c r="BI64" s="5">
        <v>1</v>
      </c>
      <c r="BJ64" s="5">
        <v>-69</v>
      </c>
      <c r="BK64" s="5"/>
      <c r="BL64">
        <v>33</v>
      </c>
      <c r="BM64" s="5" t="s">
        <v>8</v>
      </c>
      <c r="BN64" s="6">
        <v>44013.710776099535</v>
      </c>
      <c r="BO64" s="5" t="s">
        <v>80</v>
      </c>
      <c r="BP64">
        <v>1</v>
      </c>
      <c r="BQ64">
        <v>1</v>
      </c>
      <c r="BR64">
        <v>1</v>
      </c>
      <c r="BS64">
        <v>-57</v>
      </c>
      <c r="BU64" s="5">
        <v>21</v>
      </c>
      <c r="BV64" s="5" t="s">
        <v>8</v>
      </c>
      <c r="BW64" s="6">
        <v>44021.935741006942</v>
      </c>
      <c r="BX64" s="5" t="s">
        <v>142</v>
      </c>
      <c r="BY64" s="5">
        <v>1</v>
      </c>
      <c r="BZ64" s="5">
        <v>1</v>
      </c>
      <c r="CA64" s="5">
        <v>1</v>
      </c>
      <c r="CB64" s="5">
        <v>-68</v>
      </c>
      <c r="CC64" s="5"/>
      <c r="CD64">
        <v>61</v>
      </c>
      <c r="CE64" s="5" t="s">
        <v>8</v>
      </c>
      <c r="CF64" s="6">
        <v>44021.943102881945</v>
      </c>
      <c r="CG64" s="5" t="s">
        <v>143</v>
      </c>
      <c r="CH64" s="5">
        <v>1</v>
      </c>
      <c r="CI64" s="5">
        <v>1</v>
      </c>
      <c r="CJ64" s="5">
        <v>1</v>
      </c>
      <c r="CK64" s="5">
        <v>-70</v>
      </c>
      <c r="CL64" s="5"/>
      <c r="CV64">
        <v>61</v>
      </c>
      <c r="CW64" s="5" t="s">
        <v>8</v>
      </c>
      <c r="CX64" s="6">
        <v>44021.950486145834</v>
      </c>
      <c r="CY64" s="5" t="s">
        <v>145</v>
      </c>
      <c r="CZ64" s="5">
        <v>1</v>
      </c>
      <c r="DA64" s="5">
        <v>1</v>
      </c>
      <c r="DB64" s="5">
        <v>1</v>
      </c>
      <c r="DC64" s="5">
        <v>-73</v>
      </c>
    </row>
    <row r="65" spans="1:107" x14ac:dyDescent="0.25">
      <c r="A65">
        <v>2</v>
      </c>
      <c r="B65" s="5" t="s">
        <v>8</v>
      </c>
      <c r="C65" s="6">
        <v>44013.678602361113</v>
      </c>
      <c r="D65" s="5" t="s">
        <v>62</v>
      </c>
      <c r="E65">
        <v>1</v>
      </c>
      <c r="F65">
        <v>1</v>
      </c>
      <c r="G65">
        <v>1</v>
      </c>
      <c r="H65">
        <v>-33</v>
      </c>
      <c r="J65">
        <v>9</v>
      </c>
      <c r="K65" s="5" t="s">
        <v>8</v>
      </c>
      <c r="L65" s="6">
        <v>44013.697733807872</v>
      </c>
      <c r="M65" s="5" t="s">
        <v>71</v>
      </c>
      <c r="N65">
        <v>1</v>
      </c>
      <c r="O65">
        <v>1</v>
      </c>
      <c r="P65">
        <v>1</v>
      </c>
      <c r="Q65">
        <v>-44</v>
      </c>
      <c r="S65">
        <v>16</v>
      </c>
      <c r="T65" s="5" t="s">
        <v>8</v>
      </c>
      <c r="U65" s="6">
        <v>44014.517074120369</v>
      </c>
      <c r="V65" s="5" t="s">
        <v>85</v>
      </c>
      <c r="W65">
        <v>1</v>
      </c>
      <c r="X65">
        <v>1</v>
      </c>
      <c r="Y65">
        <v>1</v>
      </c>
      <c r="Z65">
        <v>-47</v>
      </c>
      <c r="AB65">
        <v>6</v>
      </c>
      <c r="AC65" s="5" t="s">
        <v>8</v>
      </c>
      <c r="AD65" s="6">
        <v>44013.673348449076</v>
      </c>
      <c r="AE65" s="5" t="s">
        <v>75</v>
      </c>
      <c r="AF65">
        <v>1</v>
      </c>
      <c r="AG65">
        <v>1</v>
      </c>
      <c r="AH65">
        <v>1</v>
      </c>
      <c r="AI65">
        <v>-56</v>
      </c>
      <c r="AK65">
        <v>23</v>
      </c>
      <c r="AL65" s="5" t="s">
        <v>8</v>
      </c>
      <c r="AM65" s="6">
        <v>44014.52820912037</v>
      </c>
      <c r="AN65" s="5" t="s">
        <v>87</v>
      </c>
      <c r="AO65">
        <v>1</v>
      </c>
      <c r="AP65">
        <v>1</v>
      </c>
      <c r="AQ65">
        <v>1</v>
      </c>
      <c r="AR65">
        <v>-51</v>
      </c>
      <c r="AT65">
        <v>62</v>
      </c>
      <c r="AU65" s="5" t="s">
        <v>8</v>
      </c>
      <c r="AV65" s="6">
        <v>44012.506481990742</v>
      </c>
      <c r="AW65" s="5" t="s">
        <v>23</v>
      </c>
      <c r="AX65">
        <v>1</v>
      </c>
      <c r="AY65">
        <v>1</v>
      </c>
      <c r="AZ65">
        <v>1</v>
      </c>
      <c r="BA65">
        <v>-55</v>
      </c>
      <c r="BC65">
        <v>62</v>
      </c>
      <c r="BD65" s="5" t="s">
        <v>8</v>
      </c>
      <c r="BE65" s="6">
        <v>44021.891666770833</v>
      </c>
      <c r="BF65" s="5" t="s">
        <v>147</v>
      </c>
      <c r="BG65" s="5">
        <v>1</v>
      </c>
      <c r="BH65" s="5">
        <v>1</v>
      </c>
      <c r="BI65" s="5">
        <v>1</v>
      </c>
      <c r="BJ65" s="5">
        <v>-60</v>
      </c>
      <c r="BK65" s="5"/>
      <c r="BL65">
        <v>34</v>
      </c>
      <c r="BM65" s="5" t="s">
        <v>8</v>
      </c>
      <c r="BN65" s="6">
        <v>44013.710787083335</v>
      </c>
      <c r="BO65" s="5" t="s">
        <v>80</v>
      </c>
      <c r="BP65">
        <v>1</v>
      </c>
      <c r="BQ65">
        <v>1</v>
      </c>
      <c r="BR65">
        <v>1</v>
      </c>
      <c r="BS65">
        <v>-57</v>
      </c>
      <c r="BU65" s="5">
        <v>22</v>
      </c>
      <c r="BV65" s="5" t="s">
        <v>8</v>
      </c>
      <c r="BW65" s="6">
        <v>44021.935758009262</v>
      </c>
      <c r="BX65" s="5" t="s">
        <v>142</v>
      </c>
      <c r="BY65" s="5">
        <v>1</v>
      </c>
      <c r="BZ65" s="5">
        <v>1</v>
      </c>
      <c r="CA65" s="5">
        <v>1</v>
      </c>
      <c r="CB65" s="5">
        <v>-67</v>
      </c>
      <c r="CC65" s="5"/>
      <c r="CD65">
        <v>62</v>
      </c>
      <c r="CE65" s="5" t="s">
        <v>8</v>
      </c>
      <c r="CF65" s="6">
        <v>44021.943114930553</v>
      </c>
      <c r="CG65" s="5" t="s">
        <v>143</v>
      </c>
      <c r="CH65" s="5">
        <v>1</v>
      </c>
      <c r="CI65" s="5">
        <v>1</v>
      </c>
      <c r="CJ65" s="5">
        <v>1</v>
      </c>
      <c r="CK65" s="5">
        <v>-67</v>
      </c>
      <c r="CL65" s="5"/>
      <c r="CV65">
        <v>62</v>
      </c>
      <c r="CW65" s="5" t="s">
        <v>8</v>
      </c>
      <c r="CX65" s="6">
        <v>44021.950498958337</v>
      </c>
      <c r="CY65" s="5" t="s">
        <v>145</v>
      </c>
      <c r="CZ65" s="5">
        <v>1</v>
      </c>
      <c r="DA65" s="5">
        <v>1</v>
      </c>
      <c r="DB65" s="5">
        <v>1</v>
      </c>
      <c r="DC65" s="5">
        <v>-71</v>
      </c>
    </row>
    <row r="66" spans="1:107" x14ac:dyDescent="0.25">
      <c r="A66">
        <v>3</v>
      </c>
      <c r="B66" s="5" t="s">
        <v>8</v>
      </c>
      <c r="C66" s="6">
        <v>44013.678613935183</v>
      </c>
      <c r="D66" s="5" t="s">
        <v>62</v>
      </c>
      <c r="E66">
        <v>1</v>
      </c>
      <c r="F66">
        <v>1</v>
      </c>
      <c r="G66">
        <v>1</v>
      </c>
      <c r="H66">
        <v>-35</v>
      </c>
      <c r="J66">
        <v>10</v>
      </c>
      <c r="K66" s="5" t="s">
        <v>8</v>
      </c>
      <c r="L66" s="6">
        <v>44013.697743773148</v>
      </c>
      <c r="M66" s="5" t="s">
        <v>71</v>
      </c>
      <c r="N66">
        <v>1</v>
      </c>
      <c r="O66">
        <v>1</v>
      </c>
      <c r="P66">
        <v>1</v>
      </c>
      <c r="Q66">
        <v>-44</v>
      </c>
      <c r="S66">
        <v>17</v>
      </c>
      <c r="T66" s="5" t="s">
        <v>8</v>
      </c>
      <c r="U66" s="6">
        <v>44014.517084432868</v>
      </c>
      <c r="V66" s="5" t="s">
        <v>85</v>
      </c>
      <c r="W66">
        <v>1</v>
      </c>
      <c r="X66">
        <v>1</v>
      </c>
      <c r="Y66">
        <v>1</v>
      </c>
      <c r="Z66">
        <v>-46</v>
      </c>
      <c r="AB66">
        <v>7</v>
      </c>
      <c r="AC66" s="5" t="s">
        <v>8</v>
      </c>
      <c r="AD66" s="6">
        <v>44013.673356990737</v>
      </c>
      <c r="AE66" s="5" t="s">
        <v>75</v>
      </c>
      <c r="AF66">
        <v>1</v>
      </c>
      <c r="AG66">
        <v>1</v>
      </c>
      <c r="AH66">
        <v>1</v>
      </c>
      <c r="AI66">
        <v>-57</v>
      </c>
      <c r="AK66">
        <v>24</v>
      </c>
      <c r="AL66" s="5" t="s">
        <v>8</v>
      </c>
      <c r="AM66" s="6">
        <v>44014.528217962965</v>
      </c>
      <c r="AN66" s="5" t="s">
        <v>87</v>
      </c>
      <c r="AO66">
        <v>1</v>
      </c>
      <c r="AP66">
        <v>1</v>
      </c>
      <c r="AQ66">
        <v>1</v>
      </c>
      <c r="AR66">
        <v>-49</v>
      </c>
      <c r="AT66">
        <v>63</v>
      </c>
      <c r="AU66" s="5" t="s">
        <v>8</v>
      </c>
      <c r="AV66" s="6">
        <v>44012.506494780093</v>
      </c>
      <c r="AW66" s="5" t="s">
        <v>23</v>
      </c>
      <c r="AX66">
        <v>1</v>
      </c>
      <c r="AY66">
        <v>1</v>
      </c>
      <c r="AZ66">
        <v>1</v>
      </c>
      <c r="BA66">
        <v>-58</v>
      </c>
      <c r="BC66">
        <v>63</v>
      </c>
      <c r="BD66" s="5" t="s">
        <v>8</v>
      </c>
      <c r="BE66" s="6">
        <v>44021.891681886576</v>
      </c>
      <c r="BF66" s="5" t="s">
        <v>147</v>
      </c>
      <c r="BG66" s="5">
        <v>1</v>
      </c>
      <c r="BH66" s="5">
        <v>1</v>
      </c>
      <c r="BI66" s="5">
        <v>1</v>
      </c>
      <c r="BJ66" s="5">
        <v>-69</v>
      </c>
      <c r="BK66" s="5"/>
      <c r="BL66">
        <v>35</v>
      </c>
      <c r="BM66" s="5" t="s">
        <v>8</v>
      </c>
      <c r="BN66" s="6">
        <v>44013.710802638889</v>
      </c>
      <c r="BO66" s="5" t="s">
        <v>80</v>
      </c>
      <c r="BP66">
        <v>1</v>
      </c>
      <c r="BQ66">
        <v>1</v>
      </c>
      <c r="BR66">
        <v>1</v>
      </c>
      <c r="BS66">
        <v>-59</v>
      </c>
      <c r="BU66" s="5">
        <v>23</v>
      </c>
      <c r="BV66" s="5" t="s">
        <v>8</v>
      </c>
      <c r="BW66" s="6">
        <v>44021.935764097223</v>
      </c>
      <c r="BX66" s="5" t="s">
        <v>142</v>
      </c>
      <c r="BY66" s="5">
        <v>1</v>
      </c>
      <c r="BZ66" s="5">
        <v>1</v>
      </c>
      <c r="CA66" s="5">
        <v>1</v>
      </c>
      <c r="CB66" s="5">
        <v>-64</v>
      </c>
      <c r="CC66" s="5"/>
      <c r="CD66">
        <v>63</v>
      </c>
      <c r="CE66" s="5" t="s">
        <v>8</v>
      </c>
      <c r="CF66" s="6">
        <v>44021.943125162034</v>
      </c>
      <c r="CG66" s="5" t="s">
        <v>143</v>
      </c>
      <c r="CH66" s="5">
        <v>1</v>
      </c>
      <c r="CI66" s="5">
        <v>1</v>
      </c>
      <c r="CJ66" s="5">
        <v>1</v>
      </c>
      <c r="CK66" s="5">
        <v>-67</v>
      </c>
      <c r="CL66" s="5"/>
      <c r="CV66">
        <v>63</v>
      </c>
      <c r="CW66" s="5" t="s">
        <v>8</v>
      </c>
      <c r="CX66" s="6">
        <v>44021.950510185183</v>
      </c>
      <c r="CY66" s="5" t="s">
        <v>145</v>
      </c>
      <c r="CZ66" s="5">
        <v>1</v>
      </c>
      <c r="DA66" s="5">
        <v>1</v>
      </c>
      <c r="DB66" s="5">
        <v>1</v>
      </c>
      <c r="DC66" s="5">
        <v>-69</v>
      </c>
    </row>
    <row r="67" spans="1:107" x14ac:dyDescent="0.25">
      <c r="A67">
        <v>4</v>
      </c>
      <c r="B67" s="5" t="s">
        <v>8</v>
      </c>
      <c r="C67" s="6">
        <v>44013.678624456021</v>
      </c>
      <c r="D67" s="5" t="s">
        <v>62</v>
      </c>
      <c r="E67">
        <v>1</v>
      </c>
      <c r="F67">
        <v>1</v>
      </c>
      <c r="G67">
        <v>1</v>
      </c>
      <c r="H67">
        <v>-41</v>
      </c>
      <c r="J67">
        <v>11</v>
      </c>
      <c r="K67" s="5" t="s">
        <v>8</v>
      </c>
      <c r="L67" s="6">
        <v>44013.697756504633</v>
      </c>
      <c r="M67" s="5" t="s">
        <v>71</v>
      </c>
      <c r="N67">
        <v>1</v>
      </c>
      <c r="O67">
        <v>1</v>
      </c>
      <c r="P67">
        <v>1</v>
      </c>
      <c r="Q67">
        <v>-45</v>
      </c>
      <c r="S67">
        <v>18</v>
      </c>
      <c r="T67" s="5" t="s">
        <v>8</v>
      </c>
      <c r="U67" s="6">
        <v>44014.517097037038</v>
      </c>
      <c r="V67" s="5" t="s">
        <v>85</v>
      </c>
      <c r="W67">
        <v>1</v>
      </c>
      <c r="X67">
        <v>1</v>
      </c>
      <c r="Y67">
        <v>1</v>
      </c>
      <c r="Z67">
        <v>-50</v>
      </c>
      <c r="AB67">
        <v>8</v>
      </c>
      <c r="AC67" s="5" t="s">
        <v>8</v>
      </c>
      <c r="AD67" s="6">
        <v>44013.673374027778</v>
      </c>
      <c r="AE67" s="5" t="s">
        <v>75</v>
      </c>
      <c r="AF67">
        <v>1</v>
      </c>
      <c r="AG67">
        <v>1</v>
      </c>
      <c r="AH67">
        <v>1</v>
      </c>
      <c r="AI67">
        <v>-58</v>
      </c>
      <c r="AK67">
        <v>25</v>
      </c>
      <c r="AL67" s="5" t="s">
        <v>8</v>
      </c>
      <c r="AM67" s="6">
        <v>44014.528236909726</v>
      </c>
      <c r="AN67" s="5" t="s">
        <v>87</v>
      </c>
      <c r="AO67">
        <v>1</v>
      </c>
      <c r="AP67">
        <v>1</v>
      </c>
      <c r="AQ67">
        <v>1</v>
      </c>
      <c r="AR67">
        <v>-49</v>
      </c>
      <c r="AT67">
        <v>64</v>
      </c>
      <c r="AU67" s="5" t="s">
        <v>8</v>
      </c>
      <c r="AV67" s="6">
        <v>44012.506511631946</v>
      </c>
      <c r="AW67" s="5" t="s">
        <v>23</v>
      </c>
      <c r="AX67">
        <v>1</v>
      </c>
      <c r="AY67">
        <v>1</v>
      </c>
      <c r="AZ67">
        <v>1</v>
      </c>
      <c r="BA67">
        <v>-57</v>
      </c>
      <c r="BC67">
        <v>64</v>
      </c>
      <c r="BD67" s="5" t="s">
        <v>8</v>
      </c>
      <c r="BE67" s="6">
        <v>44021.891690393517</v>
      </c>
      <c r="BF67" s="5" t="s">
        <v>147</v>
      </c>
      <c r="BG67" s="5">
        <v>1</v>
      </c>
      <c r="BH67" s="5">
        <v>1</v>
      </c>
      <c r="BI67" s="5">
        <v>1</v>
      </c>
      <c r="BJ67" s="5">
        <v>-69</v>
      </c>
      <c r="BK67" s="5"/>
      <c r="BL67">
        <v>36</v>
      </c>
      <c r="BM67" s="5" t="s">
        <v>8</v>
      </c>
      <c r="BN67" s="6">
        <v>44013.710811168981</v>
      </c>
      <c r="BO67" s="5" t="s">
        <v>80</v>
      </c>
      <c r="BP67">
        <v>1</v>
      </c>
      <c r="BQ67">
        <v>1</v>
      </c>
      <c r="BR67">
        <v>1</v>
      </c>
      <c r="BS67">
        <v>-59</v>
      </c>
      <c r="BU67">
        <v>24</v>
      </c>
      <c r="BV67" s="5" t="s">
        <v>8</v>
      </c>
      <c r="BW67" s="6">
        <v>44021.935775497688</v>
      </c>
      <c r="BX67" s="5" t="s">
        <v>142</v>
      </c>
      <c r="BY67">
        <v>1</v>
      </c>
      <c r="BZ67">
        <v>1</v>
      </c>
      <c r="CA67">
        <v>1</v>
      </c>
      <c r="CB67">
        <v>-65</v>
      </c>
      <c r="CD67">
        <v>64</v>
      </c>
      <c r="CE67" s="5" t="s">
        <v>8</v>
      </c>
      <c r="CF67" s="6">
        <v>44021.94313684028</v>
      </c>
      <c r="CG67" s="5" t="s">
        <v>143</v>
      </c>
      <c r="CH67" s="5">
        <v>1</v>
      </c>
      <c r="CI67" s="5">
        <v>1</v>
      </c>
      <c r="CJ67" s="5">
        <v>1</v>
      </c>
      <c r="CK67" s="5">
        <v>-68</v>
      </c>
      <c r="CL67" s="5"/>
      <c r="CV67">
        <v>64</v>
      </c>
      <c r="CW67" s="5" t="s">
        <v>8</v>
      </c>
      <c r="CX67" s="6">
        <v>44021.950533391202</v>
      </c>
      <c r="CY67" s="5" t="s">
        <v>145</v>
      </c>
      <c r="CZ67" s="5">
        <v>1</v>
      </c>
      <c r="DA67" s="5">
        <v>1</v>
      </c>
      <c r="DB67" s="5">
        <v>1</v>
      </c>
      <c r="DC67" s="5">
        <v>-70</v>
      </c>
    </row>
    <row r="68" spans="1:107" x14ac:dyDescent="0.25">
      <c r="A68">
        <v>5</v>
      </c>
      <c r="B68" s="5" t="s">
        <v>8</v>
      </c>
      <c r="C68" s="6">
        <v>44013.67863519676</v>
      </c>
      <c r="D68" s="5" t="s">
        <v>62</v>
      </c>
      <c r="E68">
        <v>1</v>
      </c>
      <c r="F68">
        <v>1</v>
      </c>
      <c r="G68">
        <v>1</v>
      </c>
      <c r="H68">
        <v>-35</v>
      </c>
      <c r="J68">
        <v>12</v>
      </c>
      <c r="K68" s="5" t="s">
        <v>8</v>
      </c>
      <c r="L68" s="6">
        <v>44013.697779710645</v>
      </c>
      <c r="M68" s="5" t="s">
        <v>71</v>
      </c>
      <c r="N68">
        <v>1</v>
      </c>
      <c r="O68">
        <v>1</v>
      </c>
      <c r="P68">
        <v>1</v>
      </c>
      <c r="Q68">
        <v>-42</v>
      </c>
      <c r="S68">
        <v>19</v>
      </c>
      <c r="T68" s="5" t="s">
        <v>8</v>
      </c>
      <c r="U68" s="6">
        <v>44014.517108668981</v>
      </c>
      <c r="V68" s="5" t="s">
        <v>85</v>
      </c>
      <c r="W68">
        <v>1</v>
      </c>
      <c r="X68">
        <v>1</v>
      </c>
      <c r="Y68">
        <v>1</v>
      </c>
      <c r="Z68">
        <v>-46</v>
      </c>
      <c r="AB68">
        <v>9</v>
      </c>
      <c r="AC68" s="5" t="s">
        <v>8</v>
      </c>
      <c r="AD68" s="6">
        <v>44013.673380219909</v>
      </c>
      <c r="AE68" s="5" t="s">
        <v>75</v>
      </c>
      <c r="AF68">
        <v>1</v>
      </c>
      <c r="AG68">
        <v>1</v>
      </c>
      <c r="AH68">
        <v>1</v>
      </c>
      <c r="AI68">
        <v>-57</v>
      </c>
      <c r="AK68">
        <v>26</v>
      </c>
      <c r="AL68" s="5" t="s">
        <v>8</v>
      </c>
      <c r="AM68" s="6">
        <v>44014.528244756948</v>
      </c>
      <c r="AN68" s="5" t="s">
        <v>87</v>
      </c>
      <c r="AO68">
        <v>1</v>
      </c>
      <c r="AP68">
        <v>1</v>
      </c>
      <c r="AQ68">
        <v>1</v>
      </c>
      <c r="AR68">
        <v>-49</v>
      </c>
      <c r="AT68">
        <v>65</v>
      </c>
      <c r="AU68" s="5" t="s">
        <v>8</v>
      </c>
      <c r="AV68" s="6">
        <v>44012.506523773147</v>
      </c>
      <c r="AW68" s="5" t="s">
        <v>23</v>
      </c>
      <c r="AX68">
        <v>1</v>
      </c>
      <c r="AY68">
        <v>1</v>
      </c>
      <c r="AZ68">
        <v>1</v>
      </c>
      <c r="BA68">
        <v>-55</v>
      </c>
      <c r="BC68">
        <v>65</v>
      </c>
      <c r="BD68" s="5" t="s">
        <v>8</v>
      </c>
      <c r="BE68" s="6">
        <v>44021.89171358796</v>
      </c>
      <c r="BF68" s="5" t="s">
        <v>147</v>
      </c>
      <c r="BG68" s="5">
        <v>1</v>
      </c>
      <c r="BH68" s="5">
        <v>1</v>
      </c>
      <c r="BI68" s="5">
        <v>1</v>
      </c>
      <c r="BJ68" s="5">
        <v>-62</v>
      </c>
      <c r="BK68" s="5"/>
      <c r="BL68">
        <v>37</v>
      </c>
      <c r="BM68" s="5" t="s">
        <v>8</v>
      </c>
      <c r="BN68" s="6">
        <v>44013.710823171299</v>
      </c>
      <c r="BO68" s="5" t="s">
        <v>80</v>
      </c>
      <c r="BP68">
        <v>1</v>
      </c>
      <c r="BQ68">
        <v>1</v>
      </c>
      <c r="BR68">
        <v>1</v>
      </c>
      <c r="BS68">
        <v>-59</v>
      </c>
      <c r="BU68">
        <v>25</v>
      </c>
      <c r="BV68" s="5" t="s">
        <v>8</v>
      </c>
      <c r="BW68" s="6">
        <v>44021.93579354167</v>
      </c>
      <c r="BX68" s="5" t="s">
        <v>142</v>
      </c>
      <c r="BY68">
        <v>1</v>
      </c>
      <c r="BZ68">
        <v>1</v>
      </c>
      <c r="CA68">
        <v>1</v>
      </c>
      <c r="CB68">
        <v>-67</v>
      </c>
      <c r="CD68">
        <v>65</v>
      </c>
      <c r="CE68" s="5" t="s">
        <v>8</v>
      </c>
      <c r="CF68" s="6">
        <v>44021.943151458334</v>
      </c>
      <c r="CG68" s="5" t="s">
        <v>143</v>
      </c>
      <c r="CH68" s="5">
        <v>1</v>
      </c>
      <c r="CI68" s="5">
        <v>1</v>
      </c>
      <c r="CJ68" s="5">
        <v>1</v>
      </c>
      <c r="CK68" s="5">
        <v>-68</v>
      </c>
      <c r="CL68" s="5"/>
      <c r="CV68">
        <v>65</v>
      </c>
      <c r="CW68" s="5" t="s">
        <v>8</v>
      </c>
      <c r="CX68" s="6">
        <v>44021.950549201392</v>
      </c>
      <c r="CY68" s="5" t="s">
        <v>145</v>
      </c>
      <c r="CZ68" s="5">
        <v>1</v>
      </c>
      <c r="DA68" s="5">
        <v>1</v>
      </c>
      <c r="DB68" s="5">
        <v>1</v>
      </c>
      <c r="DC68" s="5">
        <v>-71</v>
      </c>
    </row>
    <row r="69" spans="1:107" x14ac:dyDescent="0.25">
      <c r="A69">
        <v>6</v>
      </c>
      <c r="B69" s="5" t="s">
        <v>8</v>
      </c>
      <c r="C69" s="6">
        <v>44013.678655208336</v>
      </c>
      <c r="D69" s="5" t="s">
        <v>62</v>
      </c>
      <c r="E69">
        <v>1</v>
      </c>
      <c r="F69">
        <v>1</v>
      </c>
      <c r="G69">
        <v>1</v>
      </c>
      <c r="H69">
        <v>-41</v>
      </c>
      <c r="J69">
        <v>13</v>
      </c>
      <c r="K69" s="5" t="s">
        <v>8</v>
      </c>
      <c r="L69" s="6">
        <v>44013.697790706021</v>
      </c>
      <c r="M69" s="5" t="s">
        <v>71</v>
      </c>
      <c r="N69">
        <v>1</v>
      </c>
      <c r="O69">
        <v>1</v>
      </c>
      <c r="P69">
        <v>1</v>
      </c>
      <c r="Q69">
        <v>-42</v>
      </c>
      <c r="S69">
        <v>20</v>
      </c>
      <c r="T69" s="5" t="s">
        <v>8</v>
      </c>
      <c r="U69" s="6">
        <v>44014.517119374999</v>
      </c>
      <c r="V69" s="5" t="s">
        <v>85</v>
      </c>
      <c r="W69">
        <v>1</v>
      </c>
      <c r="X69">
        <v>1</v>
      </c>
      <c r="Y69">
        <v>1</v>
      </c>
      <c r="Z69">
        <v>-46</v>
      </c>
      <c r="AB69">
        <v>10</v>
      </c>
      <c r="AC69" s="5" t="s">
        <v>8</v>
      </c>
      <c r="AD69" s="6">
        <v>44013.67339747685</v>
      </c>
      <c r="AE69" s="5" t="s">
        <v>75</v>
      </c>
      <c r="AF69">
        <v>1</v>
      </c>
      <c r="AG69">
        <v>1</v>
      </c>
      <c r="AH69">
        <v>1</v>
      </c>
      <c r="AI69">
        <v>-57</v>
      </c>
      <c r="AK69">
        <v>27</v>
      </c>
      <c r="AL69" s="5" t="s">
        <v>8</v>
      </c>
      <c r="AM69" s="6">
        <v>44014.528252789351</v>
      </c>
      <c r="AN69" s="5" t="s">
        <v>87</v>
      </c>
      <c r="AO69">
        <v>1</v>
      </c>
      <c r="AP69">
        <v>1</v>
      </c>
      <c r="AQ69">
        <v>1</v>
      </c>
      <c r="AR69">
        <v>-51</v>
      </c>
      <c r="AT69">
        <v>66</v>
      </c>
      <c r="AU69" s="5" t="s">
        <v>8</v>
      </c>
      <c r="AV69" s="6">
        <v>44012.506528321763</v>
      </c>
      <c r="AW69" s="5" t="s">
        <v>23</v>
      </c>
      <c r="AX69">
        <v>1</v>
      </c>
      <c r="AY69">
        <v>1</v>
      </c>
      <c r="AZ69">
        <v>1</v>
      </c>
      <c r="BA69">
        <v>-56</v>
      </c>
      <c r="BC69">
        <v>66</v>
      </c>
      <c r="BD69" s="5" t="s">
        <v>8</v>
      </c>
      <c r="BE69" s="6">
        <v>44021.891725081019</v>
      </c>
      <c r="BF69" s="5" t="s">
        <v>147</v>
      </c>
      <c r="BG69" s="5">
        <v>1</v>
      </c>
      <c r="BH69" s="5">
        <v>1</v>
      </c>
      <c r="BI69" s="5">
        <v>1</v>
      </c>
      <c r="BJ69" s="5">
        <v>-60</v>
      </c>
      <c r="BK69" s="5"/>
      <c r="BL69">
        <v>38</v>
      </c>
      <c r="BM69" s="5" t="s">
        <v>8</v>
      </c>
      <c r="BN69" s="6">
        <v>44013.71083758102</v>
      </c>
      <c r="BO69" s="5" t="s">
        <v>80</v>
      </c>
      <c r="BP69">
        <v>1</v>
      </c>
      <c r="BQ69">
        <v>1</v>
      </c>
      <c r="BR69">
        <v>1</v>
      </c>
      <c r="BS69">
        <v>-61</v>
      </c>
      <c r="BU69">
        <v>26</v>
      </c>
      <c r="BV69" s="5" t="s">
        <v>8</v>
      </c>
      <c r="BW69" s="6">
        <v>44021.93579920139</v>
      </c>
      <c r="BX69" s="5" t="s">
        <v>142</v>
      </c>
      <c r="BY69">
        <v>1</v>
      </c>
      <c r="BZ69">
        <v>1</v>
      </c>
      <c r="CA69">
        <v>1</v>
      </c>
      <c r="CB69">
        <v>-66</v>
      </c>
      <c r="CD69">
        <v>66</v>
      </c>
      <c r="CE69" s="5" t="s">
        <v>8</v>
      </c>
      <c r="CF69" s="6">
        <v>44021.94316278935</v>
      </c>
      <c r="CG69" s="5" t="s">
        <v>143</v>
      </c>
      <c r="CH69" s="5">
        <v>1</v>
      </c>
      <c r="CI69" s="5">
        <v>1</v>
      </c>
      <c r="CJ69" s="5">
        <v>1</v>
      </c>
      <c r="CK69" s="5">
        <v>-70</v>
      </c>
      <c r="CL69" s="5"/>
      <c r="CV69">
        <v>66</v>
      </c>
      <c r="CW69" s="5" t="s">
        <v>8</v>
      </c>
      <c r="CX69" s="6">
        <v>44021.950558761571</v>
      </c>
      <c r="CY69" s="5" t="s">
        <v>145</v>
      </c>
      <c r="CZ69" s="5">
        <v>1</v>
      </c>
      <c r="DA69" s="5">
        <v>1</v>
      </c>
      <c r="DB69" s="5">
        <v>1</v>
      </c>
      <c r="DC69" s="5">
        <v>-71</v>
      </c>
    </row>
    <row r="70" spans="1:107" x14ac:dyDescent="0.25">
      <c r="A70">
        <v>7</v>
      </c>
      <c r="B70" s="5" t="s">
        <v>8</v>
      </c>
      <c r="C70" s="6">
        <v>44013.678657511577</v>
      </c>
      <c r="D70" s="5" t="s">
        <v>62</v>
      </c>
      <c r="E70">
        <v>1</v>
      </c>
      <c r="F70">
        <v>1</v>
      </c>
      <c r="G70">
        <v>1</v>
      </c>
      <c r="H70">
        <v>-43</v>
      </c>
      <c r="J70">
        <v>14</v>
      </c>
      <c r="K70" s="5" t="s">
        <v>8</v>
      </c>
      <c r="L70" s="6">
        <v>44013.69780170139</v>
      </c>
      <c r="M70" s="5" t="s">
        <v>71</v>
      </c>
      <c r="N70">
        <v>1</v>
      </c>
      <c r="O70">
        <v>1</v>
      </c>
      <c r="P70">
        <v>1</v>
      </c>
      <c r="Q70">
        <v>-42</v>
      </c>
      <c r="S70">
        <v>21</v>
      </c>
      <c r="T70" s="5" t="s">
        <v>8</v>
      </c>
      <c r="U70" s="6">
        <v>44014.517130995373</v>
      </c>
      <c r="V70" s="5" t="s">
        <v>85</v>
      </c>
      <c r="W70">
        <v>1</v>
      </c>
      <c r="X70">
        <v>1</v>
      </c>
      <c r="Y70">
        <v>1</v>
      </c>
      <c r="Z70">
        <v>-50</v>
      </c>
      <c r="AB70">
        <v>11</v>
      </c>
      <c r="AC70" s="5" t="s">
        <v>8</v>
      </c>
      <c r="AD70" s="6">
        <v>44013.67340349537</v>
      </c>
      <c r="AE70" s="5" t="s">
        <v>75</v>
      </c>
      <c r="AF70">
        <v>1</v>
      </c>
      <c r="AG70">
        <v>1</v>
      </c>
      <c r="AH70">
        <v>1</v>
      </c>
      <c r="AI70">
        <v>-57</v>
      </c>
      <c r="AK70">
        <v>28</v>
      </c>
      <c r="AL70" s="5" t="s">
        <v>8</v>
      </c>
      <c r="AM70" s="6">
        <v>44014.528267592592</v>
      </c>
      <c r="AN70" s="5" t="s">
        <v>87</v>
      </c>
      <c r="AO70">
        <v>1</v>
      </c>
      <c r="AP70">
        <v>1</v>
      </c>
      <c r="AQ70">
        <v>1</v>
      </c>
      <c r="AR70">
        <v>-46</v>
      </c>
      <c r="AT70">
        <v>67</v>
      </c>
      <c r="AU70" s="5" t="s">
        <v>8</v>
      </c>
      <c r="AV70" s="6">
        <v>44012.506541331015</v>
      </c>
      <c r="AW70" s="5" t="s">
        <v>23</v>
      </c>
      <c r="AX70">
        <v>1</v>
      </c>
      <c r="AY70">
        <v>1</v>
      </c>
      <c r="AZ70">
        <v>1</v>
      </c>
      <c r="BA70">
        <v>-56</v>
      </c>
      <c r="BC70">
        <v>67</v>
      </c>
      <c r="BD70" s="5" t="s">
        <v>8</v>
      </c>
      <c r="BE70" s="6">
        <v>44021.891738275466</v>
      </c>
      <c r="BF70" s="5" t="s">
        <v>147</v>
      </c>
      <c r="BG70" s="5">
        <v>1</v>
      </c>
      <c r="BH70" s="5">
        <v>1</v>
      </c>
      <c r="BI70" s="5">
        <v>1</v>
      </c>
      <c r="BJ70" s="5">
        <v>-62</v>
      </c>
      <c r="BK70" s="5"/>
      <c r="BL70">
        <v>39</v>
      </c>
      <c r="BM70" s="5" t="s">
        <v>8</v>
      </c>
      <c r="BN70" s="6">
        <v>44013.710857708335</v>
      </c>
      <c r="BO70" s="5" t="s">
        <v>80</v>
      </c>
      <c r="BP70">
        <v>1</v>
      </c>
      <c r="BQ70">
        <v>1</v>
      </c>
      <c r="BR70">
        <v>1</v>
      </c>
      <c r="BS70">
        <v>-60</v>
      </c>
      <c r="BU70">
        <v>27</v>
      </c>
      <c r="BV70" s="5" t="s">
        <v>8</v>
      </c>
      <c r="BW70" s="6">
        <v>44021.935819895836</v>
      </c>
      <c r="BX70" s="5" t="s">
        <v>142</v>
      </c>
      <c r="BY70">
        <v>1</v>
      </c>
      <c r="BZ70">
        <v>1</v>
      </c>
      <c r="CA70">
        <v>1</v>
      </c>
      <c r="CB70">
        <v>-68</v>
      </c>
      <c r="CD70">
        <v>67</v>
      </c>
      <c r="CE70" s="5" t="s">
        <v>8</v>
      </c>
      <c r="CF70" s="6">
        <v>44021.943172037034</v>
      </c>
      <c r="CG70" s="5" t="s">
        <v>143</v>
      </c>
      <c r="CH70" s="5">
        <v>1</v>
      </c>
      <c r="CI70" s="5">
        <v>1</v>
      </c>
      <c r="CJ70" s="5">
        <v>1</v>
      </c>
      <c r="CK70" s="5">
        <v>-71</v>
      </c>
      <c r="CL70" s="5"/>
      <c r="CV70">
        <v>67</v>
      </c>
      <c r="CW70" s="5" t="s">
        <v>8</v>
      </c>
      <c r="CX70" s="6">
        <v>44021.950569340275</v>
      </c>
      <c r="CY70" s="5" t="s">
        <v>145</v>
      </c>
      <c r="CZ70" s="5">
        <v>1</v>
      </c>
      <c r="DA70" s="5">
        <v>1</v>
      </c>
      <c r="DB70" s="5">
        <v>1</v>
      </c>
      <c r="DC70" s="5">
        <v>-72</v>
      </c>
    </row>
    <row r="71" spans="1:107" x14ac:dyDescent="0.25">
      <c r="A71">
        <v>8</v>
      </c>
      <c r="B71" s="5" t="s">
        <v>8</v>
      </c>
      <c r="C71" s="6">
        <v>44013.678669212961</v>
      </c>
      <c r="D71" s="5" t="s">
        <v>62</v>
      </c>
      <c r="E71">
        <v>1</v>
      </c>
      <c r="F71">
        <v>1</v>
      </c>
      <c r="G71">
        <v>1</v>
      </c>
      <c r="H71">
        <v>-43</v>
      </c>
      <c r="J71">
        <v>15</v>
      </c>
      <c r="K71" s="5" t="s">
        <v>8</v>
      </c>
      <c r="L71" s="6">
        <v>44013.697814861109</v>
      </c>
      <c r="M71" s="5" t="s">
        <v>71</v>
      </c>
      <c r="N71">
        <v>1</v>
      </c>
      <c r="O71">
        <v>1</v>
      </c>
      <c r="P71">
        <v>1</v>
      </c>
      <c r="Q71">
        <v>-42</v>
      </c>
      <c r="S71">
        <v>22</v>
      </c>
      <c r="T71" s="5" t="s">
        <v>8</v>
      </c>
      <c r="U71" s="6">
        <v>44014.517153043984</v>
      </c>
      <c r="V71" s="5" t="s">
        <v>85</v>
      </c>
      <c r="W71">
        <v>1</v>
      </c>
      <c r="X71">
        <v>1</v>
      </c>
      <c r="Y71">
        <v>1</v>
      </c>
      <c r="Z71">
        <v>-46</v>
      </c>
      <c r="AB71">
        <v>12</v>
      </c>
      <c r="AC71" s="5" t="s">
        <v>8</v>
      </c>
      <c r="AD71" s="6">
        <v>44013.673426701389</v>
      </c>
      <c r="AE71" s="5" t="s">
        <v>75</v>
      </c>
      <c r="AF71">
        <v>1</v>
      </c>
      <c r="AG71">
        <v>1</v>
      </c>
      <c r="AH71">
        <v>1</v>
      </c>
      <c r="AI71">
        <v>-58</v>
      </c>
      <c r="AK71">
        <v>29</v>
      </c>
      <c r="AL71" s="5" t="s">
        <v>8</v>
      </c>
      <c r="AM71" s="6">
        <v>44014.528276134261</v>
      </c>
      <c r="AN71" s="5" t="s">
        <v>87</v>
      </c>
      <c r="AO71">
        <v>1</v>
      </c>
      <c r="AP71">
        <v>1</v>
      </c>
      <c r="AQ71">
        <v>1</v>
      </c>
      <c r="AR71">
        <v>-49</v>
      </c>
      <c r="AT71">
        <v>68</v>
      </c>
      <c r="AU71" s="5" t="s">
        <v>8</v>
      </c>
      <c r="AV71" s="6">
        <v>44012.506551307873</v>
      </c>
      <c r="AW71" s="5" t="s">
        <v>23</v>
      </c>
      <c r="AX71">
        <v>1</v>
      </c>
      <c r="AY71">
        <v>1</v>
      </c>
      <c r="AZ71">
        <v>1</v>
      </c>
      <c r="BA71">
        <v>-56</v>
      </c>
      <c r="BC71">
        <v>68</v>
      </c>
      <c r="BD71" s="5" t="s">
        <v>8</v>
      </c>
      <c r="BE71" s="6">
        <v>44021.89175101852</v>
      </c>
      <c r="BF71" s="5" t="s">
        <v>147</v>
      </c>
      <c r="BG71" s="5">
        <v>1</v>
      </c>
      <c r="BH71" s="5">
        <v>1</v>
      </c>
      <c r="BI71" s="5">
        <v>1</v>
      </c>
      <c r="BJ71" s="5">
        <v>-68</v>
      </c>
      <c r="BK71" s="5"/>
      <c r="BL71">
        <v>40</v>
      </c>
      <c r="BM71" s="5" t="s">
        <v>8</v>
      </c>
      <c r="BN71" s="6">
        <v>44013.710869467592</v>
      </c>
      <c r="BO71" s="5" t="s">
        <v>80</v>
      </c>
      <c r="BP71">
        <v>1</v>
      </c>
      <c r="BQ71">
        <v>1</v>
      </c>
      <c r="BR71">
        <v>1</v>
      </c>
      <c r="BS71">
        <v>-60</v>
      </c>
      <c r="BU71">
        <v>28</v>
      </c>
      <c r="BV71" s="5" t="s">
        <v>8</v>
      </c>
      <c r="BW71" s="6">
        <v>44021.935822118059</v>
      </c>
      <c r="BX71" s="5" t="s">
        <v>142</v>
      </c>
      <c r="BY71">
        <v>1</v>
      </c>
      <c r="BZ71">
        <v>1</v>
      </c>
      <c r="CA71">
        <v>1</v>
      </c>
      <c r="CB71">
        <v>-69</v>
      </c>
      <c r="CD71">
        <v>68</v>
      </c>
      <c r="CE71" s="5" t="s">
        <v>8</v>
      </c>
      <c r="CF71" s="6">
        <v>44021.943184421296</v>
      </c>
      <c r="CG71" s="5" t="s">
        <v>143</v>
      </c>
      <c r="CH71" s="5">
        <v>1</v>
      </c>
      <c r="CI71" s="5">
        <v>1</v>
      </c>
      <c r="CJ71" s="5">
        <v>1</v>
      </c>
      <c r="CK71" s="5">
        <v>-68</v>
      </c>
      <c r="CL71" s="5"/>
      <c r="CV71">
        <v>68</v>
      </c>
      <c r="CW71" s="5" t="s">
        <v>8</v>
      </c>
      <c r="CX71" s="6">
        <v>44021.950580682867</v>
      </c>
      <c r="CY71" s="5" t="s">
        <v>145</v>
      </c>
      <c r="CZ71" s="5">
        <v>1</v>
      </c>
      <c r="DA71" s="5">
        <v>1</v>
      </c>
      <c r="DB71" s="5">
        <v>1</v>
      </c>
      <c r="DC71" s="5">
        <v>-69</v>
      </c>
    </row>
    <row r="72" spans="1:107" x14ac:dyDescent="0.25">
      <c r="A72">
        <v>9</v>
      </c>
      <c r="B72" s="5" t="s">
        <v>8</v>
      </c>
      <c r="C72" s="6">
        <v>44013.67869241898</v>
      </c>
      <c r="D72" s="5" t="s">
        <v>62</v>
      </c>
      <c r="E72">
        <v>1</v>
      </c>
      <c r="F72">
        <v>1</v>
      </c>
      <c r="G72">
        <v>1</v>
      </c>
      <c r="H72">
        <v>-38</v>
      </c>
      <c r="J72">
        <v>16</v>
      </c>
      <c r="K72" s="5" t="s">
        <v>8</v>
      </c>
      <c r="L72" s="6">
        <v>44013.697824456016</v>
      </c>
      <c r="M72" s="5" t="s">
        <v>71</v>
      </c>
      <c r="N72">
        <v>1</v>
      </c>
      <c r="O72">
        <v>1</v>
      </c>
      <c r="P72">
        <v>1</v>
      </c>
      <c r="Q72">
        <v>-42</v>
      </c>
      <c r="S72">
        <v>23</v>
      </c>
      <c r="T72" s="5" t="s">
        <v>8</v>
      </c>
      <c r="U72" s="6">
        <v>44014.51716516204</v>
      </c>
      <c r="V72" s="5" t="s">
        <v>85</v>
      </c>
      <c r="W72">
        <v>1</v>
      </c>
      <c r="X72">
        <v>1</v>
      </c>
      <c r="Y72">
        <v>1</v>
      </c>
      <c r="Z72">
        <v>-49</v>
      </c>
      <c r="AB72">
        <v>13</v>
      </c>
      <c r="AC72" s="5" t="s">
        <v>8</v>
      </c>
      <c r="AD72" s="6">
        <v>44013.673437638892</v>
      </c>
      <c r="AE72" s="5" t="s">
        <v>75</v>
      </c>
      <c r="AF72">
        <v>1</v>
      </c>
      <c r="AG72">
        <v>1</v>
      </c>
      <c r="AH72">
        <v>1</v>
      </c>
      <c r="AI72">
        <v>-58</v>
      </c>
      <c r="AK72">
        <v>30</v>
      </c>
      <c r="AL72" s="5" t="s">
        <v>8</v>
      </c>
      <c r="AM72" s="6">
        <v>44014.528288796297</v>
      </c>
      <c r="AN72" s="5" t="s">
        <v>87</v>
      </c>
      <c r="AO72">
        <v>1</v>
      </c>
      <c r="AP72">
        <v>1</v>
      </c>
      <c r="AQ72">
        <v>1</v>
      </c>
      <c r="AR72">
        <v>-51</v>
      </c>
      <c r="AT72">
        <v>69</v>
      </c>
      <c r="AU72" s="5" t="s">
        <v>8</v>
      </c>
      <c r="AV72" s="6">
        <v>44012.506563553237</v>
      </c>
      <c r="AW72" s="5" t="s">
        <v>23</v>
      </c>
      <c r="AX72">
        <v>1</v>
      </c>
      <c r="AY72">
        <v>1</v>
      </c>
      <c r="AZ72">
        <v>1</v>
      </c>
      <c r="BA72">
        <v>-59</v>
      </c>
      <c r="BC72">
        <v>69</v>
      </c>
      <c r="BD72" s="5" t="s">
        <v>8</v>
      </c>
      <c r="BE72" s="6">
        <v>44021.891761585648</v>
      </c>
      <c r="BF72" s="5" t="s">
        <v>147</v>
      </c>
      <c r="BG72" s="5">
        <v>1</v>
      </c>
      <c r="BH72" s="5">
        <v>1</v>
      </c>
      <c r="BI72" s="5">
        <v>1</v>
      </c>
      <c r="BJ72" s="5">
        <v>-69</v>
      </c>
      <c r="BK72" s="5"/>
      <c r="BL72">
        <v>41</v>
      </c>
      <c r="BM72" s="5" t="s">
        <v>8</v>
      </c>
      <c r="BN72" s="6">
        <v>44013.710879791666</v>
      </c>
      <c r="BO72" s="5" t="s">
        <v>80</v>
      </c>
      <c r="BP72">
        <v>1</v>
      </c>
      <c r="BQ72">
        <v>1</v>
      </c>
      <c r="BR72">
        <v>1</v>
      </c>
      <c r="BS72">
        <v>-60</v>
      </c>
      <c r="BU72">
        <v>29</v>
      </c>
      <c r="BV72" s="5" t="s">
        <v>8</v>
      </c>
      <c r="BW72" s="6">
        <v>44021.935836886572</v>
      </c>
      <c r="BX72" s="5" t="s">
        <v>142</v>
      </c>
      <c r="BY72">
        <v>1</v>
      </c>
      <c r="BZ72">
        <v>1</v>
      </c>
      <c r="CA72">
        <v>1</v>
      </c>
      <c r="CB72">
        <v>-67</v>
      </c>
      <c r="CD72">
        <v>69</v>
      </c>
      <c r="CE72" s="5" t="s">
        <v>8</v>
      </c>
      <c r="CF72" s="6">
        <v>44021.943198368055</v>
      </c>
      <c r="CG72" s="5" t="s">
        <v>143</v>
      </c>
      <c r="CH72" s="5">
        <v>1</v>
      </c>
      <c r="CI72" s="5">
        <v>1</v>
      </c>
      <c r="CJ72" s="5">
        <v>1</v>
      </c>
      <c r="CK72" s="5">
        <v>-68</v>
      </c>
      <c r="CL72" s="5"/>
      <c r="CV72">
        <v>69</v>
      </c>
      <c r="CW72" s="5" t="s">
        <v>8</v>
      </c>
      <c r="CX72" s="6">
        <v>44021.950592083333</v>
      </c>
      <c r="CY72" s="5" t="s">
        <v>145</v>
      </c>
      <c r="CZ72" s="5">
        <v>1</v>
      </c>
      <c r="DA72" s="5">
        <v>1</v>
      </c>
      <c r="DB72" s="5">
        <v>1</v>
      </c>
      <c r="DC72" s="5">
        <v>-73</v>
      </c>
    </row>
    <row r="73" spans="1:107" x14ac:dyDescent="0.25">
      <c r="A73">
        <v>10</v>
      </c>
      <c r="B73" s="5" t="s">
        <v>8</v>
      </c>
      <c r="C73" s="6">
        <v>44013.678704178237</v>
      </c>
      <c r="D73" s="5" t="s">
        <v>62</v>
      </c>
      <c r="E73">
        <v>1</v>
      </c>
      <c r="F73">
        <v>1</v>
      </c>
      <c r="G73">
        <v>1</v>
      </c>
      <c r="H73">
        <v>-35</v>
      </c>
      <c r="J73">
        <v>17</v>
      </c>
      <c r="K73" s="5" t="s">
        <v>8</v>
      </c>
      <c r="L73" s="6">
        <v>44013.697837210646</v>
      </c>
      <c r="M73" s="5" t="s">
        <v>71</v>
      </c>
      <c r="N73">
        <v>1</v>
      </c>
      <c r="O73">
        <v>1</v>
      </c>
      <c r="P73">
        <v>1</v>
      </c>
      <c r="Q73">
        <v>-42</v>
      </c>
      <c r="S73">
        <v>24</v>
      </c>
      <c r="T73" s="5" t="s">
        <v>8</v>
      </c>
      <c r="U73" s="6">
        <v>44014.517177164351</v>
      </c>
      <c r="V73" s="5" t="s">
        <v>85</v>
      </c>
      <c r="W73">
        <v>1</v>
      </c>
      <c r="X73">
        <v>1</v>
      </c>
      <c r="Y73">
        <v>1</v>
      </c>
      <c r="Z73">
        <v>-50</v>
      </c>
      <c r="AB73">
        <v>14</v>
      </c>
      <c r="AC73" s="5" t="s">
        <v>8</v>
      </c>
      <c r="AD73" s="6">
        <v>44013.673460902777</v>
      </c>
      <c r="AE73" s="5" t="s">
        <v>75</v>
      </c>
      <c r="AF73">
        <v>1</v>
      </c>
      <c r="AG73">
        <v>1</v>
      </c>
      <c r="AH73">
        <v>1</v>
      </c>
      <c r="AI73">
        <v>-59</v>
      </c>
      <c r="AK73">
        <v>31</v>
      </c>
      <c r="AL73" s="5" t="s">
        <v>8</v>
      </c>
      <c r="AM73" s="6">
        <v>44014.528299456018</v>
      </c>
      <c r="AN73" s="5" t="s">
        <v>87</v>
      </c>
      <c r="AO73">
        <v>1</v>
      </c>
      <c r="AP73">
        <v>1</v>
      </c>
      <c r="AQ73">
        <v>1</v>
      </c>
      <c r="AR73">
        <v>-51</v>
      </c>
      <c r="AT73">
        <v>70</v>
      </c>
      <c r="AU73" s="5" t="s">
        <v>8</v>
      </c>
      <c r="AV73" s="6">
        <v>44012.50657553241</v>
      </c>
      <c r="AW73" s="5" t="s">
        <v>23</v>
      </c>
      <c r="AX73">
        <v>1</v>
      </c>
      <c r="AY73">
        <v>1</v>
      </c>
      <c r="AZ73">
        <v>1</v>
      </c>
      <c r="BA73">
        <v>-56</v>
      </c>
      <c r="BC73">
        <v>70</v>
      </c>
      <c r="BD73" s="5" t="s">
        <v>8</v>
      </c>
      <c r="BE73" s="6">
        <v>44021.891772858799</v>
      </c>
      <c r="BF73" s="5" t="s">
        <v>147</v>
      </c>
      <c r="BG73" s="5">
        <v>1</v>
      </c>
      <c r="BH73" s="5">
        <v>1</v>
      </c>
      <c r="BI73" s="5">
        <v>1</v>
      </c>
      <c r="BJ73" s="5">
        <v>-68</v>
      </c>
      <c r="BK73" s="5"/>
      <c r="BL73">
        <v>42</v>
      </c>
      <c r="BM73" s="5" t="s">
        <v>8</v>
      </c>
      <c r="BN73" s="6">
        <v>44013.710892766205</v>
      </c>
      <c r="BO73" s="5" t="s">
        <v>80</v>
      </c>
      <c r="BP73">
        <v>1</v>
      </c>
      <c r="BQ73">
        <v>1</v>
      </c>
      <c r="BR73">
        <v>1</v>
      </c>
      <c r="BS73">
        <v>-61</v>
      </c>
      <c r="BU73">
        <v>30</v>
      </c>
      <c r="BV73" s="5" t="s">
        <v>8</v>
      </c>
      <c r="BW73" s="6">
        <v>44021.935860092592</v>
      </c>
      <c r="BX73" s="5" t="s">
        <v>142</v>
      </c>
      <c r="BY73">
        <v>1</v>
      </c>
      <c r="BZ73">
        <v>1</v>
      </c>
      <c r="CA73">
        <v>1</v>
      </c>
      <c r="CB73">
        <v>-64</v>
      </c>
      <c r="CD73">
        <v>70</v>
      </c>
      <c r="CE73" s="5" t="s">
        <v>8</v>
      </c>
      <c r="CF73" s="6">
        <v>44021.943207175929</v>
      </c>
      <c r="CG73" s="5" t="s">
        <v>143</v>
      </c>
      <c r="CH73" s="5">
        <v>1</v>
      </c>
      <c r="CI73" s="5">
        <v>1</v>
      </c>
      <c r="CJ73" s="5">
        <v>1</v>
      </c>
      <c r="CK73" s="5">
        <v>-67</v>
      </c>
      <c r="CL73" s="5"/>
      <c r="CV73">
        <v>70</v>
      </c>
      <c r="CW73" s="5" t="s">
        <v>8</v>
      </c>
      <c r="CX73" s="6">
        <v>44021.950602928242</v>
      </c>
      <c r="CY73" s="5" t="s">
        <v>145</v>
      </c>
      <c r="CZ73" s="5">
        <v>1</v>
      </c>
      <c r="DA73" s="5">
        <v>1</v>
      </c>
      <c r="DB73" s="5">
        <v>1</v>
      </c>
      <c r="DC73" s="5">
        <v>-71</v>
      </c>
    </row>
    <row r="74" spans="1:107" x14ac:dyDescent="0.25">
      <c r="A74">
        <v>11</v>
      </c>
      <c r="B74" s="5" t="s">
        <v>8</v>
      </c>
      <c r="C74" s="6">
        <v>44013.678716458337</v>
      </c>
      <c r="D74" s="5" t="s">
        <v>62</v>
      </c>
      <c r="E74">
        <v>1</v>
      </c>
      <c r="F74">
        <v>1</v>
      </c>
      <c r="G74">
        <v>1</v>
      </c>
      <c r="H74">
        <v>-32</v>
      </c>
      <c r="J74">
        <v>18</v>
      </c>
      <c r="K74" s="5" t="s">
        <v>8</v>
      </c>
      <c r="L74" s="6">
        <v>44013.697852233796</v>
      </c>
      <c r="M74" s="5" t="s">
        <v>71</v>
      </c>
      <c r="N74">
        <v>1</v>
      </c>
      <c r="O74">
        <v>1</v>
      </c>
      <c r="P74">
        <v>1</v>
      </c>
      <c r="Q74">
        <v>-42</v>
      </c>
      <c r="S74">
        <v>25</v>
      </c>
      <c r="T74" s="5" t="s">
        <v>8</v>
      </c>
      <c r="U74" s="6">
        <v>44014.517192708336</v>
      </c>
      <c r="V74" s="5" t="s">
        <v>85</v>
      </c>
      <c r="W74">
        <v>1</v>
      </c>
      <c r="X74">
        <v>1</v>
      </c>
      <c r="Y74">
        <v>1</v>
      </c>
      <c r="Z74">
        <v>-50</v>
      </c>
      <c r="AB74">
        <v>15</v>
      </c>
      <c r="AC74" s="5" t="s">
        <v>8</v>
      </c>
      <c r="AD74" s="6">
        <v>44013.673475162039</v>
      </c>
      <c r="AE74" s="5" t="s">
        <v>75</v>
      </c>
      <c r="AF74">
        <v>1</v>
      </c>
      <c r="AG74">
        <v>1</v>
      </c>
      <c r="AH74">
        <v>1</v>
      </c>
      <c r="AI74">
        <v>-57</v>
      </c>
      <c r="AK74">
        <v>32</v>
      </c>
      <c r="AL74" s="5" t="s">
        <v>8</v>
      </c>
      <c r="AM74" s="6">
        <v>44014.528311192131</v>
      </c>
      <c r="AN74" s="5" t="s">
        <v>87</v>
      </c>
      <c r="AO74">
        <v>1</v>
      </c>
      <c r="AP74">
        <v>1</v>
      </c>
      <c r="AQ74">
        <v>1</v>
      </c>
      <c r="AR74">
        <v>-47</v>
      </c>
      <c r="AT74">
        <v>71</v>
      </c>
      <c r="AU74" s="5" t="s">
        <v>8</v>
      </c>
      <c r="AV74" s="6">
        <v>44012.506585810188</v>
      </c>
      <c r="AW74" s="5" t="s">
        <v>23</v>
      </c>
      <c r="AX74">
        <v>1</v>
      </c>
      <c r="AY74">
        <v>1</v>
      </c>
      <c r="AZ74">
        <v>1</v>
      </c>
      <c r="BA74">
        <v>-56</v>
      </c>
      <c r="BC74">
        <v>71</v>
      </c>
      <c r="BD74" s="5" t="s">
        <v>8</v>
      </c>
      <c r="BE74" s="6">
        <v>44021.891785532411</v>
      </c>
      <c r="BF74" s="5" t="s">
        <v>147</v>
      </c>
      <c r="BG74" s="5">
        <v>1</v>
      </c>
      <c r="BH74" s="5">
        <v>1</v>
      </c>
      <c r="BI74" s="5">
        <v>1</v>
      </c>
      <c r="BJ74" s="5">
        <v>-62</v>
      </c>
      <c r="BK74" s="5"/>
      <c r="BL74">
        <v>43</v>
      </c>
      <c r="BM74" s="5" t="s">
        <v>8</v>
      </c>
      <c r="BN74" s="6">
        <v>44013.710902812498</v>
      </c>
      <c r="BO74" s="5" t="s">
        <v>80</v>
      </c>
      <c r="BP74">
        <v>1</v>
      </c>
      <c r="BQ74">
        <v>1</v>
      </c>
      <c r="BR74">
        <v>1</v>
      </c>
      <c r="BS74">
        <v>-60</v>
      </c>
      <c r="BU74">
        <v>31</v>
      </c>
      <c r="BV74" s="5" t="s">
        <v>8</v>
      </c>
      <c r="BW74" s="6">
        <v>44021.935868148146</v>
      </c>
      <c r="BX74" s="5" t="s">
        <v>142</v>
      </c>
      <c r="BY74">
        <v>1</v>
      </c>
      <c r="BZ74">
        <v>1</v>
      </c>
      <c r="CA74">
        <v>1</v>
      </c>
      <c r="CB74">
        <v>-69</v>
      </c>
      <c r="CD74">
        <v>71</v>
      </c>
      <c r="CE74" s="5" t="s">
        <v>8</v>
      </c>
      <c r="CF74" s="6">
        <v>44021.943219432869</v>
      </c>
      <c r="CG74" s="5" t="s">
        <v>143</v>
      </c>
      <c r="CH74" s="5">
        <v>1</v>
      </c>
      <c r="CI74" s="5">
        <v>1</v>
      </c>
      <c r="CJ74" s="5">
        <v>1</v>
      </c>
      <c r="CK74" s="5">
        <v>-67</v>
      </c>
      <c r="CL74" s="5"/>
      <c r="CV74">
        <v>71</v>
      </c>
      <c r="CW74" s="5" t="s">
        <v>8</v>
      </c>
      <c r="CX74" s="6">
        <v>44021.950613645837</v>
      </c>
      <c r="CY74" s="5" t="s">
        <v>145</v>
      </c>
      <c r="CZ74" s="5">
        <v>1</v>
      </c>
      <c r="DA74" s="5">
        <v>1</v>
      </c>
      <c r="DB74" s="5">
        <v>1</v>
      </c>
      <c r="DC74" s="5">
        <v>-69</v>
      </c>
    </row>
    <row r="75" spans="1:107" x14ac:dyDescent="0.25">
      <c r="A75">
        <v>12</v>
      </c>
      <c r="B75" s="5" t="s">
        <v>8</v>
      </c>
      <c r="C75" s="6">
        <v>44013.678727141203</v>
      </c>
      <c r="D75" s="5" t="s">
        <v>62</v>
      </c>
      <c r="E75">
        <v>1</v>
      </c>
      <c r="F75">
        <v>1</v>
      </c>
      <c r="G75">
        <v>1</v>
      </c>
      <c r="H75">
        <v>-41</v>
      </c>
      <c r="J75">
        <v>19</v>
      </c>
      <c r="K75" s="5" t="s">
        <v>8</v>
      </c>
      <c r="L75" s="6">
        <v>44013.697860162036</v>
      </c>
      <c r="M75" s="5" t="s">
        <v>71</v>
      </c>
      <c r="N75">
        <v>1</v>
      </c>
      <c r="O75">
        <v>1</v>
      </c>
      <c r="P75">
        <v>1</v>
      </c>
      <c r="Q75">
        <v>-43</v>
      </c>
      <c r="S75">
        <v>26</v>
      </c>
      <c r="T75" s="5" t="s">
        <v>8</v>
      </c>
      <c r="U75" s="6">
        <v>44014.517203368057</v>
      </c>
      <c r="V75" s="5" t="s">
        <v>85</v>
      </c>
      <c r="W75">
        <v>1</v>
      </c>
      <c r="X75">
        <v>1</v>
      </c>
      <c r="Y75">
        <v>1</v>
      </c>
      <c r="Z75">
        <v>-50</v>
      </c>
      <c r="AB75">
        <v>16</v>
      </c>
      <c r="AC75" s="5" t="s">
        <v>8</v>
      </c>
      <c r="AD75" s="6">
        <v>44013.673484907406</v>
      </c>
      <c r="AE75" s="5" t="s">
        <v>75</v>
      </c>
      <c r="AF75">
        <v>1</v>
      </c>
      <c r="AG75">
        <v>1</v>
      </c>
      <c r="AH75">
        <v>1</v>
      </c>
      <c r="AI75">
        <v>-57</v>
      </c>
      <c r="AK75">
        <v>33</v>
      </c>
      <c r="AL75" s="5" t="s">
        <v>8</v>
      </c>
      <c r="AM75" s="6">
        <v>44014.528325671294</v>
      </c>
      <c r="AN75" s="5" t="s">
        <v>87</v>
      </c>
      <c r="AO75">
        <v>1</v>
      </c>
      <c r="AP75">
        <v>1</v>
      </c>
      <c r="AQ75">
        <v>1</v>
      </c>
      <c r="AR75">
        <v>-49</v>
      </c>
      <c r="AT75">
        <v>72</v>
      </c>
      <c r="AU75" s="5" t="s">
        <v>8</v>
      </c>
      <c r="AV75" s="6">
        <v>44012.506604201386</v>
      </c>
      <c r="AW75" s="5" t="s">
        <v>23</v>
      </c>
      <c r="AX75">
        <v>1</v>
      </c>
      <c r="AY75">
        <v>1</v>
      </c>
      <c r="AZ75">
        <v>1</v>
      </c>
      <c r="BA75">
        <v>-58</v>
      </c>
      <c r="BC75">
        <v>72</v>
      </c>
      <c r="BD75" s="5" t="s">
        <v>8</v>
      </c>
      <c r="BE75" s="6">
        <v>44021.891796238429</v>
      </c>
      <c r="BF75" s="5" t="s">
        <v>147</v>
      </c>
      <c r="BG75" s="5">
        <v>1</v>
      </c>
      <c r="BH75" s="5">
        <v>1</v>
      </c>
      <c r="BI75" s="5">
        <v>1</v>
      </c>
      <c r="BJ75" s="5">
        <v>-61</v>
      </c>
      <c r="BK75" s="5"/>
      <c r="BL75">
        <v>44</v>
      </c>
      <c r="BM75" s="5" t="s">
        <v>8</v>
      </c>
      <c r="BN75" s="6">
        <v>44013.710918009259</v>
      </c>
      <c r="BO75" s="5" t="s">
        <v>80</v>
      </c>
      <c r="BP75">
        <v>1</v>
      </c>
      <c r="BQ75">
        <v>1</v>
      </c>
      <c r="BR75">
        <v>1</v>
      </c>
      <c r="BS75">
        <v>-57</v>
      </c>
      <c r="BU75">
        <v>32</v>
      </c>
      <c r="BV75" s="5" t="s">
        <v>8</v>
      </c>
      <c r="BW75" s="6">
        <v>44021.935882997685</v>
      </c>
      <c r="BX75" s="5" t="s">
        <v>142</v>
      </c>
      <c r="BY75">
        <v>1</v>
      </c>
      <c r="BZ75">
        <v>1</v>
      </c>
      <c r="CA75">
        <v>1</v>
      </c>
      <c r="CB75">
        <v>-64</v>
      </c>
      <c r="CD75">
        <v>72</v>
      </c>
      <c r="CE75" s="5" t="s">
        <v>8</v>
      </c>
      <c r="CF75" s="6">
        <v>44021.943231516205</v>
      </c>
      <c r="CG75" s="5" t="s">
        <v>143</v>
      </c>
      <c r="CH75" s="5">
        <v>1</v>
      </c>
      <c r="CI75" s="5">
        <v>1</v>
      </c>
      <c r="CJ75" s="5">
        <v>1</v>
      </c>
      <c r="CK75" s="5">
        <v>-67</v>
      </c>
      <c r="CL75" s="5"/>
      <c r="CV75">
        <v>72</v>
      </c>
      <c r="CW75" s="5" t="s">
        <v>8</v>
      </c>
      <c r="CX75" s="6">
        <v>44021.950628726852</v>
      </c>
      <c r="CY75" s="5" t="s">
        <v>145</v>
      </c>
      <c r="CZ75" s="5">
        <v>1</v>
      </c>
      <c r="DA75" s="5">
        <v>1</v>
      </c>
      <c r="DB75" s="5">
        <v>1</v>
      </c>
      <c r="DC75" s="5">
        <v>-71</v>
      </c>
    </row>
    <row r="76" spans="1:107" x14ac:dyDescent="0.25">
      <c r="A76">
        <v>13</v>
      </c>
      <c r="B76" s="5" t="s">
        <v>8</v>
      </c>
      <c r="C76" s="6">
        <v>44013.678744687502</v>
      </c>
      <c r="D76" s="5" t="s">
        <v>62</v>
      </c>
      <c r="E76">
        <v>1</v>
      </c>
      <c r="F76">
        <v>1</v>
      </c>
      <c r="G76">
        <v>1</v>
      </c>
      <c r="H76">
        <v>-32</v>
      </c>
      <c r="J76">
        <v>20</v>
      </c>
      <c r="K76" s="5" t="s">
        <v>8</v>
      </c>
      <c r="L76" s="6">
        <v>44013.697878553241</v>
      </c>
      <c r="M76" s="5" t="s">
        <v>71</v>
      </c>
      <c r="N76">
        <v>1</v>
      </c>
      <c r="O76">
        <v>1</v>
      </c>
      <c r="P76">
        <v>1</v>
      </c>
      <c r="Q76">
        <v>-43</v>
      </c>
      <c r="S76">
        <v>27</v>
      </c>
      <c r="T76" s="5" t="s">
        <v>8</v>
      </c>
      <c r="U76" s="6">
        <v>44014.517213993058</v>
      </c>
      <c r="V76" s="5" t="s">
        <v>85</v>
      </c>
      <c r="W76">
        <v>1</v>
      </c>
      <c r="X76">
        <v>1</v>
      </c>
      <c r="Y76">
        <v>1</v>
      </c>
      <c r="Z76">
        <v>-50</v>
      </c>
      <c r="AB76">
        <v>17</v>
      </c>
      <c r="AC76" s="5" t="s">
        <v>8</v>
      </c>
      <c r="AD76" s="6">
        <v>44013.673498981479</v>
      </c>
      <c r="AE76" s="5" t="s">
        <v>75</v>
      </c>
      <c r="AF76">
        <v>1</v>
      </c>
      <c r="AG76">
        <v>1</v>
      </c>
      <c r="AH76">
        <v>1</v>
      </c>
      <c r="AI76">
        <v>-57</v>
      </c>
      <c r="AK76">
        <v>34</v>
      </c>
      <c r="AL76" s="5" t="s">
        <v>8</v>
      </c>
      <c r="AM76" s="6">
        <v>44014.528337557873</v>
      </c>
      <c r="AN76" s="5" t="s">
        <v>87</v>
      </c>
      <c r="AO76">
        <v>1</v>
      </c>
      <c r="AP76">
        <v>1</v>
      </c>
      <c r="AQ76">
        <v>1</v>
      </c>
      <c r="AR76">
        <v>-49</v>
      </c>
      <c r="AT76">
        <v>73</v>
      </c>
      <c r="AU76" s="5" t="s">
        <v>8</v>
      </c>
      <c r="AV76" s="6">
        <v>44012.50661261574</v>
      </c>
      <c r="AW76" s="5" t="s">
        <v>23</v>
      </c>
      <c r="AX76">
        <v>1</v>
      </c>
      <c r="AY76">
        <v>1</v>
      </c>
      <c r="AZ76">
        <v>1</v>
      </c>
      <c r="BA76">
        <v>-56</v>
      </c>
      <c r="BC76">
        <v>73</v>
      </c>
      <c r="BD76" s="5" t="s">
        <v>8</v>
      </c>
      <c r="BE76" s="6">
        <v>44021.891806782405</v>
      </c>
      <c r="BF76" s="5" t="s">
        <v>147</v>
      </c>
      <c r="BG76" s="5">
        <v>1</v>
      </c>
      <c r="BH76" s="5">
        <v>1</v>
      </c>
      <c r="BI76" s="5">
        <v>1</v>
      </c>
      <c r="BJ76" s="5">
        <v>-62</v>
      </c>
      <c r="BK76" s="5"/>
      <c r="BL76">
        <v>45</v>
      </c>
      <c r="BM76" s="5" t="s">
        <v>8</v>
      </c>
      <c r="BN76" s="6">
        <v>44013.710934282404</v>
      </c>
      <c r="BO76" s="5" t="s">
        <v>80</v>
      </c>
      <c r="BP76">
        <v>1</v>
      </c>
      <c r="BQ76">
        <v>1</v>
      </c>
      <c r="BR76">
        <v>1</v>
      </c>
      <c r="BS76">
        <v>-59</v>
      </c>
      <c r="BU76">
        <v>33</v>
      </c>
      <c r="BV76" s="5" t="s">
        <v>8</v>
      </c>
      <c r="BW76" s="6">
        <v>44021.935896319446</v>
      </c>
      <c r="BX76" s="5" t="s">
        <v>142</v>
      </c>
      <c r="BY76">
        <v>1</v>
      </c>
      <c r="BZ76">
        <v>1</v>
      </c>
      <c r="CA76">
        <v>1</v>
      </c>
      <c r="CB76">
        <v>-68</v>
      </c>
      <c r="CD76">
        <v>73</v>
      </c>
      <c r="CE76" s="5" t="s">
        <v>8</v>
      </c>
      <c r="CF76" s="6">
        <v>44021.943242928239</v>
      </c>
      <c r="CG76" s="5" t="s">
        <v>143</v>
      </c>
      <c r="CH76" s="5">
        <v>1</v>
      </c>
      <c r="CI76" s="5">
        <v>1</v>
      </c>
      <c r="CJ76" s="5">
        <v>1</v>
      </c>
      <c r="CK76" s="5">
        <v>-67</v>
      </c>
      <c r="CL76" s="5"/>
      <c r="CV76">
        <v>73</v>
      </c>
      <c r="CW76" s="5" t="s">
        <v>8</v>
      </c>
      <c r="CX76" s="6">
        <v>44021.950637303242</v>
      </c>
      <c r="CY76" s="5" t="s">
        <v>145</v>
      </c>
      <c r="CZ76" s="5">
        <v>1</v>
      </c>
      <c r="DA76" s="5">
        <v>1</v>
      </c>
      <c r="DB76" s="5">
        <v>1</v>
      </c>
      <c r="DC76" s="5">
        <v>-73</v>
      </c>
    </row>
    <row r="77" spans="1:107" x14ac:dyDescent="0.25">
      <c r="A77">
        <v>14</v>
      </c>
      <c r="B77" s="5" t="s">
        <v>8</v>
      </c>
      <c r="C77" s="6">
        <v>44013.678752118052</v>
      </c>
      <c r="D77" s="5" t="s">
        <v>62</v>
      </c>
      <c r="E77">
        <v>1</v>
      </c>
      <c r="F77">
        <v>1</v>
      </c>
      <c r="G77">
        <v>1</v>
      </c>
      <c r="H77">
        <v>-38</v>
      </c>
      <c r="J77">
        <v>21</v>
      </c>
      <c r="K77" s="5" t="s">
        <v>8</v>
      </c>
      <c r="L77" s="6">
        <v>44013.697882118053</v>
      </c>
      <c r="M77" s="5" t="s">
        <v>71</v>
      </c>
      <c r="N77">
        <v>1</v>
      </c>
      <c r="O77">
        <v>1</v>
      </c>
      <c r="P77">
        <v>1</v>
      </c>
      <c r="Q77">
        <v>-45</v>
      </c>
      <c r="S77">
        <v>28</v>
      </c>
      <c r="T77" s="5" t="s">
        <v>8</v>
      </c>
      <c r="U77" s="6">
        <v>44014.517222893519</v>
      </c>
      <c r="V77" s="5" t="s">
        <v>85</v>
      </c>
      <c r="W77">
        <v>1</v>
      </c>
      <c r="X77">
        <v>1</v>
      </c>
      <c r="Y77">
        <v>1</v>
      </c>
      <c r="Z77">
        <v>-50</v>
      </c>
      <c r="AB77">
        <v>18</v>
      </c>
      <c r="AC77" s="5" t="s">
        <v>8</v>
      </c>
      <c r="AD77" s="6">
        <v>44013.67350931713</v>
      </c>
      <c r="AE77" s="5" t="s">
        <v>75</v>
      </c>
      <c r="AF77">
        <v>1</v>
      </c>
      <c r="AG77">
        <v>1</v>
      </c>
      <c r="AH77">
        <v>1</v>
      </c>
      <c r="AI77">
        <v>-57</v>
      </c>
      <c r="AK77">
        <v>35</v>
      </c>
      <c r="AL77" s="5" t="s">
        <v>8</v>
      </c>
      <c r="AM77" s="6">
        <v>44014.528346087965</v>
      </c>
      <c r="AN77" s="5" t="s">
        <v>87</v>
      </c>
      <c r="AO77">
        <v>1</v>
      </c>
      <c r="AP77">
        <v>1</v>
      </c>
      <c r="AQ77">
        <v>1</v>
      </c>
      <c r="AR77">
        <v>-51</v>
      </c>
      <c r="AT77">
        <v>74</v>
      </c>
      <c r="AU77" s="5" t="s">
        <v>8</v>
      </c>
      <c r="AV77" s="6">
        <v>44012.506622175926</v>
      </c>
      <c r="AW77" s="5" t="s">
        <v>23</v>
      </c>
      <c r="AX77">
        <v>1</v>
      </c>
      <c r="AY77">
        <v>1</v>
      </c>
      <c r="AZ77">
        <v>1</v>
      </c>
      <c r="BA77">
        <v>-56</v>
      </c>
      <c r="BC77">
        <v>74</v>
      </c>
      <c r="BD77" s="5" t="s">
        <v>8</v>
      </c>
      <c r="BE77" s="6">
        <v>44021.891817407406</v>
      </c>
      <c r="BF77" s="5" t="s">
        <v>147</v>
      </c>
      <c r="BG77" s="5">
        <v>1</v>
      </c>
      <c r="BH77" s="5">
        <v>1</v>
      </c>
      <c r="BI77" s="5">
        <v>1</v>
      </c>
      <c r="BJ77" s="5">
        <v>-59</v>
      </c>
      <c r="BK77" s="5"/>
      <c r="BL77">
        <v>46</v>
      </c>
      <c r="BM77" s="5" t="s">
        <v>8</v>
      </c>
      <c r="BN77" s="6">
        <v>44013.710937881944</v>
      </c>
      <c r="BO77" s="5" t="s">
        <v>80</v>
      </c>
      <c r="BP77">
        <v>1</v>
      </c>
      <c r="BQ77">
        <v>1</v>
      </c>
      <c r="BR77">
        <v>1</v>
      </c>
      <c r="BS77">
        <v>-57</v>
      </c>
      <c r="BU77">
        <v>34</v>
      </c>
      <c r="BV77" s="5" t="s">
        <v>8</v>
      </c>
      <c r="BW77" s="6">
        <v>44021.935903750003</v>
      </c>
      <c r="BX77" s="5" t="s">
        <v>142</v>
      </c>
      <c r="BY77">
        <v>1</v>
      </c>
      <c r="BZ77">
        <v>1</v>
      </c>
      <c r="CA77">
        <v>1</v>
      </c>
      <c r="CB77">
        <v>-65</v>
      </c>
      <c r="CD77">
        <v>74</v>
      </c>
      <c r="CE77" s="5" t="s">
        <v>8</v>
      </c>
      <c r="CF77" s="6">
        <v>44021.943254178237</v>
      </c>
      <c r="CG77" s="5" t="s">
        <v>143</v>
      </c>
      <c r="CH77" s="5">
        <v>1</v>
      </c>
      <c r="CI77" s="5">
        <v>1</v>
      </c>
      <c r="CJ77" s="5">
        <v>1</v>
      </c>
      <c r="CK77" s="5">
        <v>-68</v>
      </c>
      <c r="CL77" s="5"/>
      <c r="CV77">
        <v>74</v>
      </c>
      <c r="CW77" s="5" t="s">
        <v>8</v>
      </c>
      <c r="CX77" s="6">
        <v>44021.950648379629</v>
      </c>
      <c r="CY77" s="5" t="s">
        <v>145</v>
      </c>
      <c r="CZ77" s="5">
        <v>1</v>
      </c>
      <c r="DA77" s="5">
        <v>1</v>
      </c>
      <c r="DB77" s="5">
        <v>1</v>
      </c>
      <c r="DC77" s="5">
        <v>-71</v>
      </c>
    </row>
    <row r="78" spans="1:107" x14ac:dyDescent="0.25">
      <c r="A78">
        <v>15</v>
      </c>
      <c r="B78" s="5" t="s">
        <v>8</v>
      </c>
      <c r="C78" s="6">
        <v>44013.678762453703</v>
      </c>
      <c r="D78" s="5" t="s">
        <v>62</v>
      </c>
      <c r="E78">
        <v>1</v>
      </c>
      <c r="F78">
        <v>1</v>
      </c>
      <c r="G78">
        <v>1</v>
      </c>
      <c r="H78">
        <v>-38</v>
      </c>
      <c r="J78">
        <v>22</v>
      </c>
      <c r="K78" s="5" t="s">
        <v>8</v>
      </c>
      <c r="L78" s="6">
        <v>44013.697897569444</v>
      </c>
      <c r="M78" s="5" t="s">
        <v>71</v>
      </c>
      <c r="N78">
        <v>1</v>
      </c>
      <c r="O78">
        <v>1</v>
      </c>
      <c r="P78">
        <v>1</v>
      </c>
      <c r="Q78">
        <v>-43</v>
      </c>
      <c r="S78">
        <v>29</v>
      </c>
      <c r="T78" s="5" t="s">
        <v>8</v>
      </c>
      <c r="U78" s="6">
        <v>44014.517237581022</v>
      </c>
      <c r="V78" s="5" t="s">
        <v>85</v>
      </c>
      <c r="W78">
        <v>1</v>
      </c>
      <c r="X78">
        <v>1</v>
      </c>
      <c r="Y78">
        <v>1</v>
      </c>
      <c r="Z78">
        <v>-46</v>
      </c>
      <c r="AB78">
        <v>19</v>
      </c>
      <c r="AC78" s="5" t="s">
        <v>8</v>
      </c>
      <c r="AD78" s="6">
        <v>44013.673523773148</v>
      </c>
      <c r="AE78" s="5" t="s">
        <v>75</v>
      </c>
      <c r="AF78">
        <v>1</v>
      </c>
      <c r="AG78">
        <v>1</v>
      </c>
      <c r="AH78">
        <v>1</v>
      </c>
      <c r="AI78">
        <v>-57</v>
      </c>
      <c r="AK78">
        <v>36</v>
      </c>
      <c r="AL78" s="5" t="s">
        <v>8</v>
      </c>
      <c r="AM78" s="6">
        <v>44014.528358958334</v>
      </c>
      <c r="AN78" s="5" t="s">
        <v>87</v>
      </c>
      <c r="AO78">
        <v>1</v>
      </c>
      <c r="AP78">
        <v>1</v>
      </c>
      <c r="AQ78">
        <v>1</v>
      </c>
      <c r="AR78">
        <v>-51</v>
      </c>
      <c r="AT78">
        <v>75</v>
      </c>
      <c r="AU78" s="5" t="s">
        <v>8</v>
      </c>
      <c r="AV78" s="6">
        <v>44012.506632569442</v>
      </c>
      <c r="AW78" s="5" t="s">
        <v>23</v>
      </c>
      <c r="AX78">
        <v>1</v>
      </c>
      <c r="AY78">
        <v>1</v>
      </c>
      <c r="AZ78">
        <v>1</v>
      </c>
      <c r="BA78">
        <v>-56</v>
      </c>
      <c r="BC78">
        <v>75</v>
      </c>
      <c r="BD78" s="5" t="s">
        <v>8</v>
      </c>
      <c r="BE78" s="6">
        <v>44021.891830069442</v>
      </c>
      <c r="BF78" s="5" t="s">
        <v>147</v>
      </c>
      <c r="BG78" s="5">
        <v>1</v>
      </c>
      <c r="BH78" s="5">
        <v>1</v>
      </c>
      <c r="BI78" s="5">
        <v>1</v>
      </c>
      <c r="BJ78" s="5">
        <v>-69</v>
      </c>
      <c r="BK78" s="5"/>
      <c r="BL78">
        <v>47</v>
      </c>
      <c r="BM78" s="5" t="s">
        <v>8</v>
      </c>
      <c r="BN78" s="6">
        <v>44013.710950671295</v>
      </c>
      <c r="BO78" s="5" t="s">
        <v>80</v>
      </c>
      <c r="BP78">
        <v>1</v>
      </c>
      <c r="BQ78">
        <v>1</v>
      </c>
      <c r="BR78">
        <v>1</v>
      </c>
      <c r="BS78">
        <v>-58</v>
      </c>
      <c r="BU78">
        <v>35</v>
      </c>
      <c r="BV78" s="5" t="s">
        <v>8</v>
      </c>
      <c r="BW78" s="6">
        <v>44021.935915046299</v>
      </c>
      <c r="BX78" s="5" t="s">
        <v>142</v>
      </c>
      <c r="BY78">
        <v>1</v>
      </c>
      <c r="BZ78">
        <v>1</v>
      </c>
      <c r="CA78">
        <v>1</v>
      </c>
      <c r="CB78">
        <v>-69</v>
      </c>
      <c r="CD78">
        <v>75</v>
      </c>
      <c r="CE78" s="5" t="s">
        <v>8</v>
      </c>
      <c r="CF78" s="6">
        <v>44021.94326403935</v>
      </c>
      <c r="CG78" s="5" t="s">
        <v>143</v>
      </c>
      <c r="CH78" s="5">
        <v>1</v>
      </c>
      <c r="CI78" s="5">
        <v>1</v>
      </c>
      <c r="CJ78" s="5">
        <v>1</v>
      </c>
      <c r="CK78" s="5">
        <v>-68</v>
      </c>
      <c r="CL78" s="5"/>
      <c r="CV78">
        <v>75</v>
      </c>
      <c r="CW78" s="5" t="s">
        <v>8</v>
      </c>
      <c r="CX78" s="6">
        <v>44021.9506612037</v>
      </c>
      <c r="CY78" s="5" t="s">
        <v>145</v>
      </c>
      <c r="CZ78" s="5">
        <v>1</v>
      </c>
      <c r="DA78" s="5">
        <v>1</v>
      </c>
      <c r="DB78" s="5">
        <v>1</v>
      </c>
      <c r="DC78" s="5">
        <v>-73</v>
      </c>
    </row>
    <row r="79" spans="1:107" x14ac:dyDescent="0.25">
      <c r="A79">
        <v>16</v>
      </c>
      <c r="B79" s="5" t="s">
        <v>8</v>
      </c>
      <c r="C79" s="6">
        <v>44013.678774155094</v>
      </c>
      <c r="D79" s="5" t="s">
        <v>62</v>
      </c>
      <c r="E79">
        <v>1</v>
      </c>
      <c r="F79">
        <v>1</v>
      </c>
      <c r="G79">
        <v>1</v>
      </c>
      <c r="H79">
        <v>-35</v>
      </c>
      <c r="J79">
        <v>23</v>
      </c>
      <c r="K79" s="5" t="s">
        <v>8</v>
      </c>
      <c r="L79" s="6">
        <v>44013.69790515046</v>
      </c>
      <c r="M79" s="5" t="s">
        <v>71</v>
      </c>
      <c r="N79">
        <v>1</v>
      </c>
      <c r="O79">
        <v>1</v>
      </c>
      <c r="P79">
        <v>1</v>
      </c>
      <c r="Q79">
        <v>-42</v>
      </c>
      <c r="S79">
        <v>30</v>
      </c>
      <c r="T79" s="5" t="s">
        <v>8</v>
      </c>
      <c r="U79" s="6">
        <v>44014.517247430558</v>
      </c>
      <c r="V79" s="5" t="s">
        <v>85</v>
      </c>
      <c r="W79">
        <v>1</v>
      </c>
      <c r="X79">
        <v>1</v>
      </c>
      <c r="Y79">
        <v>1</v>
      </c>
      <c r="Z79">
        <v>-46</v>
      </c>
      <c r="AB79">
        <v>20</v>
      </c>
      <c r="AC79" s="5" t="s">
        <v>8</v>
      </c>
      <c r="AD79" s="6">
        <v>44013.673537662035</v>
      </c>
      <c r="AE79" s="5" t="s">
        <v>75</v>
      </c>
      <c r="AF79">
        <v>1</v>
      </c>
      <c r="AG79">
        <v>1</v>
      </c>
      <c r="AH79">
        <v>1</v>
      </c>
      <c r="AI79">
        <v>-57</v>
      </c>
      <c r="AK79">
        <v>37</v>
      </c>
      <c r="AL79" s="5" t="s">
        <v>8</v>
      </c>
      <c r="AM79" s="6">
        <v>44014.528368495368</v>
      </c>
      <c r="AN79" s="5" t="s">
        <v>87</v>
      </c>
      <c r="AO79">
        <v>1</v>
      </c>
      <c r="AP79">
        <v>1</v>
      </c>
      <c r="AQ79">
        <v>1</v>
      </c>
      <c r="AR79">
        <v>-47</v>
      </c>
      <c r="AT79">
        <v>76</v>
      </c>
      <c r="AU79" s="5" t="s">
        <v>8</v>
      </c>
      <c r="AV79" s="6">
        <v>44012.506650659721</v>
      </c>
      <c r="AW79" s="5" t="s">
        <v>23</v>
      </c>
      <c r="AX79">
        <v>1</v>
      </c>
      <c r="AY79">
        <v>1</v>
      </c>
      <c r="AZ79">
        <v>1</v>
      </c>
      <c r="BA79">
        <v>-58</v>
      </c>
      <c r="BC79">
        <v>76</v>
      </c>
      <c r="BD79" s="5" t="s">
        <v>8</v>
      </c>
      <c r="BE79" s="6">
        <v>44021.891840798613</v>
      </c>
      <c r="BF79" s="5" t="s">
        <v>147</v>
      </c>
      <c r="BG79" s="5">
        <v>1</v>
      </c>
      <c r="BH79" s="5">
        <v>1</v>
      </c>
      <c r="BI79" s="5">
        <v>1</v>
      </c>
      <c r="BJ79" s="5">
        <v>-68</v>
      </c>
      <c r="BK79" s="5"/>
      <c r="BL79">
        <v>48</v>
      </c>
      <c r="BM79" s="5" t="s">
        <v>8</v>
      </c>
      <c r="BN79" s="6">
        <v>44013.710963217593</v>
      </c>
      <c r="BO79" s="5" t="s">
        <v>80</v>
      </c>
      <c r="BP79">
        <v>1</v>
      </c>
      <c r="BQ79">
        <v>1</v>
      </c>
      <c r="BR79">
        <v>1</v>
      </c>
      <c r="BS79">
        <v>-58</v>
      </c>
      <c r="BU79">
        <v>36</v>
      </c>
      <c r="BV79" s="5" t="s">
        <v>8</v>
      </c>
      <c r="BW79" s="6">
        <v>44021.935927442129</v>
      </c>
      <c r="BX79" s="5" t="s">
        <v>142</v>
      </c>
      <c r="BY79">
        <v>1</v>
      </c>
      <c r="BZ79">
        <v>1</v>
      </c>
      <c r="CA79">
        <v>1</v>
      </c>
      <c r="CB79">
        <v>-67</v>
      </c>
      <c r="CD79">
        <v>76</v>
      </c>
      <c r="CE79" s="5" t="s">
        <v>8</v>
      </c>
      <c r="CF79" s="6">
        <v>44021.94328201389</v>
      </c>
      <c r="CG79" s="5" t="s">
        <v>143</v>
      </c>
      <c r="CH79" s="5">
        <v>1</v>
      </c>
      <c r="CI79" s="5">
        <v>1</v>
      </c>
      <c r="CJ79" s="5">
        <v>1</v>
      </c>
      <c r="CK79" s="5">
        <v>-67</v>
      </c>
      <c r="CL79" s="5"/>
      <c r="CV79">
        <v>76</v>
      </c>
      <c r="CW79" s="5" t="s">
        <v>8</v>
      </c>
      <c r="CX79" s="6">
        <v>44021.950673622683</v>
      </c>
      <c r="CY79" s="5" t="s">
        <v>145</v>
      </c>
      <c r="CZ79" s="5">
        <v>1</v>
      </c>
      <c r="DA79" s="5">
        <v>1</v>
      </c>
      <c r="DB79" s="5">
        <v>1</v>
      </c>
      <c r="DC79" s="5">
        <v>-73</v>
      </c>
    </row>
    <row r="80" spans="1:107" x14ac:dyDescent="0.25">
      <c r="A80">
        <v>17</v>
      </c>
      <c r="B80" s="5" t="s">
        <v>8</v>
      </c>
      <c r="C80" s="6">
        <v>44013.678786875003</v>
      </c>
      <c r="D80" s="5" t="s">
        <v>62</v>
      </c>
      <c r="E80">
        <v>1</v>
      </c>
      <c r="F80">
        <v>1</v>
      </c>
      <c r="G80">
        <v>1</v>
      </c>
      <c r="H80">
        <v>-35</v>
      </c>
      <c r="J80">
        <v>24</v>
      </c>
      <c r="K80" s="5" t="s">
        <v>8</v>
      </c>
      <c r="L80" s="6">
        <v>44013.69792835648</v>
      </c>
      <c r="M80" s="5" t="s">
        <v>71</v>
      </c>
      <c r="N80">
        <v>1</v>
      </c>
      <c r="O80">
        <v>1</v>
      </c>
      <c r="P80">
        <v>1</v>
      </c>
      <c r="Q80">
        <v>-42</v>
      </c>
      <c r="S80">
        <v>31</v>
      </c>
      <c r="T80" s="5" t="s">
        <v>8</v>
      </c>
      <c r="U80" s="6">
        <v>44014.517257858795</v>
      </c>
      <c r="V80" s="5" t="s">
        <v>85</v>
      </c>
      <c r="W80">
        <v>1</v>
      </c>
      <c r="X80">
        <v>1</v>
      </c>
      <c r="Y80">
        <v>1</v>
      </c>
      <c r="Z80">
        <v>-47</v>
      </c>
      <c r="AB80">
        <v>21</v>
      </c>
      <c r="AC80" s="5" t="s">
        <v>8</v>
      </c>
      <c r="AD80" s="6">
        <v>44013.673546516206</v>
      </c>
      <c r="AE80" s="5" t="s">
        <v>75</v>
      </c>
      <c r="AF80">
        <v>1</v>
      </c>
      <c r="AG80">
        <v>1</v>
      </c>
      <c r="AH80">
        <v>1</v>
      </c>
      <c r="AI80">
        <v>-57</v>
      </c>
      <c r="AK80">
        <v>38</v>
      </c>
      <c r="AL80" s="5" t="s">
        <v>8</v>
      </c>
      <c r="AM80" s="6">
        <v>44014.528381087963</v>
      </c>
      <c r="AN80" s="5" t="s">
        <v>87</v>
      </c>
      <c r="AO80">
        <v>1</v>
      </c>
      <c r="AP80">
        <v>1</v>
      </c>
      <c r="AQ80">
        <v>1</v>
      </c>
      <c r="AR80">
        <v>-49</v>
      </c>
      <c r="AT80">
        <v>77</v>
      </c>
      <c r="AU80" s="5" t="s">
        <v>8</v>
      </c>
      <c r="AV80" s="6">
        <v>44012.506658240738</v>
      </c>
      <c r="AW80" s="5" t="s">
        <v>23</v>
      </c>
      <c r="AX80">
        <v>1</v>
      </c>
      <c r="AY80">
        <v>1</v>
      </c>
      <c r="AZ80">
        <v>1</v>
      </c>
      <c r="BA80">
        <v>-56</v>
      </c>
      <c r="BC80">
        <v>77</v>
      </c>
      <c r="BD80" s="5" t="s">
        <v>8</v>
      </c>
      <c r="BE80" s="6">
        <v>44021.891857685187</v>
      </c>
      <c r="BF80" s="5" t="s">
        <v>147</v>
      </c>
      <c r="BG80" s="5">
        <v>1</v>
      </c>
      <c r="BH80" s="5">
        <v>1</v>
      </c>
      <c r="BI80" s="5">
        <v>1</v>
      </c>
      <c r="BJ80" s="5">
        <v>-59</v>
      </c>
      <c r="BK80" s="5"/>
      <c r="BL80">
        <v>49</v>
      </c>
      <c r="BM80" s="5" t="s">
        <v>8</v>
      </c>
      <c r="BN80" s="6">
        <v>44013.710980462965</v>
      </c>
      <c r="BO80" s="5" t="s">
        <v>80</v>
      </c>
      <c r="BP80">
        <v>1</v>
      </c>
      <c r="BQ80">
        <v>1</v>
      </c>
      <c r="BR80">
        <v>1</v>
      </c>
      <c r="BS80">
        <v>-57</v>
      </c>
      <c r="BU80">
        <v>37</v>
      </c>
      <c r="BV80" s="5" t="s">
        <v>8</v>
      </c>
      <c r="BW80" s="6">
        <v>44021.935940173615</v>
      </c>
      <c r="BX80" s="5" t="s">
        <v>142</v>
      </c>
      <c r="BY80">
        <v>1</v>
      </c>
      <c r="BZ80">
        <v>1</v>
      </c>
      <c r="CA80">
        <v>1</v>
      </c>
      <c r="CB80">
        <v>-67</v>
      </c>
      <c r="CD80">
        <v>77</v>
      </c>
      <c r="CE80" s="5" t="s">
        <v>8</v>
      </c>
      <c r="CF80" s="6">
        <v>44021.943287442133</v>
      </c>
      <c r="CG80" s="5" t="s">
        <v>143</v>
      </c>
      <c r="CH80" s="5">
        <v>1</v>
      </c>
      <c r="CI80" s="5">
        <v>1</v>
      </c>
      <c r="CJ80" s="5">
        <v>1</v>
      </c>
      <c r="CK80" s="5">
        <v>-68</v>
      </c>
      <c r="CL80" s="5"/>
      <c r="CV80">
        <v>77</v>
      </c>
      <c r="CW80" s="5" t="s">
        <v>8</v>
      </c>
      <c r="CX80" s="6">
        <v>44021.950688090277</v>
      </c>
      <c r="CY80" s="5" t="s">
        <v>145</v>
      </c>
      <c r="CZ80" s="5">
        <v>1</v>
      </c>
      <c r="DA80" s="5">
        <v>1</v>
      </c>
      <c r="DB80" s="5">
        <v>1</v>
      </c>
      <c r="DC80" s="5">
        <v>-70</v>
      </c>
    </row>
    <row r="81" spans="1:107" x14ac:dyDescent="0.25">
      <c r="A81">
        <v>18</v>
      </c>
      <c r="B81" s="5" t="s">
        <v>8</v>
      </c>
      <c r="C81" s="6">
        <v>44013.678797499997</v>
      </c>
      <c r="D81" s="5" t="s">
        <v>62</v>
      </c>
      <c r="E81">
        <v>1</v>
      </c>
      <c r="F81">
        <v>1</v>
      </c>
      <c r="G81">
        <v>1</v>
      </c>
      <c r="H81">
        <v>-35</v>
      </c>
      <c r="J81">
        <v>25</v>
      </c>
      <c r="K81" s="5" t="s">
        <v>8</v>
      </c>
      <c r="L81" s="6">
        <v>44013.697945277781</v>
      </c>
      <c r="M81" s="5" t="s">
        <v>71</v>
      </c>
      <c r="N81">
        <v>1</v>
      </c>
      <c r="O81">
        <v>1</v>
      </c>
      <c r="P81">
        <v>1</v>
      </c>
      <c r="Q81">
        <v>-42</v>
      </c>
      <c r="S81">
        <v>32</v>
      </c>
      <c r="T81" s="5" t="s">
        <v>8</v>
      </c>
      <c r="U81" s="6">
        <v>44014.517273807869</v>
      </c>
      <c r="V81" s="5" t="s">
        <v>85</v>
      </c>
      <c r="W81">
        <v>1</v>
      </c>
      <c r="X81">
        <v>1</v>
      </c>
      <c r="Y81">
        <v>1</v>
      </c>
      <c r="Z81">
        <v>-46</v>
      </c>
      <c r="AB81">
        <v>22</v>
      </c>
      <c r="AC81" s="5" t="s">
        <v>8</v>
      </c>
      <c r="AD81" s="6">
        <v>44013.673553333334</v>
      </c>
      <c r="AE81" s="5" t="s">
        <v>75</v>
      </c>
      <c r="AF81">
        <v>1</v>
      </c>
      <c r="AG81">
        <v>1</v>
      </c>
      <c r="AH81">
        <v>1</v>
      </c>
      <c r="AI81">
        <v>-57</v>
      </c>
      <c r="AK81">
        <v>39</v>
      </c>
      <c r="AL81" s="5" t="s">
        <v>8</v>
      </c>
      <c r="AM81" s="6">
        <v>44014.52839266204</v>
      </c>
      <c r="AN81" s="5" t="s">
        <v>87</v>
      </c>
      <c r="AO81">
        <v>1</v>
      </c>
      <c r="AP81">
        <v>1</v>
      </c>
      <c r="AQ81">
        <v>1</v>
      </c>
      <c r="AR81">
        <v>-51</v>
      </c>
      <c r="AT81">
        <v>78</v>
      </c>
      <c r="AU81" s="5" t="s">
        <v>8</v>
      </c>
      <c r="AV81" s="6">
        <v>44012.50666983796</v>
      </c>
      <c r="AW81" s="5" t="s">
        <v>23</v>
      </c>
      <c r="AX81">
        <v>1</v>
      </c>
      <c r="AY81">
        <v>1</v>
      </c>
      <c r="AZ81">
        <v>1</v>
      </c>
      <c r="BA81">
        <v>-56</v>
      </c>
      <c r="BC81">
        <v>78</v>
      </c>
      <c r="BD81" s="5" t="s">
        <v>8</v>
      </c>
      <c r="BE81" s="6">
        <v>44021.891864027777</v>
      </c>
      <c r="BF81" s="5" t="s">
        <v>147</v>
      </c>
      <c r="BG81" s="5">
        <v>1</v>
      </c>
      <c r="BH81" s="5">
        <v>1</v>
      </c>
      <c r="BI81" s="5">
        <v>1</v>
      </c>
      <c r="BJ81" s="5">
        <v>-69</v>
      </c>
      <c r="BK81" s="5"/>
      <c r="BL81">
        <v>50</v>
      </c>
      <c r="BM81" s="5" t="s">
        <v>8</v>
      </c>
      <c r="BN81" s="6">
        <v>44013.710983854166</v>
      </c>
      <c r="BO81" s="5" t="s">
        <v>80</v>
      </c>
      <c r="BP81">
        <v>1</v>
      </c>
      <c r="BQ81">
        <v>1</v>
      </c>
      <c r="BR81">
        <v>1</v>
      </c>
      <c r="BS81">
        <v>-59</v>
      </c>
      <c r="BU81">
        <v>38</v>
      </c>
      <c r="BV81" s="5" t="s">
        <v>8</v>
      </c>
      <c r="BW81" s="6">
        <v>44021.935953287037</v>
      </c>
      <c r="BX81" s="5" t="s">
        <v>142</v>
      </c>
      <c r="BY81">
        <v>1</v>
      </c>
      <c r="BZ81">
        <v>1</v>
      </c>
      <c r="CA81">
        <v>1</v>
      </c>
      <c r="CB81">
        <v>-67</v>
      </c>
      <c r="CD81">
        <v>78</v>
      </c>
      <c r="CE81" s="5" t="s">
        <v>8</v>
      </c>
      <c r="CF81" s="6">
        <v>44021.943300104169</v>
      </c>
      <c r="CG81" s="5" t="s">
        <v>143</v>
      </c>
      <c r="CH81" s="5">
        <v>1</v>
      </c>
      <c r="CI81" s="5">
        <v>1</v>
      </c>
      <c r="CJ81" s="5">
        <v>1</v>
      </c>
      <c r="CK81" s="5">
        <v>-67</v>
      </c>
      <c r="CL81" s="5"/>
      <c r="CV81">
        <v>78</v>
      </c>
      <c r="CW81" s="5" t="s">
        <v>8</v>
      </c>
      <c r="CX81" s="6">
        <v>44021.950694826388</v>
      </c>
      <c r="CY81" s="5" t="s">
        <v>145</v>
      </c>
      <c r="CZ81" s="5">
        <v>1</v>
      </c>
      <c r="DA81" s="5">
        <v>1</v>
      </c>
      <c r="DB81" s="5">
        <v>1</v>
      </c>
      <c r="DC81" s="5">
        <v>-69</v>
      </c>
    </row>
    <row r="82" spans="1:107" x14ac:dyDescent="0.25">
      <c r="A82">
        <v>19</v>
      </c>
      <c r="B82" s="5" t="s">
        <v>8</v>
      </c>
      <c r="C82" s="6">
        <v>44013.678810219906</v>
      </c>
      <c r="D82" s="5" t="s">
        <v>62</v>
      </c>
      <c r="E82">
        <v>1</v>
      </c>
      <c r="F82">
        <v>1</v>
      </c>
      <c r="G82">
        <v>1</v>
      </c>
      <c r="H82">
        <v>-38</v>
      </c>
      <c r="J82">
        <v>26</v>
      </c>
      <c r="K82" s="5" t="s">
        <v>8</v>
      </c>
      <c r="L82" s="6">
        <v>44013.697951817128</v>
      </c>
      <c r="M82" s="5" t="s">
        <v>71</v>
      </c>
      <c r="N82">
        <v>1</v>
      </c>
      <c r="O82">
        <v>1</v>
      </c>
      <c r="P82">
        <v>1</v>
      </c>
      <c r="Q82">
        <v>-42</v>
      </c>
      <c r="S82">
        <v>33</v>
      </c>
      <c r="T82" s="5" t="s">
        <v>8</v>
      </c>
      <c r="U82" s="6">
        <v>44014.517281180553</v>
      </c>
      <c r="V82" s="5" t="s">
        <v>85</v>
      </c>
      <c r="W82">
        <v>1</v>
      </c>
      <c r="X82">
        <v>1</v>
      </c>
      <c r="Y82">
        <v>1</v>
      </c>
      <c r="Z82">
        <v>-47</v>
      </c>
      <c r="AB82">
        <v>23</v>
      </c>
      <c r="AC82" s="5" t="s">
        <v>8</v>
      </c>
      <c r="AD82" s="6">
        <v>44013.673566770834</v>
      </c>
      <c r="AE82" s="5" t="s">
        <v>75</v>
      </c>
      <c r="AF82">
        <v>1</v>
      </c>
      <c r="AG82">
        <v>1</v>
      </c>
      <c r="AH82">
        <v>1</v>
      </c>
      <c r="AI82">
        <v>-58</v>
      </c>
      <c r="AK82">
        <v>40</v>
      </c>
      <c r="AL82" s="5" t="s">
        <v>8</v>
      </c>
      <c r="AM82" s="6">
        <v>44014.52840541667</v>
      </c>
      <c r="AN82" s="5" t="s">
        <v>87</v>
      </c>
      <c r="AO82">
        <v>1</v>
      </c>
      <c r="AP82">
        <v>1</v>
      </c>
      <c r="AQ82">
        <v>1</v>
      </c>
      <c r="AR82">
        <v>-49</v>
      </c>
      <c r="AT82">
        <v>79</v>
      </c>
      <c r="AU82" s="5" t="s">
        <v>8</v>
      </c>
      <c r="AV82" s="6">
        <v>44012.506682673615</v>
      </c>
      <c r="AW82" s="5" t="s">
        <v>23</v>
      </c>
      <c r="AX82">
        <v>1</v>
      </c>
      <c r="AY82">
        <v>1</v>
      </c>
      <c r="AZ82">
        <v>1</v>
      </c>
      <c r="BA82">
        <v>-59</v>
      </c>
      <c r="BC82">
        <v>79</v>
      </c>
      <c r="BD82" s="5" t="s">
        <v>8</v>
      </c>
      <c r="BE82" s="6">
        <v>44021.891876504633</v>
      </c>
      <c r="BF82" s="5" t="s">
        <v>147</v>
      </c>
      <c r="BG82" s="5">
        <v>1</v>
      </c>
      <c r="BH82" s="5">
        <v>1</v>
      </c>
      <c r="BI82" s="5">
        <v>1</v>
      </c>
      <c r="BJ82" s="5">
        <v>-62</v>
      </c>
      <c r="BK82" s="5"/>
      <c r="BL82">
        <v>51</v>
      </c>
      <c r="BM82" s="5" t="s">
        <v>8</v>
      </c>
      <c r="BN82" s="6">
        <v>44013.711002164353</v>
      </c>
      <c r="BO82" s="5" t="s">
        <v>80</v>
      </c>
      <c r="BP82">
        <v>1</v>
      </c>
      <c r="BQ82">
        <v>1</v>
      </c>
      <c r="BR82">
        <v>1</v>
      </c>
      <c r="BS82">
        <v>-57</v>
      </c>
      <c r="BU82">
        <v>39</v>
      </c>
      <c r="BV82" s="5" t="s">
        <v>8</v>
      </c>
      <c r="BW82" s="6">
        <v>44021.935961249997</v>
      </c>
      <c r="BX82" s="5" t="s">
        <v>142</v>
      </c>
      <c r="BY82">
        <v>1</v>
      </c>
      <c r="BZ82">
        <v>1</v>
      </c>
      <c r="CA82">
        <v>1</v>
      </c>
      <c r="CB82">
        <v>-65</v>
      </c>
      <c r="CD82">
        <v>79</v>
      </c>
      <c r="CE82" s="5" t="s">
        <v>8</v>
      </c>
      <c r="CF82" s="6">
        <v>44021.943313622687</v>
      </c>
      <c r="CG82" s="5" t="s">
        <v>143</v>
      </c>
      <c r="CH82" s="5">
        <v>1</v>
      </c>
      <c r="CI82" s="5">
        <v>1</v>
      </c>
      <c r="CJ82" s="5">
        <v>1</v>
      </c>
      <c r="CK82" s="5">
        <v>-68</v>
      </c>
      <c r="CL82" s="5"/>
      <c r="CV82">
        <v>79</v>
      </c>
      <c r="CW82" s="5" t="s">
        <v>8</v>
      </c>
      <c r="CX82" s="6">
        <v>44021.950706828706</v>
      </c>
      <c r="CY82" s="5" t="s">
        <v>145</v>
      </c>
      <c r="CZ82" s="5">
        <v>1</v>
      </c>
      <c r="DA82" s="5">
        <v>1</v>
      </c>
      <c r="DB82" s="5">
        <v>1</v>
      </c>
      <c r="DC82" s="5">
        <v>-74</v>
      </c>
    </row>
    <row r="83" spans="1:107" x14ac:dyDescent="0.25">
      <c r="A83">
        <v>20</v>
      </c>
      <c r="B83" s="5" t="s">
        <v>8</v>
      </c>
      <c r="C83" s="6">
        <v>44013.678825451389</v>
      </c>
      <c r="D83" s="5" t="s">
        <v>62</v>
      </c>
      <c r="E83">
        <v>1</v>
      </c>
      <c r="F83">
        <v>1</v>
      </c>
      <c r="G83">
        <v>1</v>
      </c>
      <c r="H83">
        <v>-32</v>
      </c>
      <c r="J83">
        <v>0</v>
      </c>
      <c r="K83" s="5" t="s">
        <v>8</v>
      </c>
      <c r="L83" s="6">
        <v>44013.699440092591</v>
      </c>
      <c r="M83" s="5" t="s">
        <v>72</v>
      </c>
      <c r="N83">
        <v>1</v>
      </c>
      <c r="O83">
        <v>1</v>
      </c>
      <c r="P83">
        <v>1</v>
      </c>
      <c r="Q83">
        <v>-45</v>
      </c>
      <c r="S83">
        <v>34</v>
      </c>
      <c r="T83" s="5" t="s">
        <v>8</v>
      </c>
      <c r="U83" s="6">
        <v>44014.517295243058</v>
      </c>
      <c r="V83" s="5" t="s">
        <v>85</v>
      </c>
      <c r="W83">
        <v>1</v>
      </c>
      <c r="X83">
        <v>1</v>
      </c>
      <c r="Y83">
        <v>1</v>
      </c>
      <c r="Z83">
        <v>-46</v>
      </c>
      <c r="AB83">
        <v>24</v>
      </c>
      <c r="AC83" s="5" t="s">
        <v>8</v>
      </c>
      <c r="AD83" s="6">
        <v>44013.673589976854</v>
      </c>
      <c r="AE83" s="5" t="s">
        <v>75</v>
      </c>
      <c r="AF83">
        <v>1</v>
      </c>
      <c r="AG83">
        <v>1</v>
      </c>
      <c r="AH83">
        <v>1</v>
      </c>
      <c r="AI83">
        <v>-57</v>
      </c>
      <c r="AK83">
        <v>0</v>
      </c>
      <c r="AL83" s="5" t="s">
        <v>8</v>
      </c>
      <c r="AM83" s="6">
        <v>44014.534991967594</v>
      </c>
      <c r="AN83" s="5" t="s">
        <v>88</v>
      </c>
      <c r="AO83">
        <v>1</v>
      </c>
      <c r="AP83">
        <v>1</v>
      </c>
      <c r="AQ83">
        <v>1</v>
      </c>
      <c r="AR83">
        <v>-50</v>
      </c>
      <c r="AT83">
        <v>80</v>
      </c>
      <c r="AU83" s="5" t="s">
        <v>8</v>
      </c>
      <c r="AV83" s="6">
        <v>44012.506696041666</v>
      </c>
      <c r="AW83" s="5" t="s">
        <v>23</v>
      </c>
      <c r="AX83">
        <v>1</v>
      </c>
      <c r="AY83">
        <v>1</v>
      </c>
      <c r="AZ83">
        <v>1</v>
      </c>
      <c r="BA83">
        <v>-56</v>
      </c>
      <c r="BC83">
        <v>80</v>
      </c>
      <c r="BD83" s="5" t="s">
        <v>8</v>
      </c>
      <c r="BE83" s="6">
        <v>44021.891895763889</v>
      </c>
      <c r="BF83" s="5" t="s">
        <v>147</v>
      </c>
      <c r="BG83" s="5">
        <v>1</v>
      </c>
      <c r="BH83" s="5">
        <v>1</v>
      </c>
      <c r="BI83" s="5">
        <v>1</v>
      </c>
      <c r="BJ83" s="5">
        <v>-62</v>
      </c>
      <c r="BK83" s="5"/>
      <c r="BL83">
        <v>52</v>
      </c>
      <c r="BM83" s="5" t="s">
        <v>8</v>
      </c>
      <c r="BN83" s="6">
        <v>44013.711007199076</v>
      </c>
      <c r="BO83" s="5" t="s">
        <v>80</v>
      </c>
      <c r="BP83">
        <v>1</v>
      </c>
      <c r="BQ83">
        <v>1</v>
      </c>
      <c r="BR83">
        <v>1</v>
      </c>
      <c r="BS83">
        <v>-61</v>
      </c>
      <c r="BU83">
        <v>40</v>
      </c>
      <c r="BV83" s="5" t="s">
        <v>8</v>
      </c>
      <c r="BW83" s="6">
        <v>44021.935975046297</v>
      </c>
      <c r="BX83" s="5" t="s">
        <v>142</v>
      </c>
      <c r="BY83">
        <v>1</v>
      </c>
      <c r="BZ83">
        <v>1</v>
      </c>
      <c r="CA83">
        <v>1</v>
      </c>
      <c r="CB83">
        <v>-70</v>
      </c>
      <c r="CD83">
        <v>80</v>
      </c>
      <c r="CE83" s="5" t="s">
        <v>8</v>
      </c>
      <c r="CF83" s="6">
        <v>44021.943322962965</v>
      </c>
      <c r="CG83" s="5" t="s">
        <v>143</v>
      </c>
      <c r="CH83" s="5">
        <v>1</v>
      </c>
      <c r="CI83" s="5">
        <v>1</v>
      </c>
      <c r="CJ83" s="5">
        <v>1</v>
      </c>
      <c r="CK83" s="5">
        <v>-71</v>
      </c>
      <c r="CL83" s="5"/>
      <c r="CV83">
        <v>80</v>
      </c>
      <c r="CW83" s="5" t="s">
        <v>8</v>
      </c>
      <c r="CX83" s="6">
        <v>44021.950719548608</v>
      </c>
      <c r="CY83" s="5" t="s">
        <v>145</v>
      </c>
      <c r="CZ83" s="5">
        <v>1</v>
      </c>
      <c r="DA83" s="5">
        <v>1</v>
      </c>
      <c r="DB83" s="5">
        <v>1</v>
      </c>
      <c r="DC83" s="5">
        <v>-69</v>
      </c>
    </row>
    <row r="84" spans="1:107" x14ac:dyDescent="0.25">
      <c r="A84">
        <v>21</v>
      </c>
      <c r="B84" s="5" t="s">
        <v>8</v>
      </c>
      <c r="C84" s="6">
        <v>44013.678831226855</v>
      </c>
      <c r="D84" s="5" t="s">
        <v>62</v>
      </c>
      <c r="E84">
        <v>1</v>
      </c>
      <c r="F84">
        <v>1</v>
      </c>
      <c r="G84">
        <v>1</v>
      </c>
      <c r="H84">
        <v>-33</v>
      </c>
      <c r="J84">
        <v>1</v>
      </c>
      <c r="K84" s="5" t="s">
        <v>8</v>
      </c>
      <c r="L84" s="6">
        <v>44013.699445208331</v>
      </c>
      <c r="M84" s="5" t="s">
        <v>72</v>
      </c>
      <c r="N84">
        <v>1</v>
      </c>
      <c r="O84">
        <v>1</v>
      </c>
      <c r="P84">
        <v>1</v>
      </c>
      <c r="Q84">
        <v>-47</v>
      </c>
      <c r="S84">
        <v>35</v>
      </c>
      <c r="T84" s="5" t="s">
        <v>8</v>
      </c>
      <c r="U84" s="6">
        <v>44014.517305011577</v>
      </c>
      <c r="V84" s="5" t="s">
        <v>85</v>
      </c>
      <c r="W84">
        <v>1</v>
      </c>
      <c r="X84">
        <v>1</v>
      </c>
      <c r="Y84">
        <v>1</v>
      </c>
      <c r="Z84">
        <v>-46</v>
      </c>
      <c r="AB84">
        <v>25</v>
      </c>
      <c r="AC84" s="5" t="s">
        <v>8</v>
      </c>
      <c r="AD84" s="6">
        <v>44013.673603402778</v>
      </c>
      <c r="AE84" s="5" t="s">
        <v>75</v>
      </c>
      <c r="AF84">
        <v>1</v>
      </c>
      <c r="AG84">
        <v>1</v>
      </c>
      <c r="AH84">
        <v>1</v>
      </c>
      <c r="AI84">
        <v>-59</v>
      </c>
      <c r="AK84">
        <v>1</v>
      </c>
      <c r="AL84" s="5" t="s">
        <v>8</v>
      </c>
      <c r="AM84" s="6">
        <v>44014.535015173613</v>
      </c>
      <c r="AN84" s="5" t="s">
        <v>88</v>
      </c>
      <c r="AO84">
        <v>1</v>
      </c>
      <c r="AP84">
        <v>1</v>
      </c>
      <c r="AQ84">
        <v>1</v>
      </c>
      <c r="AR84">
        <v>-51</v>
      </c>
      <c r="AT84">
        <v>81</v>
      </c>
      <c r="AU84" s="5" t="s">
        <v>8</v>
      </c>
      <c r="AV84" s="6">
        <v>44012.506702453706</v>
      </c>
      <c r="AW84" s="5" t="s">
        <v>23</v>
      </c>
      <c r="AX84">
        <v>1</v>
      </c>
      <c r="AY84">
        <v>1</v>
      </c>
      <c r="AZ84">
        <v>1</v>
      </c>
      <c r="BA84">
        <v>-58</v>
      </c>
      <c r="BC84">
        <v>81</v>
      </c>
      <c r="BD84" s="5" t="s">
        <v>8</v>
      </c>
      <c r="BE84" s="6">
        <v>44021.891898344904</v>
      </c>
      <c r="BF84" s="5" t="s">
        <v>147</v>
      </c>
      <c r="BG84" s="5">
        <v>1</v>
      </c>
      <c r="BH84" s="5">
        <v>1</v>
      </c>
      <c r="BI84" s="5">
        <v>1</v>
      </c>
      <c r="BJ84" s="5">
        <v>-62</v>
      </c>
      <c r="BK84" s="5"/>
      <c r="BL84">
        <v>53</v>
      </c>
      <c r="BM84" s="5" t="s">
        <v>8</v>
      </c>
      <c r="BN84" s="6">
        <v>44013.711030405095</v>
      </c>
      <c r="BO84" s="5" t="s">
        <v>80</v>
      </c>
      <c r="BP84">
        <v>1</v>
      </c>
      <c r="BQ84">
        <v>1</v>
      </c>
      <c r="BR84">
        <v>1</v>
      </c>
      <c r="BS84">
        <v>-57</v>
      </c>
      <c r="BU84">
        <v>41</v>
      </c>
      <c r="BV84" s="5" t="s">
        <v>8</v>
      </c>
      <c r="BW84" s="6">
        <v>44021.935990902777</v>
      </c>
      <c r="BX84" s="5" t="s">
        <v>142</v>
      </c>
      <c r="BY84">
        <v>1</v>
      </c>
      <c r="BZ84">
        <v>1</v>
      </c>
      <c r="CA84">
        <v>1</v>
      </c>
      <c r="CB84">
        <v>-64</v>
      </c>
      <c r="CD84">
        <v>81</v>
      </c>
      <c r="CE84" s="5" t="s">
        <v>8</v>
      </c>
      <c r="CF84" s="6">
        <v>44021.943335694443</v>
      </c>
      <c r="CG84" s="5" t="s">
        <v>143</v>
      </c>
      <c r="CH84" s="5">
        <v>1</v>
      </c>
      <c r="CI84" s="5">
        <v>1</v>
      </c>
      <c r="CJ84" s="5">
        <v>1</v>
      </c>
      <c r="CK84" s="5">
        <v>-68</v>
      </c>
      <c r="CL84" s="5"/>
      <c r="CV84">
        <v>81</v>
      </c>
      <c r="CW84" s="5" t="s">
        <v>8</v>
      </c>
      <c r="CX84" s="6">
        <v>44021.950730590281</v>
      </c>
      <c r="CY84" s="5" t="s">
        <v>145</v>
      </c>
      <c r="CZ84" s="5">
        <v>1</v>
      </c>
      <c r="DA84" s="5">
        <v>1</v>
      </c>
      <c r="DB84" s="5">
        <v>1</v>
      </c>
      <c r="DC84" s="5">
        <v>-72</v>
      </c>
    </row>
    <row r="85" spans="1:107" x14ac:dyDescent="0.25">
      <c r="A85">
        <v>22</v>
      </c>
      <c r="B85" s="5" t="s">
        <v>8</v>
      </c>
      <c r="C85" s="6">
        <v>44013.67884443287</v>
      </c>
      <c r="D85" s="5" t="s">
        <v>62</v>
      </c>
      <c r="E85">
        <v>1</v>
      </c>
      <c r="F85">
        <v>1</v>
      </c>
      <c r="G85">
        <v>1</v>
      </c>
      <c r="H85">
        <v>-35</v>
      </c>
      <c r="J85">
        <v>2</v>
      </c>
      <c r="K85" s="5" t="s">
        <v>8</v>
      </c>
      <c r="L85" s="6">
        <v>44013.699456782408</v>
      </c>
      <c r="M85" s="5" t="s">
        <v>72</v>
      </c>
      <c r="N85">
        <v>1</v>
      </c>
      <c r="O85">
        <v>1</v>
      </c>
      <c r="P85">
        <v>1</v>
      </c>
      <c r="Q85">
        <v>-45</v>
      </c>
      <c r="S85">
        <v>36</v>
      </c>
      <c r="T85" s="5" t="s">
        <v>8</v>
      </c>
      <c r="U85" s="6">
        <v>44014.517322291664</v>
      </c>
      <c r="V85" s="5" t="s">
        <v>85</v>
      </c>
      <c r="W85">
        <v>1</v>
      </c>
      <c r="X85">
        <v>1</v>
      </c>
      <c r="Y85">
        <v>1</v>
      </c>
      <c r="Z85">
        <v>-46</v>
      </c>
      <c r="AB85">
        <v>26</v>
      </c>
      <c r="AC85" s="5" t="s">
        <v>8</v>
      </c>
      <c r="AD85" s="6">
        <v>44013.673612384257</v>
      </c>
      <c r="AE85" s="5" t="s">
        <v>75</v>
      </c>
      <c r="AF85">
        <v>1</v>
      </c>
      <c r="AG85">
        <v>1</v>
      </c>
      <c r="AH85">
        <v>1</v>
      </c>
      <c r="AI85">
        <v>-58</v>
      </c>
      <c r="AK85">
        <v>2</v>
      </c>
      <c r="AL85" s="5" t="s">
        <v>8</v>
      </c>
      <c r="AM85" s="6">
        <v>44014.535025393518</v>
      </c>
      <c r="AN85" s="5" t="s">
        <v>88</v>
      </c>
      <c r="AO85">
        <v>1</v>
      </c>
      <c r="AP85">
        <v>1</v>
      </c>
      <c r="AQ85">
        <v>1</v>
      </c>
      <c r="AR85">
        <v>-49</v>
      </c>
      <c r="AT85">
        <v>82</v>
      </c>
      <c r="AU85" s="5" t="s">
        <v>8</v>
      </c>
      <c r="AV85" s="6">
        <v>44012.506720717596</v>
      </c>
      <c r="AW85" s="5" t="s">
        <v>23</v>
      </c>
      <c r="AX85">
        <v>1</v>
      </c>
      <c r="AY85">
        <v>1</v>
      </c>
      <c r="AZ85">
        <v>1</v>
      </c>
      <c r="BA85">
        <v>-58</v>
      </c>
      <c r="BC85">
        <v>82</v>
      </c>
      <c r="BD85" s="5" t="s">
        <v>8</v>
      </c>
      <c r="BE85" s="6">
        <v>44021.891912812498</v>
      </c>
      <c r="BF85" s="5" t="s">
        <v>147</v>
      </c>
      <c r="BG85" s="5">
        <v>1</v>
      </c>
      <c r="BH85" s="5">
        <v>1</v>
      </c>
      <c r="BI85" s="5">
        <v>1</v>
      </c>
      <c r="BJ85" s="5">
        <v>-60</v>
      </c>
      <c r="BK85" s="5"/>
      <c r="BL85">
        <v>54</v>
      </c>
      <c r="BM85" s="5" t="s">
        <v>8</v>
      </c>
      <c r="BN85" s="6">
        <v>44013.711046539349</v>
      </c>
      <c r="BO85" s="5" t="s">
        <v>80</v>
      </c>
      <c r="BP85">
        <v>1</v>
      </c>
      <c r="BQ85">
        <v>1</v>
      </c>
      <c r="BR85">
        <v>1</v>
      </c>
      <c r="BS85">
        <v>-61</v>
      </c>
      <c r="BU85">
        <v>42</v>
      </c>
      <c r="BV85" s="5" t="s">
        <v>8</v>
      </c>
      <c r="BW85" s="6">
        <v>44021.935997361114</v>
      </c>
      <c r="BX85" s="5" t="s">
        <v>142</v>
      </c>
      <c r="BY85">
        <v>1</v>
      </c>
      <c r="BZ85">
        <v>1</v>
      </c>
      <c r="CA85">
        <v>1</v>
      </c>
      <c r="CB85">
        <v>-65</v>
      </c>
      <c r="CD85">
        <v>82</v>
      </c>
      <c r="CE85" s="5" t="s">
        <v>8</v>
      </c>
      <c r="CF85" s="6">
        <v>44021.943345231484</v>
      </c>
      <c r="CG85" s="5" t="s">
        <v>143</v>
      </c>
      <c r="CH85" s="5">
        <v>1</v>
      </c>
      <c r="CI85" s="5">
        <v>1</v>
      </c>
      <c r="CJ85" s="5">
        <v>1</v>
      </c>
      <c r="CK85" s="5">
        <v>-68</v>
      </c>
      <c r="CL85" s="5"/>
      <c r="CV85">
        <v>82</v>
      </c>
      <c r="CW85" s="5" t="s">
        <v>8</v>
      </c>
      <c r="CX85" s="6">
        <v>44021.950741932873</v>
      </c>
      <c r="CY85" s="5" t="s">
        <v>145</v>
      </c>
      <c r="CZ85" s="5">
        <v>1</v>
      </c>
      <c r="DA85" s="5">
        <v>1</v>
      </c>
      <c r="DB85" s="5">
        <v>1</v>
      </c>
      <c r="DC85" s="5">
        <v>-72</v>
      </c>
    </row>
    <row r="86" spans="1:107" x14ac:dyDescent="0.25">
      <c r="A86">
        <v>23</v>
      </c>
      <c r="B86" s="5" t="s">
        <v>8</v>
      </c>
      <c r="C86" s="6">
        <v>44013.67885798611</v>
      </c>
      <c r="D86" s="5" t="s">
        <v>62</v>
      </c>
      <c r="E86">
        <v>1</v>
      </c>
      <c r="F86">
        <v>1</v>
      </c>
      <c r="G86">
        <v>1</v>
      </c>
      <c r="H86">
        <v>-35</v>
      </c>
      <c r="J86">
        <v>3</v>
      </c>
      <c r="K86" s="5" t="s">
        <v>8</v>
      </c>
      <c r="L86" s="6">
        <v>44013.699468113424</v>
      </c>
      <c r="M86" s="5" t="s">
        <v>72</v>
      </c>
      <c r="N86">
        <v>1</v>
      </c>
      <c r="O86">
        <v>1</v>
      </c>
      <c r="P86">
        <v>1</v>
      </c>
      <c r="Q86">
        <v>-47</v>
      </c>
      <c r="S86">
        <v>37</v>
      </c>
      <c r="T86" s="5" t="s">
        <v>8</v>
      </c>
      <c r="U86" s="6">
        <v>44014.517326504632</v>
      </c>
      <c r="V86" s="5" t="s">
        <v>85</v>
      </c>
      <c r="W86">
        <v>1</v>
      </c>
      <c r="X86">
        <v>1</v>
      </c>
      <c r="Y86">
        <v>1</v>
      </c>
      <c r="Z86">
        <v>-46</v>
      </c>
      <c r="AB86">
        <v>0</v>
      </c>
      <c r="AC86" s="5" t="s">
        <v>8</v>
      </c>
      <c r="AD86" s="6">
        <v>44013.674558159721</v>
      </c>
      <c r="AE86" s="5" t="s">
        <v>76</v>
      </c>
      <c r="AF86">
        <v>1</v>
      </c>
      <c r="AG86">
        <v>1</v>
      </c>
      <c r="AH86">
        <v>1</v>
      </c>
      <c r="AI86">
        <v>-57</v>
      </c>
      <c r="AK86">
        <v>3</v>
      </c>
      <c r="AL86" s="5" t="s">
        <v>8</v>
      </c>
      <c r="AM86" s="6">
        <v>44014.535048599537</v>
      </c>
      <c r="AN86" s="5" t="s">
        <v>88</v>
      </c>
      <c r="AO86">
        <v>1</v>
      </c>
      <c r="AP86">
        <v>1</v>
      </c>
      <c r="AQ86">
        <v>1</v>
      </c>
      <c r="AR86">
        <v>-50</v>
      </c>
      <c r="AT86">
        <v>83</v>
      </c>
      <c r="AU86" s="5" t="s">
        <v>8</v>
      </c>
      <c r="AV86" s="6">
        <v>44012.506725150466</v>
      </c>
      <c r="AW86" s="5" t="s">
        <v>23</v>
      </c>
      <c r="AX86">
        <v>1</v>
      </c>
      <c r="AY86">
        <v>1</v>
      </c>
      <c r="AZ86">
        <v>1</v>
      </c>
      <c r="BA86">
        <v>-56</v>
      </c>
      <c r="BC86">
        <v>83</v>
      </c>
      <c r="BD86" s="5" t="s">
        <v>8</v>
      </c>
      <c r="BE86" s="6">
        <v>44021.891922037037</v>
      </c>
      <c r="BF86" s="5" t="s">
        <v>147</v>
      </c>
      <c r="BG86" s="5">
        <v>1</v>
      </c>
      <c r="BH86" s="5">
        <v>1</v>
      </c>
      <c r="BI86" s="5">
        <v>1</v>
      </c>
      <c r="BJ86" s="5">
        <v>-60</v>
      </c>
      <c r="BK86" s="5"/>
      <c r="BL86">
        <v>55</v>
      </c>
      <c r="BM86" s="5" t="s">
        <v>8</v>
      </c>
      <c r="BN86" s="6">
        <v>44013.711055023145</v>
      </c>
      <c r="BO86" s="5" t="s">
        <v>80</v>
      </c>
      <c r="BP86">
        <v>1</v>
      </c>
      <c r="BQ86">
        <v>1</v>
      </c>
      <c r="BR86">
        <v>1</v>
      </c>
      <c r="BS86">
        <v>-58</v>
      </c>
      <c r="BU86">
        <v>43</v>
      </c>
      <c r="BV86" s="5" t="s">
        <v>8</v>
      </c>
      <c r="BW86" s="6">
        <v>44021.936006979166</v>
      </c>
      <c r="BX86" s="5" t="s">
        <v>142</v>
      </c>
      <c r="BY86">
        <v>1</v>
      </c>
      <c r="BZ86">
        <v>1</v>
      </c>
      <c r="CA86">
        <v>1</v>
      </c>
      <c r="CB86">
        <v>-64</v>
      </c>
      <c r="CD86">
        <v>83</v>
      </c>
      <c r="CE86" s="5" t="s">
        <v>8</v>
      </c>
      <c r="CF86" s="6">
        <v>44021.943356608797</v>
      </c>
      <c r="CG86" s="5" t="s">
        <v>143</v>
      </c>
      <c r="CH86" s="5">
        <v>1</v>
      </c>
      <c r="CI86" s="5">
        <v>1</v>
      </c>
      <c r="CJ86" s="5">
        <v>1</v>
      </c>
      <c r="CK86" s="5">
        <v>-71</v>
      </c>
      <c r="CL86" s="5"/>
      <c r="CV86">
        <v>83</v>
      </c>
      <c r="CW86" s="5" t="s">
        <v>8</v>
      </c>
      <c r="CX86" s="6">
        <v>44021.95075541667</v>
      </c>
      <c r="CY86" s="5" t="s">
        <v>145</v>
      </c>
      <c r="CZ86" s="5">
        <v>1</v>
      </c>
      <c r="DA86" s="5">
        <v>1</v>
      </c>
      <c r="DB86" s="5">
        <v>1</v>
      </c>
      <c r="DC86" s="5">
        <v>-70</v>
      </c>
    </row>
    <row r="87" spans="1:107" x14ac:dyDescent="0.25">
      <c r="A87">
        <v>24</v>
      </c>
      <c r="B87" s="5" t="s">
        <v>8</v>
      </c>
      <c r="C87" s="6">
        <v>44013.678866261573</v>
      </c>
      <c r="D87" s="5" t="s">
        <v>62</v>
      </c>
      <c r="E87">
        <v>1</v>
      </c>
      <c r="F87">
        <v>1</v>
      </c>
      <c r="G87">
        <v>1</v>
      </c>
      <c r="H87">
        <v>-38</v>
      </c>
      <c r="J87">
        <v>4</v>
      </c>
      <c r="K87" s="5" t="s">
        <v>8</v>
      </c>
      <c r="L87" s="6">
        <v>44013.699482962962</v>
      </c>
      <c r="M87" s="5" t="s">
        <v>72</v>
      </c>
      <c r="N87">
        <v>1</v>
      </c>
      <c r="O87">
        <v>1</v>
      </c>
      <c r="P87">
        <v>1</v>
      </c>
      <c r="Q87">
        <v>-44</v>
      </c>
      <c r="S87">
        <v>38</v>
      </c>
      <c r="T87" s="5" t="s">
        <v>8</v>
      </c>
      <c r="U87" s="6">
        <v>44014.517346168985</v>
      </c>
      <c r="V87" s="5" t="s">
        <v>85</v>
      </c>
      <c r="W87">
        <v>1</v>
      </c>
      <c r="X87">
        <v>1</v>
      </c>
      <c r="Y87">
        <v>1</v>
      </c>
      <c r="Z87">
        <v>-47</v>
      </c>
      <c r="AB87">
        <v>1</v>
      </c>
      <c r="AC87" s="5" t="s">
        <v>8</v>
      </c>
      <c r="AD87" s="6">
        <v>44013.674560335647</v>
      </c>
      <c r="AE87" s="5" t="s">
        <v>76</v>
      </c>
      <c r="AF87">
        <v>1</v>
      </c>
      <c r="AG87">
        <v>1</v>
      </c>
      <c r="AH87">
        <v>1</v>
      </c>
      <c r="AI87">
        <v>-58</v>
      </c>
      <c r="AK87">
        <v>4</v>
      </c>
      <c r="AL87" s="5" t="s">
        <v>8</v>
      </c>
      <c r="AM87" s="6">
        <v>44014.5350596875</v>
      </c>
      <c r="AN87" s="5" t="s">
        <v>88</v>
      </c>
      <c r="AO87">
        <v>1</v>
      </c>
      <c r="AP87">
        <v>1</v>
      </c>
      <c r="AQ87">
        <v>1</v>
      </c>
      <c r="AR87">
        <v>-49</v>
      </c>
      <c r="AT87">
        <v>84</v>
      </c>
      <c r="AU87" s="5" t="s">
        <v>8</v>
      </c>
      <c r="AV87" s="6">
        <v>44012.506746053237</v>
      </c>
      <c r="AW87" s="5" t="s">
        <v>23</v>
      </c>
      <c r="AX87">
        <v>1</v>
      </c>
      <c r="AY87">
        <v>1</v>
      </c>
      <c r="AZ87">
        <v>1</v>
      </c>
      <c r="BA87">
        <v>-60</v>
      </c>
      <c r="BC87">
        <v>84</v>
      </c>
      <c r="BD87" s="5" t="s">
        <v>8</v>
      </c>
      <c r="BE87" s="6">
        <v>44021.891933946761</v>
      </c>
      <c r="BF87" s="5" t="s">
        <v>147</v>
      </c>
      <c r="BG87" s="5">
        <v>1</v>
      </c>
      <c r="BH87" s="5">
        <v>1</v>
      </c>
      <c r="BI87" s="5">
        <v>1</v>
      </c>
      <c r="BJ87" s="5">
        <v>-62</v>
      </c>
      <c r="BK87" s="5"/>
      <c r="BL87">
        <v>56</v>
      </c>
      <c r="BM87" s="5" t="s">
        <v>8</v>
      </c>
      <c r="BN87" s="6">
        <v>44013.711078229164</v>
      </c>
      <c r="BO87" s="5" t="s">
        <v>80</v>
      </c>
      <c r="BP87">
        <v>1</v>
      </c>
      <c r="BQ87">
        <v>1</v>
      </c>
      <c r="BR87">
        <v>1</v>
      </c>
      <c r="BS87">
        <v>-58</v>
      </c>
      <c r="BU87">
        <v>44</v>
      </c>
      <c r="BV87" s="5" t="s">
        <v>8</v>
      </c>
      <c r="BW87" s="6">
        <v>44021.936020775465</v>
      </c>
      <c r="BX87" s="5" t="s">
        <v>142</v>
      </c>
      <c r="BY87">
        <v>1</v>
      </c>
      <c r="BZ87">
        <v>1</v>
      </c>
      <c r="CA87">
        <v>1</v>
      </c>
      <c r="CB87">
        <v>-70</v>
      </c>
      <c r="CD87">
        <v>84</v>
      </c>
      <c r="CE87" s="5" t="s">
        <v>8</v>
      </c>
      <c r="CF87" s="6">
        <v>44021.943370393521</v>
      </c>
      <c r="CG87" s="5" t="s">
        <v>143</v>
      </c>
      <c r="CH87" s="5">
        <v>1</v>
      </c>
      <c r="CI87" s="5">
        <v>1</v>
      </c>
      <c r="CJ87" s="5">
        <v>1</v>
      </c>
      <c r="CK87" s="5">
        <v>-67</v>
      </c>
      <c r="CL87" s="5"/>
      <c r="CV87">
        <v>84</v>
      </c>
      <c r="CW87" s="5" t="s">
        <v>8</v>
      </c>
      <c r="CX87" s="6">
        <v>44021.950763923611</v>
      </c>
      <c r="CY87" s="5" t="s">
        <v>145</v>
      </c>
      <c r="CZ87" s="5">
        <v>1</v>
      </c>
      <c r="DA87" s="5">
        <v>1</v>
      </c>
      <c r="DB87" s="5">
        <v>1</v>
      </c>
      <c r="DC87" s="5">
        <v>-71</v>
      </c>
    </row>
    <row r="88" spans="1:107" x14ac:dyDescent="0.25">
      <c r="A88">
        <v>25</v>
      </c>
      <c r="B88" s="5" t="s">
        <v>8</v>
      </c>
      <c r="C88" s="6">
        <v>44013.678885277775</v>
      </c>
      <c r="D88" s="5" t="s">
        <v>62</v>
      </c>
      <c r="E88">
        <v>1</v>
      </c>
      <c r="F88">
        <v>1</v>
      </c>
      <c r="G88">
        <v>1</v>
      </c>
      <c r="H88">
        <v>-32</v>
      </c>
      <c r="J88">
        <v>5</v>
      </c>
      <c r="K88" s="5" t="s">
        <v>8</v>
      </c>
      <c r="L88" s="6">
        <v>44013.699491840278</v>
      </c>
      <c r="M88" s="5" t="s">
        <v>72</v>
      </c>
      <c r="N88">
        <v>1</v>
      </c>
      <c r="O88">
        <v>1</v>
      </c>
      <c r="P88">
        <v>1</v>
      </c>
      <c r="Q88">
        <v>-44</v>
      </c>
      <c r="S88">
        <v>39</v>
      </c>
      <c r="T88" s="5" t="s">
        <v>8</v>
      </c>
      <c r="U88" s="6">
        <v>44014.517350497685</v>
      </c>
      <c r="V88" s="5" t="s">
        <v>85</v>
      </c>
      <c r="W88">
        <v>1</v>
      </c>
      <c r="X88">
        <v>1</v>
      </c>
      <c r="Y88">
        <v>1</v>
      </c>
      <c r="Z88">
        <v>-47</v>
      </c>
      <c r="AB88">
        <v>2</v>
      </c>
      <c r="AC88" s="5" t="s">
        <v>8</v>
      </c>
      <c r="AD88" s="6">
        <v>44013.674572094904</v>
      </c>
      <c r="AE88" s="5" t="s">
        <v>76</v>
      </c>
      <c r="AF88">
        <v>1</v>
      </c>
      <c r="AG88">
        <v>1</v>
      </c>
      <c r="AH88">
        <v>1</v>
      </c>
      <c r="AI88">
        <v>-58</v>
      </c>
      <c r="AK88">
        <v>5</v>
      </c>
      <c r="AL88" s="5" t="s">
        <v>8</v>
      </c>
      <c r="AM88" s="6">
        <v>44014.535069988429</v>
      </c>
      <c r="AN88" s="5" t="s">
        <v>88</v>
      </c>
      <c r="AO88">
        <v>1</v>
      </c>
      <c r="AP88">
        <v>1</v>
      </c>
      <c r="AQ88">
        <v>1</v>
      </c>
      <c r="AR88">
        <v>-49</v>
      </c>
      <c r="AT88">
        <v>85</v>
      </c>
      <c r="AU88" s="5" t="s">
        <v>8</v>
      </c>
      <c r="AV88" s="6">
        <v>44012.506747719905</v>
      </c>
      <c r="AW88" s="5" t="s">
        <v>23</v>
      </c>
      <c r="AX88">
        <v>1</v>
      </c>
      <c r="AY88">
        <v>1</v>
      </c>
      <c r="AZ88">
        <v>1</v>
      </c>
      <c r="BA88">
        <v>-58</v>
      </c>
      <c r="BC88">
        <v>85</v>
      </c>
      <c r="BD88" s="5" t="s">
        <v>8</v>
      </c>
      <c r="BE88" s="6">
        <v>44021.891944537034</v>
      </c>
      <c r="BF88" s="5" t="s">
        <v>147</v>
      </c>
      <c r="BG88" s="5">
        <v>1</v>
      </c>
      <c r="BH88" s="5">
        <v>1</v>
      </c>
      <c r="BI88" s="5">
        <v>1</v>
      </c>
      <c r="BJ88" s="5">
        <v>-69</v>
      </c>
      <c r="BK88" s="5"/>
      <c r="BL88">
        <v>57</v>
      </c>
      <c r="BM88" s="5" t="s">
        <v>8</v>
      </c>
      <c r="BN88" s="6">
        <v>44013.711101435183</v>
      </c>
      <c r="BO88" s="5" t="s">
        <v>80</v>
      </c>
      <c r="BP88">
        <v>1</v>
      </c>
      <c r="BQ88">
        <v>1</v>
      </c>
      <c r="BR88">
        <v>1</v>
      </c>
      <c r="BS88">
        <v>-58</v>
      </c>
      <c r="BU88">
        <v>45</v>
      </c>
      <c r="BV88" s="5" t="s">
        <v>8</v>
      </c>
      <c r="BW88" s="6">
        <v>44021.936032800928</v>
      </c>
      <c r="BX88" s="5" t="s">
        <v>142</v>
      </c>
      <c r="BY88">
        <v>1</v>
      </c>
      <c r="BZ88">
        <v>1</v>
      </c>
      <c r="CA88">
        <v>1</v>
      </c>
      <c r="CB88">
        <v>-67</v>
      </c>
      <c r="CD88">
        <v>85</v>
      </c>
      <c r="CE88" s="5" t="s">
        <v>8</v>
      </c>
      <c r="CF88" s="6">
        <v>44021.943379861113</v>
      </c>
      <c r="CG88" s="5" t="s">
        <v>143</v>
      </c>
      <c r="CH88" s="5">
        <v>1</v>
      </c>
      <c r="CI88" s="5">
        <v>1</v>
      </c>
      <c r="CJ88" s="5">
        <v>1</v>
      </c>
      <c r="CK88" s="5">
        <v>-71</v>
      </c>
      <c r="CL88" s="5"/>
      <c r="CV88">
        <v>85</v>
      </c>
      <c r="CW88" s="5" t="s">
        <v>8</v>
      </c>
      <c r="CX88" s="6">
        <v>44021.95077570602</v>
      </c>
      <c r="CY88" s="5" t="s">
        <v>145</v>
      </c>
      <c r="CZ88" s="5">
        <v>1</v>
      </c>
      <c r="DA88" s="5">
        <v>1</v>
      </c>
      <c r="DB88" s="5">
        <v>1</v>
      </c>
      <c r="DC88" s="5">
        <v>-73</v>
      </c>
    </row>
    <row r="89" spans="1:107" x14ac:dyDescent="0.25">
      <c r="A89">
        <v>26</v>
      </c>
      <c r="B89" s="5" t="s">
        <v>8</v>
      </c>
      <c r="C89" s="6">
        <v>44013.678889050927</v>
      </c>
      <c r="D89" s="5" t="s">
        <v>62</v>
      </c>
      <c r="E89">
        <v>1</v>
      </c>
      <c r="F89">
        <v>1</v>
      </c>
      <c r="G89">
        <v>1</v>
      </c>
      <c r="H89">
        <v>-33</v>
      </c>
      <c r="J89">
        <v>6</v>
      </c>
      <c r="K89" s="5" t="s">
        <v>8</v>
      </c>
      <c r="L89" s="6">
        <v>44013.699504629629</v>
      </c>
      <c r="M89" s="5" t="s">
        <v>72</v>
      </c>
      <c r="N89">
        <v>1</v>
      </c>
      <c r="O89">
        <v>1</v>
      </c>
      <c r="P89">
        <v>1</v>
      </c>
      <c r="Q89">
        <v>-47</v>
      </c>
      <c r="S89">
        <v>40</v>
      </c>
      <c r="T89" s="5" t="s">
        <v>8</v>
      </c>
      <c r="U89" s="6">
        <v>44014.517364976855</v>
      </c>
      <c r="V89" s="5" t="s">
        <v>85</v>
      </c>
      <c r="W89">
        <v>1</v>
      </c>
      <c r="X89">
        <v>1</v>
      </c>
      <c r="Y89">
        <v>1</v>
      </c>
      <c r="Z89">
        <v>-50</v>
      </c>
      <c r="AB89">
        <v>3</v>
      </c>
      <c r="AC89" s="5" t="s">
        <v>8</v>
      </c>
      <c r="AD89" s="6">
        <v>44013.674587210648</v>
      </c>
      <c r="AE89" s="5" t="s">
        <v>76</v>
      </c>
      <c r="AF89">
        <v>1</v>
      </c>
      <c r="AG89">
        <v>1</v>
      </c>
      <c r="AH89">
        <v>1</v>
      </c>
      <c r="AI89">
        <v>-57</v>
      </c>
      <c r="AK89">
        <v>6</v>
      </c>
      <c r="AL89" s="5" t="s">
        <v>8</v>
      </c>
      <c r="AM89" s="6">
        <v>44014.535085138887</v>
      </c>
      <c r="AN89" s="5" t="s">
        <v>88</v>
      </c>
      <c r="AO89">
        <v>1</v>
      </c>
      <c r="AP89">
        <v>1</v>
      </c>
      <c r="AQ89">
        <v>1</v>
      </c>
      <c r="AR89">
        <v>-51</v>
      </c>
      <c r="AT89">
        <v>86</v>
      </c>
      <c r="AU89" s="5" t="s">
        <v>8</v>
      </c>
      <c r="AV89" s="6">
        <v>44012.506765312501</v>
      </c>
      <c r="AW89" s="5" t="s">
        <v>23</v>
      </c>
      <c r="AX89">
        <v>1</v>
      </c>
      <c r="AY89">
        <v>1</v>
      </c>
      <c r="AZ89">
        <v>1</v>
      </c>
      <c r="BA89">
        <v>-59</v>
      </c>
      <c r="BC89">
        <v>86</v>
      </c>
      <c r="BD89" s="5" t="s">
        <v>8</v>
      </c>
      <c r="BE89" s="6">
        <v>44021.891956504631</v>
      </c>
      <c r="BF89" s="5" t="s">
        <v>147</v>
      </c>
      <c r="BG89" s="5">
        <v>1</v>
      </c>
      <c r="BH89" s="5">
        <v>1</v>
      </c>
      <c r="BI89" s="5">
        <v>1</v>
      </c>
      <c r="BJ89" s="5">
        <v>-62</v>
      </c>
      <c r="BK89" s="5"/>
      <c r="BL89">
        <v>58</v>
      </c>
      <c r="BM89" s="5" t="s">
        <v>8</v>
      </c>
      <c r="BN89" s="6">
        <v>44013.711112418983</v>
      </c>
      <c r="BO89" s="5" t="s">
        <v>80</v>
      </c>
      <c r="BP89">
        <v>1</v>
      </c>
      <c r="BQ89">
        <v>1</v>
      </c>
      <c r="BR89">
        <v>1</v>
      </c>
      <c r="BS89">
        <v>-58</v>
      </c>
      <c r="BU89">
        <v>46</v>
      </c>
      <c r="BV89" s="5" t="s">
        <v>8</v>
      </c>
      <c r="BW89" s="6">
        <v>44021.936042430556</v>
      </c>
      <c r="BX89" s="5" t="s">
        <v>142</v>
      </c>
      <c r="BY89">
        <v>1</v>
      </c>
      <c r="BZ89">
        <v>1</v>
      </c>
      <c r="CA89">
        <v>1</v>
      </c>
      <c r="CB89">
        <v>-70</v>
      </c>
      <c r="CD89">
        <v>86</v>
      </c>
      <c r="CE89" s="5" t="s">
        <v>8</v>
      </c>
      <c r="CF89" s="6">
        <v>44021.943392013891</v>
      </c>
      <c r="CG89" s="5" t="s">
        <v>143</v>
      </c>
      <c r="CH89" s="5">
        <v>1</v>
      </c>
      <c r="CI89" s="5">
        <v>1</v>
      </c>
      <c r="CJ89" s="5">
        <v>1</v>
      </c>
      <c r="CK89" s="5">
        <v>-71</v>
      </c>
      <c r="CL89" s="5"/>
      <c r="CV89">
        <v>86</v>
      </c>
      <c r="CW89" s="5" t="s">
        <v>8</v>
      </c>
      <c r="CX89" s="6">
        <v>44021.950792372685</v>
      </c>
      <c r="CY89" s="5" t="s">
        <v>145</v>
      </c>
      <c r="CZ89" s="5">
        <v>1</v>
      </c>
      <c r="DA89" s="5">
        <v>1</v>
      </c>
      <c r="DB89" s="5">
        <v>1</v>
      </c>
      <c r="DC89" s="5">
        <v>-70</v>
      </c>
    </row>
    <row r="90" spans="1:107" x14ac:dyDescent="0.25">
      <c r="A90">
        <v>27</v>
      </c>
      <c r="B90" s="5" t="s">
        <v>8</v>
      </c>
      <c r="C90" s="6">
        <v>44013.678906655092</v>
      </c>
      <c r="D90" s="5" t="s">
        <v>62</v>
      </c>
      <c r="E90">
        <v>1</v>
      </c>
      <c r="F90">
        <v>1</v>
      </c>
      <c r="G90">
        <v>1</v>
      </c>
      <c r="H90">
        <v>-32</v>
      </c>
      <c r="J90">
        <v>7</v>
      </c>
      <c r="K90" s="5" t="s">
        <v>8</v>
      </c>
      <c r="L90" s="6">
        <v>44013.699521585651</v>
      </c>
      <c r="M90" s="5" t="s">
        <v>72</v>
      </c>
      <c r="N90">
        <v>1</v>
      </c>
      <c r="O90">
        <v>1</v>
      </c>
      <c r="P90">
        <v>1</v>
      </c>
      <c r="Q90">
        <v>-47</v>
      </c>
      <c r="S90">
        <v>41</v>
      </c>
      <c r="T90" s="5" t="s">
        <v>8</v>
      </c>
      <c r="U90" s="6">
        <v>44014.517379710647</v>
      </c>
      <c r="V90" s="5" t="s">
        <v>85</v>
      </c>
      <c r="W90">
        <v>1</v>
      </c>
      <c r="X90">
        <v>1</v>
      </c>
      <c r="Y90">
        <v>1</v>
      </c>
      <c r="Z90">
        <v>-47</v>
      </c>
      <c r="AB90">
        <v>4</v>
      </c>
      <c r="AC90" s="5" t="s">
        <v>8</v>
      </c>
      <c r="AD90" s="6">
        <v>44013.674596076387</v>
      </c>
      <c r="AE90" s="5" t="s">
        <v>76</v>
      </c>
      <c r="AF90">
        <v>1</v>
      </c>
      <c r="AG90">
        <v>1</v>
      </c>
      <c r="AH90">
        <v>1</v>
      </c>
      <c r="AI90">
        <v>-57</v>
      </c>
      <c r="AK90">
        <v>7</v>
      </c>
      <c r="AL90" s="5" t="s">
        <v>8</v>
      </c>
      <c r="AM90" s="6">
        <v>44014.535094780091</v>
      </c>
      <c r="AN90" s="5" t="s">
        <v>88</v>
      </c>
      <c r="AO90">
        <v>1</v>
      </c>
      <c r="AP90">
        <v>1</v>
      </c>
      <c r="AQ90">
        <v>1</v>
      </c>
      <c r="AR90">
        <v>-50</v>
      </c>
      <c r="AT90">
        <v>87</v>
      </c>
      <c r="AU90" s="5" t="s">
        <v>8</v>
      </c>
      <c r="AV90" s="6">
        <v>44012.506771446759</v>
      </c>
      <c r="AW90" s="5" t="s">
        <v>23</v>
      </c>
      <c r="AX90">
        <v>1</v>
      </c>
      <c r="AY90">
        <v>1</v>
      </c>
      <c r="AZ90">
        <v>1</v>
      </c>
      <c r="BA90">
        <v>-55</v>
      </c>
      <c r="BC90">
        <v>87</v>
      </c>
      <c r="BD90" s="5" t="s">
        <v>8</v>
      </c>
      <c r="BE90" s="6">
        <v>44021.891974085651</v>
      </c>
      <c r="BF90" s="5" t="s">
        <v>147</v>
      </c>
      <c r="BG90" s="5">
        <v>1</v>
      </c>
      <c r="BH90" s="5">
        <v>1</v>
      </c>
      <c r="BI90" s="5">
        <v>1</v>
      </c>
      <c r="BJ90" s="5">
        <v>-68</v>
      </c>
      <c r="BK90" s="5"/>
      <c r="BL90">
        <v>59</v>
      </c>
      <c r="BM90" s="5" t="s">
        <v>8</v>
      </c>
      <c r="BN90" s="6">
        <v>44013.711134224533</v>
      </c>
      <c r="BO90" s="5" t="s">
        <v>80</v>
      </c>
      <c r="BP90">
        <v>1</v>
      </c>
      <c r="BQ90">
        <v>1</v>
      </c>
      <c r="BR90">
        <v>1</v>
      </c>
      <c r="BS90">
        <v>-58</v>
      </c>
      <c r="BU90">
        <v>47</v>
      </c>
      <c r="BV90" s="5" t="s">
        <v>8</v>
      </c>
      <c r="BW90" s="6">
        <v>44021.936055300925</v>
      </c>
      <c r="BX90" s="5" t="s">
        <v>142</v>
      </c>
      <c r="BY90">
        <v>1</v>
      </c>
      <c r="BZ90">
        <v>1</v>
      </c>
      <c r="CA90">
        <v>1</v>
      </c>
      <c r="CB90">
        <v>-67</v>
      </c>
      <c r="CD90">
        <v>87</v>
      </c>
      <c r="CE90" s="5" t="s">
        <v>8</v>
      </c>
      <c r="CF90" s="6">
        <v>44021.943405138889</v>
      </c>
      <c r="CG90" s="5" t="s">
        <v>143</v>
      </c>
      <c r="CH90" s="5">
        <v>1</v>
      </c>
      <c r="CI90" s="5">
        <v>1</v>
      </c>
      <c r="CJ90" s="5">
        <v>1</v>
      </c>
      <c r="CK90" s="5">
        <v>-71</v>
      </c>
      <c r="CL90" s="5"/>
      <c r="CV90">
        <v>87</v>
      </c>
      <c r="CW90" s="5" t="s">
        <v>8</v>
      </c>
      <c r="CX90" s="6">
        <v>44021.950801250001</v>
      </c>
      <c r="CY90" s="5" t="s">
        <v>145</v>
      </c>
      <c r="CZ90" s="5">
        <v>1</v>
      </c>
      <c r="DA90" s="5">
        <v>1</v>
      </c>
      <c r="DB90" s="5">
        <v>1</v>
      </c>
      <c r="DC90" s="5">
        <v>-69</v>
      </c>
    </row>
    <row r="91" spans="1:107" x14ac:dyDescent="0.25">
      <c r="A91">
        <v>28</v>
      </c>
      <c r="B91" s="5" t="s">
        <v>8</v>
      </c>
      <c r="C91" s="6">
        <v>44013.678913067131</v>
      </c>
      <c r="D91" s="5" t="s">
        <v>62</v>
      </c>
      <c r="E91">
        <v>1</v>
      </c>
      <c r="F91">
        <v>1</v>
      </c>
      <c r="G91">
        <v>1</v>
      </c>
      <c r="H91">
        <v>-35</v>
      </c>
      <c r="J91">
        <v>8</v>
      </c>
      <c r="K91" s="5" t="s">
        <v>8</v>
      </c>
      <c r="L91" s="6">
        <v>44013.699525868054</v>
      </c>
      <c r="M91" s="5" t="s">
        <v>72</v>
      </c>
      <c r="N91">
        <v>1</v>
      </c>
      <c r="O91">
        <v>1</v>
      </c>
      <c r="P91">
        <v>1</v>
      </c>
      <c r="Q91">
        <v>-45</v>
      </c>
      <c r="S91">
        <v>42</v>
      </c>
      <c r="T91" s="5" t="s">
        <v>8</v>
      </c>
      <c r="U91" s="6">
        <v>44014.517390949077</v>
      </c>
      <c r="V91" s="5" t="s">
        <v>85</v>
      </c>
      <c r="W91">
        <v>1</v>
      </c>
      <c r="X91">
        <v>1</v>
      </c>
      <c r="Y91">
        <v>1</v>
      </c>
      <c r="Z91">
        <v>-50</v>
      </c>
      <c r="AB91">
        <v>5</v>
      </c>
      <c r="AC91" s="5" t="s">
        <v>8</v>
      </c>
      <c r="AD91" s="6">
        <v>44013.674606712964</v>
      </c>
      <c r="AE91" s="5" t="s">
        <v>76</v>
      </c>
      <c r="AF91">
        <v>1</v>
      </c>
      <c r="AG91">
        <v>1</v>
      </c>
      <c r="AH91">
        <v>1</v>
      </c>
      <c r="AI91">
        <v>-57</v>
      </c>
      <c r="AK91">
        <v>8</v>
      </c>
      <c r="AL91" s="5" t="s">
        <v>8</v>
      </c>
      <c r="AM91" s="6">
        <v>44014.535106099538</v>
      </c>
      <c r="AN91" s="5" t="s">
        <v>88</v>
      </c>
      <c r="AO91">
        <v>1</v>
      </c>
      <c r="AP91">
        <v>1</v>
      </c>
      <c r="AQ91">
        <v>1</v>
      </c>
      <c r="AR91">
        <v>-47</v>
      </c>
      <c r="AT91">
        <v>88</v>
      </c>
      <c r="AU91" s="5" t="s">
        <v>8</v>
      </c>
      <c r="AV91" s="6">
        <v>44012.506785439815</v>
      </c>
      <c r="AW91" s="5" t="s">
        <v>23</v>
      </c>
      <c r="AX91">
        <v>1</v>
      </c>
      <c r="AY91">
        <v>1</v>
      </c>
      <c r="AZ91">
        <v>1</v>
      </c>
      <c r="BA91">
        <v>-60</v>
      </c>
      <c r="BC91">
        <v>88</v>
      </c>
      <c r="BD91" s="5" t="s">
        <v>8</v>
      </c>
      <c r="BE91" s="6">
        <v>44021.891980624998</v>
      </c>
      <c r="BF91" s="5" t="s">
        <v>147</v>
      </c>
      <c r="BG91" s="5">
        <v>1</v>
      </c>
      <c r="BH91" s="5">
        <v>1</v>
      </c>
      <c r="BI91" s="5">
        <v>1</v>
      </c>
      <c r="BJ91" s="5">
        <v>-59</v>
      </c>
      <c r="BK91" s="5"/>
      <c r="BL91">
        <v>60</v>
      </c>
      <c r="BM91" s="5" t="s">
        <v>8</v>
      </c>
      <c r="BN91" s="6">
        <v>44013.711134432873</v>
      </c>
      <c r="BO91" s="5" t="s">
        <v>80</v>
      </c>
      <c r="BP91">
        <v>1</v>
      </c>
      <c r="BQ91">
        <v>1</v>
      </c>
      <c r="BR91">
        <v>1</v>
      </c>
      <c r="BS91">
        <v>-58</v>
      </c>
      <c r="BU91">
        <v>48</v>
      </c>
      <c r="BV91" s="5" t="s">
        <v>8</v>
      </c>
      <c r="BW91" s="6">
        <v>44021.936068518517</v>
      </c>
      <c r="BX91" s="5" t="s">
        <v>142</v>
      </c>
      <c r="BY91">
        <v>1</v>
      </c>
      <c r="BZ91">
        <v>1</v>
      </c>
      <c r="CA91">
        <v>1</v>
      </c>
      <c r="CB91">
        <v>-67</v>
      </c>
      <c r="CD91">
        <v>88</v>
      </c>
      <c r="CE91" s="5" t="s">
        <v>8</v>
      </c>
      <c r="CF91" s="6">
        <v>44021.943416655093</v>
      </c>
      <c r="CG91" s="5" t="s">
        <v>143</v>
      </c>
      <c r="CH91" s="5">
        <v>1</v>
      </c>
      <c r="CI91" s="5">
        <v>1</v>
      </c>
      <c r="CJ91" s="5">
        <v>1</v>
      </c>
      <c r="CK91" s="5">
        <v>-71</v>
      </c>
      <c r="CL91" s="5"/>
      <c r="CV91">
        <v>88</v>
      </c>
      <c r="CW91" s="5" t="s">
        <v>8</v>
      </c>
      <c r="CX91" s="6">
        <v>44021.950810798611</v>
      </c>
      <c r="CY91" s="5" t="s">
        <v>145</v>
      </c>
      <c r="CZ91" s="5">
        <v>1</v>
      </c>
      <c r="DA91" s="5">
        <v>1</v>
      </c>
      <c r="DB91" s="5">
        <v>1</v>
      </c>
      <c r="DC91" s="5">
        <v>-71</v>
      </c>
    </row>
    <row r="92" spans="1:107" x14ac:dyDescent="0.25">
      <c r="A92">
        <v>29</v>
      </c>
      <c r="B92" s="5" t="s">
        <v>8</v>
      </c>
      <c r="C92" s="6">
        <v>44013.67892583333</v>
      </c>
      <c r="D92" s="5" t="s">
        <v>62</v>
      </c>
      <c r="E92">
        <v>1</v>
      </c>
      <c r="F92">
        <v>1</v>
      </c>
      <c r="G92">
        <v>1</v>
      </c>
      <c r="H92">
        <v>-35</v>
      </c>
      <c r="J92">
        <v>9</v>
      </c>
      <c r="K92" s="5" t="s">
        <v>8</v>
      </c>
      <c r="L92" s="6">
        <v>44013.699540277776</v>
      </c>
      <c r="M92" s="5" t="s">
        <v>72</v>
      </c>
      <c r="N92">
        <v>1</v>
      </c>
      <c r="O92">
        <v>1</v>
      </c>
      <c r="P92">
        <v>1</v>
      </c>
      <c r="Q92">
        <v>-45</v>
      </c>
      <c r="S92">
        <v>43</v>
      </c>
      <c r="T92" s="5" t="s">
        <v>8</v>
      </c>
      <c r="U92" s="6">
        <v>44014.517398425924</v>
      </c>
      <c r="V92" s="5" t="s">
        <v>85</v>
      </c>
      <c r="W92">
        <v>1</v>
      </c>
      <c r="X92">
        <v>1</v>
      </c>
      <c r="Y92">
        <v>1</v>
      </c>
      <c r="Z92">
        <v>-49</v>
      </c>
      <c r="AB92">
        <v>6</v>
      </c>
      <c r="AC92" s="5" t="s">
        <v>8</v>
      </c>
      <c r="AD92" s="6">
        <v>44013.674621770835</v>
      </c>
      <c r="AE92" s="5" t="s">
        <v>76</v>
      </c>
      <c r="AF92">
        <v>1</v>
      </c>
      <c r="AG92">
        <v>1</v>
      </c>
      <c r="AH92">
        <v>1</v>
      </c>
      <c r="AI92">
        <v>-58</v>
      </c>
      <c r="AK92">
        <v>9</v>
      </c>
      <c r="AL92" s="5" t="s">
        <v>8</v>
      </c>
      <c r="AM92" s="6">
        <v>44014.535116724539</v>
      </c>
      <c r="AN92" s="5" t="s">
        <v>88</v>
      </c>
      <c r="AO92">
        <v>1</v>
      </c>
      <c r="AP92">
        <v>1</v>
      </c>
      <c r="AQ92">
        <v>1</v>
      </c>
      <c r="AR92">
        <v>-49</v>
      </c>
      <c r="AT92">
        <v>89</v>
      </c>
      <c r="AU92" s="5" t="s">
        <v>8</v>
      </c>
      <c r="AV92" s="6">
        <v>44012.506794259258</v>
      </c>
      <c r="AW92" s="5" t="s">
        <v>23</v>
      </c>
      <c r="AX92">
        <v>1</v>
      </c>
      <c r="AY92">
        <v>1</v>
      </c>
      <c r="AZ92">
        <v>1</v>
      </c>
      <c r="BA92">
        <v>-60</v>
      </c>
      <c r="BC92">
        <v>89</v>
      </c>
      <c r="BD92" s="5" t="s">
        <v>8</v>
      </c>
      <c r="BE92" s="6">
        <v>44021.891990972224</v>
      </c>
      <c r="BF92" s="5" t="s">
        <v>147</v>
      </c>
      <c r="BG92" s="5">
        <v>1</v>
      </c>
      <c r="BH92" s="5">
        <v>1</v>
      </c>
      <c r="BI92" s="5">
        <v>1</v>
      </c>
      <c r="BJ92" s="5">
        <v>-69</v>
      </c>
      <c r="BK92" s="5"/>
      <c r="BL92">
        <v>61</v>
      </c>
      <c r="BM92" s="5" t="s">
        <v>8</v>
      </c>
      <c r="BN92" s="6">
        <v>44013.71115234954</v>
      </c>
      <c r="BO92" s="5" t="s">
        <v>80</v>
      </c>
      <c r="BP92">
        <v>1</v>
      </c>
      <c r="BQ92">
        <v>1</v>
      </c>
      <c r="BR92">
        <v>1</v>
      </c>
      <c r="BS92">
        <v>-57</v>
      </c>
      <c r="BU92">
        <v>49</v>
      </c>
      <c r="BV92" s="5" t="s">
        <v>8</v>
      </c>
      <c r="BW92" s="6">
        <v>44021.936078773149</v>
      </c>
      <c r="BX92" s="5" t="s">
        <v>142</v>
      </c>
      <c r="BY92">
        <v>1</v>
      </c>
      <c r="BZ92">
        <v>1</v>
      </c>
      <c r="CA92">
        <v>1</v>
      </c>
      <c r="CB92">
        <v>-65</v>
      </c>
      <c r="CD92">
        <v>89</v>
      </c>
      <c r="CE92" s="5" t="s">
        <v>8</v>
      </c>
      <c r="CF92" s="6">
        <v>44021.943428599538</v>
      </c>
      <c r="CG92" s="5" t="s">
        <v>143</v>
      </c>
      <c r="CH92" s="5">
        <v>1</v>
      </c>
      <c r="CI92" s="5">
        <v>1</v>
      </c>
      <c r="CJ92" s="5">
        <v>1</v>
      </c>
      <c r="CK92" s="5">
        <v>-67</v>
      </c>
      <c r="CL92" s="5"/>
      <c r="CV92">
        <v>89</v>
      </c>
      <c r="CW92" s="5" t="s">
        <v>8</v>
      </c>
      <c r="CX92" s="6">
        <v>44021.95083400463</v>
      </c>
      <c r="CY92" s="5" t="s">
        <v>145</v>
      </c>
      <c r="CZ92" s="5">
        <v>1</v>
      </c>
      <c r="DA92" s="5">
        <v>1</v>
      </c>
      <c r="DB92" s="5">
        <v>1</v>
      </c>
      <c r="DC92" s="5">
        <v>-70</v>
      </c>
    </row>
    <row r="93" spans="1:107" x14ac:dyDescent="0.25">
      <c r="A93">
        <v>0</v>
      </c>
      <c r="B93" s="5" t="s">
        <v>8</v>
      </c>
      <c r="C93" s="6">
        <v>44013.680088634261</v>
      </c>
      <c r="D93" s="5" t="s">
        <v>63</v>
      </c>
      <c r="E93">
        <v>1</v>
      </c>
      <c r="F93">
        <v>1</v>
      </c>
      <c r="G93">
        <v>1</v>
      </c>
      <c r="H93">
        <v>-41</v>
      </c>
      <c r="J93">
        <v>10</v>
      </c>
      <c r="K93" s="5" t="s">
        <v>8</v>
      </c>
      <c r="L93" s="6">
        <v>44013.699551273145</v>
      </c>
      <c r="M93" s="5" t="s">
        <v>72</v>
      </c>
      <c r="N93">
        <v>1</v>
      </c>
      <c r="O93">
        <v>1</v>
      </c>
      <c r="P93">
        <v>1</v>
      </c>
      <c r="Q93">
        <v>-47</v>
      </c>
      <c r="S93">
        <v>44</v>
      </c>
      <c r="T93" s="5" t="s">
        <v>8</v>
      </c>
      <c r="U93" s="6">
        <v>44014.517407430554</v>
      </c>
      <c r="V93" s="5" t="s">
        <v>85</v>
      </c>
      <c r="W93">
        <v>1</v>
      </c>
      <c r="X93">
        <v>1</v>
      </c>
      <c r="Y93">
        <v>1</v>
      </c>
      <c r="Z93">
        <v>-50</v>
      </c>
      <c r="AB93">
        <v>7</v>
      </c>
      <c r="AC93" s="5" t="s">
        <v>8</v>
      </c>
      <c r="AD93" s="6">
        <v>44013.674644976854</v>
      </c>
      <c r="AE93" s="5" t="s">
        <v>76</v>
      </c>
      <c r="AF93">
        <v>1</v>
      </c>
      <c r="AG93">
        <v>1</v>
      </c>
      <c r="AH93">
        <v>1</v>
      </c>
      <c r="AI93">
        <v>-57</v>
      </c>
      <c r="AK93">
        <v>10</v>
      </c>
      <c r="AL93" s="5" t="s">
        <v>8</v>
      </c>
      <c r="AM93" s="6">
        <v>44014.53513178241</v>
      </c>
      <c r="AN93" s="5" t="s">
        <v>88</v>
      </c>
      <c r="AO93">
        <v>1</v>
      </c>
      <c r="AP93">
        <v>1</v>
      </c>
      <c r="AQ93">
        <v>1</v>
      </c>
      <c r="AR93">
        <v>-49</v>
      </c>
      <c r="AT93">
        <v>90</v>
      </c>
      <c r="AU93" s="5" t="s">
        <v>8</v>
      </c>
      <c r="AV93" s="6">
        <v>44012.50681402778</v>
      </c>
      <c r="AW93" s="5" t="s">
        <v>23</v>
      </c>
      <c r="AX93">
        <v>1</v>
      </c>
      <c r="AY93">
        <v>1</v>
      </c>
      <c r="AZ93">
        <v>1</v>
      </c>
      <c r="BA93">
        <v>-57</v>
      </c>
      <c r="BC93">
        <v>90</v>
      </c>
      <c r="BD93" s="5" t="s">
        <v>8</v>
      </c>
      <c r="BE93" s="6">
        <v>44021.892003738423</v>
      </c>
      <c r="BF93" s="5" t="s">
        <v>147</v>
      </c>
      <c r="BG93" s="5">
        <v>1</v>
      </c>
      <c r="BH93" s="5">
        <v>1</v>
      </c>
      <c r="BI93" s="5">
        <v>1</v>
      </c>
      <c r="BJ93" s="5">
        <v>-69</v>
      </c>
      <c r="BK93" s="5"/>
      <c r="BL93">
        <v>62</v>
      </c>
      <c r="BM93" s="5" t="s">
        <v>8</v>
      </c>
      <c r="BN93" s="6">
        <v>44013.711158877311</v>
      </c>
      <c r="BO93" s="5" t="s">
        <v>80</v>
      </c>
      <c r="BP93">
        <v>1</v>
      </c>
      <c r="BQ93">
        <v>1</v>
      </c>
      <c r="BR93">
        <v>1</v>
      </c>
      <c r="BS93">
        <v>-57</v>
      </c>
      <c r="BU93">
        <v>50</v>
      </c>
      <c r="BV93" s="5" t="s">
        <v>8</v>
      </c>
      <c r="BW93" s="6">
        <v>44021.936089733797</v>
      </c>
      <c r="BX93" s="5" t="s">
        <v>142</v>
      </c>
      <c r="BY93">
        <v>1</v>
      </c>
      <c r="BZ93">
        <v>1</v>
      </c>
      <c r="CA93">
        <v>1</v>
      </c>
      <c r="CB93">
        <v>-65</v>
      </c>
      <c r="CD93">
        <v>90</v>
      </c>
      <c r="CE93" s="5" t="s">
        <v>8</v>
      </c>
      <c r="CF93" s="6">
        <v>44021.94343979167</v>
      </c>
      <c r="CG93" s="5" t="s">
        <v>143</v>
      </c>
      <c r="CH93" s="5">
        <v>1</v>
      </c>
      <c r="CI93" s="5">
        <v>1</v>
      </c>
      <c r="CJ93" s="5">
        <v>1</v>
      </c>
      <c r="CK93" s="5">
        <v>-71</v>
      </c>
      <c r="CL93" s="5"/>
      <c r="CV93">
        <v>90</v>
      </c>
      <c r="CW93" s="5" t="s">
        <v>8</v>
      </c>
      <c r="CX93" s="6">
        <v>44021.950856585645</v>
      </c>
      <c r="CY93" s="5" t="s">
        <v>145</v>
      </c>
      <c r="CZ93" s="5">
        <v>1</v>
      </c>
      <c r="DA93" s="5">
        <v>1</v>
      </c>
      <c r="DB93" s="5">
        <v>1</v>
      </c>
      <c r="DC93" s="5">
        <v>-72</v>
      </c>
    </row>
    <row r="94" spans="1:107" x14ac:dyDescent="0.25">
      <c r="A94">
        <v>1</v>
      </c>
      <c r="B94" s="5" t="s">
        <v>8</v>
      </c>
      <c r="C94" s="6">
        <v>44013.680094328702</v>
      </c>
      <c r="D94" s="5" t="s">
        <v>63</v>
      </c>
      <c r="E94">
        <v>1</v>
      </c>
      <c r="F94">
        <v>1</v>
      </c>
      <c r="G94">
        <v>1</v>
      </c>
      <c r="H94">
        <v>-35</v>
      </c>
      <c r="J94">
        <v>11</v>
      </c>
      <c r="K94" s="5" t="s">
        <v>8</v>
      </c>
      <c r="L94" s="6">
        <v>44013.699563969909</v>
      </c>
      <c r="M94" s="5" t="s">
        <v>72</v>
      </c>
      <c r="N94">
        <v>1</v>
      </c>
      <c r="O94">
        <v>1</v>
      </c>
      <c r="P94">
        <v>1</v>
      </c>
      <c r="Q94">
        <v>-47</v>
      </c>
      <c r="S94">
        <v>45</v>
      </c>
      <c r="T94" s="5" t="s">
        <v>8</v>
      </c>
      <c r="U94" s="6">
        <v>44014.517420231481</v>
      </c>
      <c r="V94" s="5" t="s">
        <v>85</v>
      </c>
      <c r="W94">
        <v>1</v>
      </c>
      <c r="X94">
        <v>1</v>
      </c>
      <c r="Y94">
        <v>1</v>
      </c>
      <c r="Z94">
        <v>-49</v>
      </c>
      <c r="AB94">
        <v>8</v>
      </c>
      <c r="AC94" s="5" t="s">
        <v>8</v>
      </c>
      <c r="AD94" s="6">
        <v>44013.674658750002</v>
      </c>
      <c r="AE94" s="5" t="s">
        <v>76</v>
      </c>
      <c r="AF94">
        <v>1</v>
      </c>
      <c r="AG94">
        <v>1</v>
      </c>
      <c r="AH94">
        <v>1</v>
      </c>
      <c r="AI94">
        <v>-58</v>
      </c>
      <c r="AK94">
        <v>11</v>
      </c>
      <c r="AL94" s="5" t="s">
        <v>8</v>
      </c>
      <c r="AM94" s="6">
        <v>44014.535147152776</v>
      </c>
      <c r="AN94" s="5" t="s">
        <v>88</v>
      </c>
      <c r="AO94">
        <v>1</v>
      </c>
      <c r="AP94">
        <v>1</v>
      </c>
      <c r="AQ94">
        <v>1</v>
      </c>
      <c r="AR94">
        <v>-49</v>
      </c>
      <c r="AT94">
        <v>91</v>
      </c>
      <c r="AU94" s="5" t="s">
        <v>8</v>
      </c>
      <c r="AV94" s="6">
        <v>44012.506821226852</v>
      </c>
      <c r="AW94" s="5" t="s">
        <v>23</v>
      </c>
      <c r="AX94">
        <v>1</v>
      </c>
      <c r="AY94">
        <v>1</v>
      </c>
      <c r="AZ94">
        <v>1</v>
      </c>
      <c r="BA94">
        <v>-59</v>
      </c>
      <c r="BC94">
        <v>91</v>
      </c>
      <c r="BD94" s="5" t="s">
        <v>8</v>
      </c>
      <c r="BE94" s="6">
        <v>44021.892014432873</v>
      </c>
      <c r="BF94" s="5" t="s">
        <v>147</v>
      </c>
      <c r="BG94" s="5">
        <v>1</v>
      </c>
      <c r="BH94" s="5">
        <v>1</v>
      </c>
      <c r="BI94" s="5">
        <v>1</v>
      </c>
      <c r="BJ94" s="5">
        <v>-68</v>
      </c>
      <c r="BK94" s="5"/>
      <c r="BL94">
        <v>63</v>
      </c>
      <c r="BM94" s="5" t="s">
        <v>8</v>
      </c>
      <c r="BN94" s="6">
        <v>44013.711171597221</v>
      </c>
      <c r="BO94" s="5" t="s">
        <v>80</v>
      </c>
      <c r="BP94">
        <v>1</v>
      </c>
      <c r="BQ94">
        <v>1</v>
      </c>
      <c r="BR94">
        <v>1</v>
      </c>
      <c r="BS94">
        <v>-61</v>
      </c>
      <c r="BU94">
        <v>51</v>
      </c>
      <c r="BV94" s="5" t="s">
        <v>8</v>
      </c>
      <c r="BW94" s="6">
        <v>44021.936100925923</v>
      </c>
      <c r="BX94" s="5" t="s">
        <v>142</v>
      </c>
      <c r="BY94">
        <v>1</v>
      </c>
      <c r="BZ94">
        <v>1</v>
      </c>
      <c r="CA94">
        <v>1</v>
      </c>
      <c r="CB94">
        <v>-70</v>
      </c>
      <c r="CD94">
        <v>91</v>
      </c>
      <c r="CE94" s="5" t="s">
        <v>8</v>
      </c>
      <c r="CF94" s="6">
        <v>44021.943450405095</v>
      </c>
      <c r="CG94" s="5" t="s">
        <v>143</v>
      </c>
      <c r="CH94" s="5">
        <v>1</v>
      </c>
      <c r="CI94" s="5">
        <v>1</v>
      </c>
      <c r="CJ94" s="5">
        <v>1</v>
      </c>
      <c r="CK94" s="5">
        <v>-67</v>
      </c>
      <c r="CL94" s="5"/>
      <c r="CV94">
        <v>91</v>
      </c>
      <c r="CW94" s="5" t="s">
        <v>8</v>
      </c>
      <c r="CX94" s="6">
        <v>44021.950870011577</v>
      </c>
      <c r="CY94" s="5" t="s">
        <v>145</v>
      </c>
      <c r="CZ94" s="5">
        <v>1</v>
      </c>
      <c r="DA94" s="5">
        <v>1</v>
      </c>
      <c r="DB94" s="5">
        <v>1</v>
      </c>
      <c r="DC94" s="5">
        <v>-68</v>
      </c>
    </row>
    <row r="95" spans="1:107" x14ac:dyDescent="0.25">
      <c r="A95">
        <v>2</v>
      </c>
      <c r="B95" s="5" t="s">
        <v>8</v>
      </c>
      <c r="C95" s="6">
        <v>44013.680109189816</v>
      </c>
      <c r="D95" s="5" t="s">
        <v>63</v>
      </c>
      <c r="E95">
        <v>1</v>
      </c>
      <c r="F95">
        <v>1</v>
      </c>
      <c r="G95">
        <v>1</v>
      </c>
      <c r="H95">
        <v>-39</v>
      </c>
      <c r="J95">
        <v>12</v>
      </c>
      <c r="K95" s="5" t="s">
        <v>8</v>
      </c>
      <c r="L95" s="6">
        <v>44013.699574467595</v>
      </c>
      <c r="M95" s="5" t="s">
        <v>72</v>
      </c>
      <c r="N95">
        <v>1</v>
      </c>
      <c r="O95">
        <v>1</v>
      </c>
      <c r="P95">
        <v>1</v>
      </c>
      <c r="Q95">
        <v>-45</v>
      </c>
      <c r="S95">
        <v>46</v>
      </c>
      <c r="T95" s="5" t="s">
        <v>8</v>
      </c>
      <c r="U95" s="6">
        <v>44014.517430821761</v>
      </c>
      <c r="V95" s="5" t="s">
        <v>85</v>
      </c>
      <c r="W95">
        <v>1</v>
      </c>
      <c r="X95">
        <v>1</v>
      </c>
      <c r="Y95">
        <v>1</v>
      </c>
      <c r="Z95">
        <v>-50</v>
      </c>
      <c r="AB95">
        <v>9</v>
      </c>
      <c r="AC95" s="5" t="s">
        <v>8</v>
      </c>
      <c r="AD95" s="6">
        <v>44013.674667581021</v>
      </c>
      <c r="AE95" s="5" t="s">
        <v>76</v>
      </c>
      <c r="AF95">
        <v>1</v>
      </c>
      <c r="AG95">
        <v>1</v>
      </c>
      <c r="AH95">
        <v>1</v>
      </c>
      <c r="AI95">
        <v>-57</v>
      </c>
      <c r="AK95">
        <v>12</v>
      </c>
      <c r="AL95" s="5" t="s">
        <v>8</v>
      </c>
      <c r="AM95" s="6">
        <v>44014.535150532407</v>
      </c>
      <c r="AN95" s="5" t="s">
        <v>88</v>
      </c>
      <c r="AO95">
        <v>1</v>
      </c>
      <c r="AP95">
        <v>1</v>
      </c>
      <c r="AQ95">
        <v>1</v>
      </c>
      <c r="AR95">
        <v>-50</v>
      </c>
      <c r="AT95">
        <v>92</v>
      </c>
      <c r="AU95" s="5" t="s">
        <v>8</v>
      </c>
      <c r="AV95" s="6">
        <v>44012.506828807869</v>
      </c>
      <c r="AW95" s="5" t="s">
        <v>23</v>
      </c>
      <c r="AX95">
        <v>1</v>
      </c>
      <c r="AY95">
        <v>1</v>
      </c>
      <c r="AZ95">
        <v>1</v>
      </c>
      <c r="BA95">
        <v>-59</v>
      </c>
      <c r="BC95">
        <v>92</v>
      </c>
      <c r="BD95" s="5" t="s">
        <v>8</v>
      </c>
      <c r="BE95" s="6">
        <v>44021.892033263888</v>
      </c>
      <c r="BF95" s="5" t="s">
        <v>147</v>
      </c>
      <c r="BG95" s="5">
        <v>1</v>
      </c>
      <c r="BH95" s="5">
        <v>1</v>
      </c>
      <c r="BI95" s="5">
        <v>1</v>
      </c>
      <c r="BJ95" s="5">
        <v>-62</v>
      </c>
      <c r="BK95" s="5"/>
      <c r="BL95">
        <v>64</v>
      </c>
      <c r="BM95" s="5" t="s">
        <v>8</v>
      </c>
      <c r="BN95" s="6">
        <v>44013.711186574074</v>
      </c>
      <c r="BO95" s="5" t="s">
        <v>80</v>
      </c>
      <c r="BP95">
        <v>1</v>
      </c>
      <c r="BQ95">
        <v>1</v>
      </c>
      <c r="BR95">
        <v>1</v>
      </c>
      <c r="BS95">
        <v>-61</v>
      </c>
      <c r="BU95">
        <v>52</v>
      </c>
      <c r="BV95" s="5" t="s">
        <v>8</v>
      </c>
      <c r="BW95" s="6">
        <v>44021.936118819445</v>
      </c>
      <c r="BX95" s="5" t="s">
        <v>142</v>
      </c>
      <c r="BY95">
        <v>1</v>
      </c>
      <c r="BZ95">
        <v>1</v>
      </c>
      <c r="CA95">
        <v>1</v>
      </c>
      <c r="CB95">
        <v>-65</v>
      </c>
      <c r="CD95">
        <v>92</v>
      </c>
      <c r="CE95" s="5" t="s">
        <v>8</v>
      </c>
      <c r="CF95" s="6">
        <v>44021.943461759256</v>
      </c>
      <c r="CG95" s="5" t="s">
        <v>143</v>
      </c>
      <c r="CH95" s="5">
        <v>1</v>
      </c>
      <c r="CI95" s="5">
        <v>1</v>
      </c>
      <c r="CJ95" s="5">
        <v>1</v>
      </c>
      <c r="CK95" s="5">
        <v>-71</v>
      </c>
      <c r="CL95" s="5"/>
      <c r="CV95">
        <v>92</v>
      </c>
      <c r="CW95" s="5" t="s">
        <v>8</v>
      </c>
      <c r="CX95" s="6">
        <v>44021.950880729164</v>
      </c>
      <c r="CY95" s="5" t="s">
        <v>145</v>
      </c>
      <c r="CZ95" s="5">
        <v>1</v>
      </c>
      <c r="DA95" s="5">
        <v>1</v>
      </c>
      <c r="DB95" s="5">
        <v>1</v>
      </c>
      <c r="DC95" s="5">
        <v>-73</v>
      </c>
    </row>
    <row r="96" spans="1:107" x14ac:dyDescent="0.25">
      <c r="A96">
        <v>3</v>
      </c>
      <c r="B96" s="5" t="s">
        <v>8</v>
      </c>
      <c r="C96" s="6">
        <v>44013.680119814817</v>
      </c>
      <c r="D96" s="5" t="s">
        <v>63</v>
      </c>
      <c r="E96">
        <v>1</v>
      </c>
      <c r="F96">
        <v>1</v>
      </c>
      <c r="G96">
        <v>1</v>
      </c>
      <c r="H96">
        <v>-38</v>
      </c>
      <c r="J96">
        <v>13</v>
      </c>
      <c r="K96" s="5" t="s">
        <v>8</v>
      </c>
      <c r="L96" s="6">
        <v>44013.699584513888</v>
      </c>
      <c r="M96" s="5" t="s">
        <v>72</v>
      </c>
      <c r="N96">
        <v>1</v>
      </c>
      <c r="O96">
        <v>1</v>
      </c>
      <c r="P96">
        <v>1</v>
      </c>
      <c r="Q96">
        <v>-45</v>
      </c>
      <c r="S96" s="5">
        <v>0</v>
      </c>
      <c r="T96" s="5" t="s">
        <v>8</v>
      </c>
      <c r="U96" s="6">
        <v>44021.91120052083</v>
      </c>
      <c r="V96" s="5" t="s">
        <v>140</v>
      </c>
      <c r="W96" s="5">
        <v>1</v>
      </c>
      <c r="X96" s="5">
        <v>1</v>
      </c>
      <c r="Y96" s="5">
        <v>1</v>
      </c>
      <c r="Z96" s="5">
        <v>-59</v>
      </c>
      <c r="AB96">
        <v>10</v>
      </c>
      <c r="AC96" s="5" t="s">
        <v>8</v>
      </c>
      <c r="AD96" s="6">
        <v>44013.674676805553</v>
      </c>
      <c r="AE96" s="5" t="s">
        <v>76</v>
      </c>
      <c r="AF96">
        <v>1</v>
      </c>
      <c r="AG96">
        <v>1</v>
      </c>
      <c r="AH96">
        <v>1</v>
      </c>
      <c r="AI96">
        <v>-59</v>
      </c>
      <c r="AK96">
        <v>13</v>
      </c>
      <c r="AL96" s="5" t="s">
        <v>8</v>
      </c>
      <c r="AM96" s="6">
        <v>44014.535173738426</v>
      </c>
      <c r="AN96" s="5" t="s">
        <v>88</v>
      </c>
      <c r="AO96">
        <v>1</v>
      </c>
      <c r="AP96">
        <v>1</v>
      </c>
      <c r="AQ96">
        <v>1</v>
      </c>
      <c r="AR96">
        <v>-49</v>
      </c>
      <c r="AT96">
        <v>93</v>
      </c>
      <c r="AU96" s="5" t="s">
        <v>8</v>
      </c>
      <c r="AV96" s="6">
        <v>44012.506840810187</v>
      </c>
      <c r="AW96" s="5" t="s">
        <v>23</v>
      </c>
      <c r="AX96">
        <v>1</v>
      </c>
      <c r="AY96">
        <v>1</v>
      </c>
      <c r="AZ96">
        <v>1</v>
      </c>
      <c r="BA96">
        <v>-56</v>
      </c>
      <c r="BC96">
        <v>93</v>
      </c>
      <c r="BD96" s="5" t="s">
        <v>8</v>
      </c>
      <c r="BE96" s="6">
        <v>44021.892037569443</v>
      </c>
      <c r="BF96" s="5" t="s">
        <v>147</v>
      </c>
      <c r="BG96" s="5">
        <v>1</v>
      </c>
      <c r="BH96" s="5">
        <v>1</v>
      </c>
      <c r="BI96" s="5">
        <v>1</v>
      </c>
      <c r="BJ96" s="5">
        <v>-59</v>
      </c>
      <c r="BK96" s="5"/>
      <c r="BL96">
        <v>65</v>
      </c>
      <c r="BM96" s="5" t="s">
        <v>8</v>
      </c>
      <c r="BN96" s="6">
        <v>44013.711192673611</v>
      </c>
      <c r="BO96" s="5" t="s">
        <v>80</v>
      </c>
      <c r="BP96">
        <v>1</v>
      </c>
      <c r="BQ96">
        <v>1</v>
      </c>
      <c r="BR96">
        <v>1</v>
      </c>
      <c r="BS96">
        <v>-61</v>
      </c>
      <c r="BU96">
        <v>53</v>
      </c>
      <c r="BV96" s="5" t="s">
        <v>8</v>
      </c>
      <c r="BW96" s="6">
        <v>44021.93612377315</v>
      </c>
      <c r="BX96" s="5" t="s">
        <v>142</v>
      </c>
      <c r="BY96">
        <v>1</v>
      </c>
      <c r="BZ96">
        <v>1</v>
      </c>
      <c r="CA96">
        <v>1</v>
      </c>
      <c r="CB96">
        <v>-70</v>
      </c>
      <c r="CD96">
        <v>93</v>
      </c>
      <c r="CE96" s="5" t="s">
        <v>8</v>
      </c>
      <c r="CF96" s="6">
        <v>44021.943474780091</v>
      </c>
      <c r="CG96" s="5" t="s">
        <v>143</v>
      </c>
      <c r="CH96" s="5">
        <v>1</v>
      </c>
      <c r="CI96" s="5">
        <v>1</v>
      </c>
      <c r="CJ96" s="5">
        <v>1</v>
      </c>
      <c r="CK96" s="5">
        <v>-67</v>
      </c>
      <c r="CL96" s="5"/>
      <c r="CV96">
        <v>93</v>
      </c>
      <c r="CW96" s="5" t="s">
        <v>8</v>
      </c>
      <c r="CX96" s="6">
        <v>44021.950891701388</v>
      </c>
      <c r="CY96" s="5" t="s">
        <v>145</v>
      </c>
      <c r="CZ96" s="5">
        <v>1</v>
      </c>
      <c r="DA96" s="5">
        <v>1</v>
      </c>
      <c r="DB96" s="5">
        <v>1</v>
      </c>
      <c r="DC96" s="5">
        <v>-71</v>
      </c>
    </row>
    <row r="97" spans="1:107" x14ac:dyDescent="0.25">
      <c r="A97">
        <v>4</v>
      </c>
      <c r="B97" s="5" t="s">
        <v>8</v>
      </c>
      <c r="C97" s="6">
        <v>44013.680128321757</v>
      </c>
      <c r="D97" s="5" t="s">
        <v>63</v>
      </c>
      <c r="E97">
        <v>1</v>
      </c>
      <c r="F97">
        <v>1</v>
      </c>
      <c r="G97">
        <v>1</v>
      </c>
      <c r="H97">
        <v>-38</v>
      </c>
      <c r="J97">
        <v>14</v>
      </c>
      <c r="K97" s="5" t="s">
        <v>8</v>
      </c>
      <c r="L97" s="6">
        <v>44013.699607719907</v>
      </c>
      <c r="M97" s="5" t="s">
        <v>72</v>
      </c>
      <c r="N97">
        <v>1</v>
      </c>
      <c r="O97">
        <v>1</v>
      </c>
      <c r="P97">
        <v>1</v>
      </c>
      <c r="Q97">
        <v>-47</v>
      </c>
      <c r="S97" s="5">
        <v>1</v>
      </c>
      <c r="T97" s="5" t="s">
        <v>8</v>
      </c>
      <c r="U97" s="6">
        <v>44021.911206932869</v>
      </c>
      <c r="V97" s="5" t="s">
        <v>140</v>
      </c>
      <c r="W97" s="5">
        <v>1</v>
      </c>
      <c r="X97" s="5">
        <v>1</v>
      </c>
      <c r="Y97" s="5">
        <v>1</v>
      </c>
      <c r="Z97" s="5">
        <v>-57</v>
      </c>
      <c r="AB97">
        <v>11</v>
      </c>
      <c r="AC97" s="5" t="s">
        <v>8</v>
      </c>
      <c r="AD97" s="6">
        <v>44013.674688831015</v>
      </c>
      <c r="AE97" s="5" t="s">
        <v>76</v>
      </c>
      <c r="AF97">
        <v>1</v>
      </c>
      <c r="AG97">
        <v>1</v>
      </c>
      <c r="AH97">
        <v>1</v>
      </c>
      <c r="AI97">
        <v>-58</v>
      </c>
      <c r="AK97">
        <v>14</v>
      </c>
      <c r="AL97" s="5" t="s">
        <v>8</v>
      </c>
      <c r="AM97" s="6">
        <v>44014.535188518515</v>
      </c>
      <c r="AN97" s="5" t="s">
        <v>88</v>
      </c>
      <c r="AO97">
        <v>1</v>
      </c>
      <c r="AP97">
        <v>1</v>
      </c>
      <c r="AQ97">
        <v>1</v>
      </c>
      <c r="AR97">
        <v>-49</v>
      </c>
      <c r="AT97">
        <v>94</v>
      </c>
      <c r="AU97" s="5" t="s">
        <v>8</v>
      </c>
      <c r="AV97" s="6">
        <v>44012.506854236111</v>
      </c>
      <c r="AW97" s="5" t="s">
        <v>23</v>
      </c>
      <c r="AX97">
        <v>1</v>
      </c>
      <c r="AY97">
        <v>1</v>
      </c>
      <c r="AZ97">
        <v>1</v>
      </c>
      <c r="BA97">
        <v>-57</v>
      </c>
      <c r="BC97">
        <v>94</v>
      </c>
      <c r="BD97" s="5" t="s">
        <v>8</v>
      </c>
      <c r="BE97" s="6">
        <v>44021.892056620367</v>
      </c>
      <c r="BF97" s="5" t="s">
        <v>147</v>
      </c>
      <c r="BG97" s="5">
        <v>1</v>
      </c>
      <c r="BH97" s="5">
        <v>1</v>
      </c>
      <c r="BI97" s="5">
        <v>1</v>
      </c>
      <c r="BJ97" s="5">
        <v>-67</v>
      </c>
      <c r="BK97" s="5"/>
      <c r="BL97">
        <v>66</v>
      </c>
      <c r="BM97" s="5" t="s">
        <v>8</v>
      </c>
      <c r="BN97" s="6">
        <v>44013.71121587963</v>
      </c>
      <c r="BO97" s="5" t="s">
        <v>80</v>
      </c>
      <c r="BP97">
        <v>1</v>
      </c>
      <c r="BQ97">
        <v>1</v>
      </c>
      <c r="BR97">
        <v>1</v>
      </c>
      <c r="BS97">
        <v>-61</v>
      </c>
      <c r="BU97">
        <v>54</v>
      </c>
      <c r="BV97" s="5" t="s">
        <v>8</v>
      </c>
      <c r="BW97" s="6">
        <v>44021.936135011572</v>
      </c>
      <c r="BX97" s="5" t="s">
        <v>142</v>
      </c>
      <c r="BY97">
        <v>1</v>
      </c>
      <c r="BZ97">
        <v>1</v>
      </c>
      <c r="CA97">
        <v>1</v>
      </c>
      <c r="CB97">
        <v>-67</v>
      </c>
      <c r="CD97">
        <v>94</v>
      </c>
      <c r="CE97" s="5" t="s">
        <v>8</v>
      </c>
      <c r="CF97" s="6">
        <v>44021.943489953701</v>
      </c>
      <c r="CG97" s="5" t="s">
        <v>143</v>
      </c>
      <c r="CH97" s="5">
        <v>1</v>
      </c>
      <c r="CI97" s="5">
        <v>1</v>
      </c>
      <c r="CJ97" s="5">
        <v>1</v>
      </c>
      <c r="CK97" s="5">
        <v>-68</v>
      </c>
      <c r="CL97" s="5"/>
      <c r="CV97">
        <v>94</v>
      </c>
      <c r="CW97" s="5" t="s">
        <v>8</v>
      </c>
      <c r="CX97" s="6">
        <v>44021.950904456018</v>
      </c>
      <c r="CY97" s="5" t="s">
        <v>145</v>
      </c>
      <c r="CZ97" s="5">
        <v>1</v>
      </c>
      <c r="DA97" s="5">
        <v>1</v>
      </c>
      <c r="DB97" s="5">
        <v>1</v>
      </c>
      <c r="DC97" s="5">
        <v>-73</v>
      </c>
    </row>
    <row r="98" spans="1:107" x14ac:dyDescent="0.25">
      <c r="A98">
        <v>5</v>
      </c>
      <c r="B98" s="5" t="s">
        <v>8</v>
      </c>
      <c r="C98" s="6">
        <v>44013.680140902776</v>
      </c>
      <c r="D98" s="5" t="s">
        <v>63</v>
      </c>
      <c r="E98">
        <v>1</v>
      </c>
      <c r="F98">
        <v>1</v>
      </c>
      <c r="G98">
        <v>1</v>
      </c>
      <c r="H98">
        <v>-35</v>
      </c>
      <c r="J98">
        <v>15</v>
      </c>
      <c r="K98" s="5" t="s">
        <v>8</v>
      </c>
      <c r="L98" s="6">
        <v>44013.699618692131</v>
      </c>
      <c r="M98" s="5" t="s">
        <v>72</v>
      </c>
      <c r="N98">
        <v>1</v>
      </c>
      <c r="O98">
        <v>1</v>
      </c>
      <c r="P98">
        <v>1</v>
      </c>
      <c r="Q98">
        <v>-47</v>
      </c>
      <c r="S98" s="5">
        <v>2</v>
      </c>
      <c r="T98" s="5" t="s">
        <v>8</v>
      </c>
      <c r="U98" s="6">
        <v>44021.911230150465</v>
      </c>
      <c r="V98" s="5" t="s">
        <v>140</v>
      </c>
      <c r="W98" s="5">
        <v>1</v>
      </c>
      <c r="X98" s="5">
        <v>1</v>
      </c>
      <c r="Y98" s="5">
        <v>1</v>
      </c>
      <c r="Z98" s="5">
        <v>-57</v>
      </c>
      <c r="AB98">
        <v>12</v>
      </c>
      <c r="AC98" s="5" t="s">
        <v>8</v>
      </c>
      <c r="AD98" s="6">
        <v>44013.674700787036</v>
      </c>
      <c r="AE98" s="5" t="s">
        <v>76</v>
      </c>
      <c r="AF98">
        <v>1</v>
      </c>
      <c r="AG98">
        <v>1</v>
      </c>
      <c r="AH98">
        <v>1</v>
      </c>
      <c r="AI98">
        <v>-58</v>
      </c>
      <c r="AK98">
        <v>15</v>
      </c>
      <c r="AL98" s="5" t="s">
        <v>8</v>
      </c>
      <c r="AM98" s="6">
        <v>44014.535197291669</v>
      </c>
      <c r="AN98" s="5" t="s">
        <v>88</v>
      </c>
      <c r="AO98">
        <v>1</v>
      </c>
      <c r="AP98">
        <v>1</v>
      </c>
      <c r="AQ98">
        <v>1</v>
      </c>
      <c r="AR98">
        <v>-49</v>
      </c>
      <c r="AT98">
        <v>95</v>
      </c>
      <c r="AU98" s="5" t="s">
        <v>8</v>
      </c>
      <c r="AV98" s="6">
        <v>44012.506863842595</v>
      </c>
      <c r="AW98" s="5" t="s">
        <v>23</v>
      </c>
      <c r="AX98">
        <v>1</v>
      </c>
      <c r="AY98">
        <v>1</v>
      </c>
      <c r="AZ98">
        <v>1</v>
      </c>
      <c r="BA98">
        <v>-57</v>
      </c>
      <c r="BC98">
        <v>95</v>
      </c>
      <c r="BD98" s="5" t="s">
        <v>8</v>
      </c>
      <c r="BE98" s="6">
        <v>44021.892060972219</v>
      </c>
      <c r="BF98" s="5" t="s">
        <v>147</v>
      </c>
      <c r="BG98" s="5">
        <v>1</v>
      </c>
      <c r="BH98" s="5">
        <v>1</v>
      </c>
      <c r="BI98" s="5">
        <v>1</v>
      </c>
      <c r="BJ98" s="5">
        <v>-59</v>
      </c>
      <c r="BK98" s="5"/>
      <c r="BL98">
        <v>67</v>
      </c>
      <c r="BM98" s="5" t="s">
        <v>8</v>
      </c>
      <c r="BN98" s="6">
        <v>44013.71123390046</v>
      </c>
      <c r="BO98" s="5" t="s">
        <v>80</v>
      </c>
      <c r="BP98">
        <v>1</v>
      </c>
      <c r="BQ98">
        <v>1</v>
      </c>
      <c r="BR98">
        <v>1</v>
      </c>
      <c r="BS98">
        <v>-58</v>
      </c>
      <c r="BU98">
        <v>55</v>
      </c>
      <c r="BV98" s="5" t="s">
        <v>8</v>
      </c>
      <c r="BW98" s="6">
        <v>44021.936158206016</v>
      </c>
      <c r="BX98" s="5" t="s">
        <v>142</v>
      </c>
      <c r="BY98">
        <v>1</v>
      </c>
      <c r="BZ98">
        <v>1</v>
      </c>
      <c r="CA98">
        <v>1</v>
      </c>
      <c r="CB98">
        <v>-65</v>
      </c>
      <c r="CD98">
        <v>95</v>
      </c>
      <c r="CE98" s="5" t="s">
        <v>8</v>
      </c>
      <c r="CF98" s="6">
        <v>44021.943495949075</v>
      </c>
      <c r="CG98" s="5" t="s">
        <v>143</v>
      </c>
      <c r="CH98" s="5">
        <v>1</v>
      </c>
      <c r="CI98" s="5">
        <v>1</v>
      </c>
      <c r="CJ98" s="5">
        <v>1</v>
      </c>
      <c r="CK98" s="5">
        <v>-72</v>
      </c>
      <c r="CL98" s="5"/>
      <c r="CV98">
        <v>95</v>
      </c>
      <c r="CW98" s="5" t="s">
        <v>8</v>
      </c>
      <c r="CX98" s="6">
        <v>44021.950916608796</v>
      </c>
      <c r="CY98" s="5" t="s">
        <v>145</v>
      </c>
      <c r="CZ98" s="5">
        <v>1</v>
      </c>
      <c r="DA98" s="5">
        <v>1</v>
      </c>
      <c r="DB98" s="5">
        <v>1</v>
      </c>
      <c r="DC98" s="5">
        <v>-69</v>
      </c>
    </row>
    <row r="99" spans="1:107" x14ac:dyDescent="0.25">
      <c r="A99">
        <v>6</v>
      </c>
      <c r="B99" s="5" t="s">
        <v>8</v>
      </c>
      <c r="C99" s="6">
        <v>44013.680155740738</v>
      </c>
      <c r="D99" s="5" t="s">
        <v>63</v>
      </c>
      <c r="E99">
        <v>1</v>
      </c>
      <c r="F99">
        <v>1</v>
      </c>
      <c r="G99">
        <v>1</v>
      </c>
      <c r="H99">
        <v>-36</v>
      </c>
      <c r="J99">
        <v>16</v>
      </c>
      <c r="K99" s="5" t="s">
        <v>8</v>
      </c>
      <c r="L99" s="6">
        <v>44013.699641898151</v>
      </c>
      <c r="M99" s="5" t="s">
        <v>72</v>
      </c>
      <c r="N99">
        <v>1</v>
      </c>
      <c r="O99">
        <v>1</v>
      </c>
      <c r="P99">
        <v>1</v>
      </c>
      <c r="Q99">
        <v>-45</v>
      </c>
      <c r="S99" s="5">
        <v>3</v>
      </c>
      <c r="T99" s="5" t="s">
        <v>8</v>
      </c>
      <c r="U99" s="6">
        <v>44021.91124173611</v>
      </c>
      <c r="V99" s="5" t="s">
        <v>140</v>
      </c>
      <c r="W99" s="5">
        <v>1</v>
      </c>
      <c r="X99" s="5">
        <v>1</v>
      </c>
      <c r="Y99" s="5">
        <v>1</v>
      </c>
      <c r="Z99" s="5">
        <v>-60</v>
      </c>
      <c r="AB99">
        <v>13</v>
      </c>
      <c r="AC99" s="5" t="s">
        <v>8</v>
      </c>
      <c r="AD99" s="6">
        <v>44013.674712731481</v>
      </c>
      <c r="AE99" s="5" t="s">
        <v>76</v>
      </c>
      <c r="AF99">
        <v>1</v>
      </c>
      <c r="AG99">
        <v>1</v>
      </c>
      <c r="AH99">
        <v>1</v>
      </c>
      <c r="AI99">
        <v>-59</v>
      </c>
      <c r="AK99">
        <v>16</v>
      </c>
      <c r="AL99" s="5" t="s">
        <v>8</v>
      </c>
      <c r="AM99" s="6">
        <v>44014.535212476854</v>
      </c>
      <c r="AN99" s="5" t="s">
        <v>88</v>
      </c>
      <c r="AO99">
        <v>1</v>
      </c>
      <c r="AP99">
        <v>1</v>
      </c>
      <c r="AQ99">
        <v>1</v>
      </c>
      <c r="AR99">
        <v>-47</v>
      </c>
      <c r="AT99">
        <v>96</v>
      </c>
      <c r="AU99" s="5" t="s">
        <v>8</v>
      </c>
      <c r="AV99" s="6">
        <v>44012.506875266205</v>
      </c>
      <c r="AW99" s="5" t="s">
        <v>23</v>
      </c>
      <c r="AX99">
        <v>1</v>
      </c>
      <c r="AY99">
        <v>1</v>
      </c>
      <c r="AZ99">
        <v>1</v>
      </c>
      <c r="BA99">
        <v>-57</v>
      </c>
      <c r="BC99">
        <v>96</v>
      </c>
      <c r="BD99" s="5" t="s">
        <v>8</v>
      </c>
      <c r="BE99" s="6">
        <v>44021.892077534721</v>
      </c>
      <c r="BF99" s="5" t="s">
        <v>147</v>
      </c>
      <c r="BG99" s="5">
        <v>1</v>
      </c>
      <c r="BH99" s="5">
        <v>1</v>
      </c>
      <c r="BI99" s="5">
        <v>1</v>
      </c>
      <c r="BJ99" s="5">
        <v>-59</v>
      </c>
      <c r="BK99" s="5"/>
      <c r="BL99">
        <v>68</v>
      </c>
      <c r="BM99" s="5" t="s">
        <v>8</v>
      </c>
      <c r="BN99" s="6">
        <v>44013.711240798613</v>
      </c>
      <c r="BO99" s="5" t="s">
        <v>80</v>
      </c>
      <c r="BP99">
        <v>1</v>
      </c>
      <c r="BQ99">
        <v>1</v>
      </c>
      <c r="BR99">
        <v>1</v>
      </c>
      <c r="BS99">
        <v>-61</v>
      </c>
      <c r="BU99">
        <v>56</v>
      </c>
      <c r="BV99" s="5" t="s">
        <v>8</v>
      </c>
      <c r="BW99" s="6">
        <v>44021.936178900462</v>
      </c>
      <c r="BX99" s="5" t="s">
        <v>142</v>
      </c>
      <c r="BY99">
        <v>1</v>
      </c>
      <c r="BZ99">
        <v>1</v>
      </c>
      <c r="CA99">
        <v>1</v>
      </c>
      <c r="CB99">
        <v>-65</v>
      </c>
      <c r="CD99">
        <v>96</v>
      </c>
      <c r="CE99" s="5" t="s">
        <v>8</v>
      </c>
      <c r="CF99" s="6">
        <v>44021.943511516205</v>
      </c>
      <c r="CG99" s="5" t="s">
        <v>143</v>
      </c>
      <c r="CH99" s="5">
        <v>1</v>
      </c>
      <c r="CI99" s="5">
        <v>1</v>
      </c>
      <c r="CJ99" s="5">
        <v>1</v>
      </c>
      <c r="CK99" s="5">
        <v>-71</v>
      </c>
      <c r="CL99" s="5"/>
      <c r="CV99">
        <v>96</v>
      </c>
      <c r="CW99" s="5" t="s">
        <v>8</v>
      </c>
      <c r="CX99" s="6">
        <v>44021.950926504629</v>
      </c>
      <c r="CY99" s="5" t="s">
        <v>145</v>
      </c>
      <c r="CZ99" s="5">
        <v>1</v>
      </c>
      <c r="DA99" s="5">
        <v>1</v>
      </c>
      <c r="DB99" s="5">
        <v>1</v>
      </c>
      <c r="DC99" s="5">
        <v>-68</v>
      </c>
    </row>
    <row r="100" spans="1:107" x14ac:dyDescent="0.25">
      <c r="A100">
        <v>7</v>
      </c>
      <c r="B100" s="5" t="s">
        <v>8</v>
      </c>
      <c r="C100" s="6">
        <v>44013.680162141201</v>
      </c>
      <c r="D100" s="5" t="s">
        <v>63</v>
      </c>
      <c r="E100">
        <v>1</v>
      </c>
      <c r="F100">
        <v>1</v>
      </c>
      <c r="G100">
        <v>1</v>
      </c>
      <c r="H100">
        <v>-32</v>
      </c>
      <c r="J100">
        <v>17</v>
      </c>
      <c r="K100" s="5" t="s">
        <v>8</v>
      </c>
      <c r="L100" s="6">
        <v>44013.699652858799</v>
      </c>
      <c r="M100" s="5" t="s">
        <v>72</v>
      </c>
      <c r="N100">
        <v>1</v>
      </c>
      <c r="O100">
        <v>1</v>
      </c>
      <c r="P100">
        <v>1</v>
      </c>
      <c r="Q100">
        <v>-44</v>
      </c>
      <c r="S100" s="5">
        <v>4</v>
      </c>
      <c r="T100" s="5" t="s">
        <v>8</v>
      </c>
      <c r="U100" s="6">
        <v>44021.911253217593</v>
      </c>
      <c r="V100" s="5" t="s">
        <v>140</v>
      </c>
      <c r="W100" s="5">
        <v>1</v>
      </c>
      <c r="X100" s="5">
        <v>1</v>
      </c>
      <c r="Y100" s="5">
        <v>1</v>
      </c>
      <c r="Z100" s="5">
        <v>-60</v>
      </c>
      <c r="AB100">
        <v>14</v>
      </c>
      <c r="AC100" s="5" t="s">
        <v>8</v>
      </c>
      <c r="AD100" s="6">
        <v>44013.674723252312</v>
      </c>
      <c r="AE100" s="5" t="s">
        <v>76</v>
      </c>
      <c r="AF100">
        <v>1</v>
      </c>
      <c r="AG100">
        <v>1</v>
      </c>
      <c r="AH100">
        <v>1</v>
      </c>
      <c r="AI100">
        <v>-58</v>
      </c>
      <c r="AK100">
        <v>17</v>
      </c>
      <c r="AL100" s="5" t="s">
        <v>8</v>
      </c>
      <c r="AM100" s="6">
        <v>44014.535220636571</v>
      </c>
      <c r="AN100" s="5" t="s">
        <v>88</v>
      </c>
      <c r="AO100">
        <v>1</v>
      </c>
      <c r="AP100">
        <v>1</v>
      </c>
      <c r="AQ100">
        <v>1</v>
      </c>
      <c r="AR100">
        <v>-51</v>
      </c>
      <c r="AT100">
        <v>97</v>
      </c>
      <c r="AU100" s="5" t="s">
        <v>8</v>
      </c>
      <c r="AV100" s="6">
        <v>44012.506889247685</v>
      </c>
      <c r="AW100" s="5" t="s">
        <v>23</v>
      </c>
      <c r="AX100">
        <v>1</v>
      </c>
      <c r="AY100">
        <v>1</v>
      </c>
      <c r="AZ100">
        <v>1</v>
      </c>
      <c r="BA100">
        <v>-56</v>
      </c>
      <c r="BC100">
        <v>97</v>
      </c>
      <c r="BD100" s="5" t="s">
        <v>8</v>
      </c>
      <c r="BE100" s="6">
        <v>44021.892091331021</v>
      </c>
      <c r="BF100" s="5" t="s">
        <v>147</v>
      </c>
      <c r="BG100" s="5">
        <v>1</v>
      </c>
      <c r="BH100" s="5">
        <v>1</v>
      </c>
      <c r="BI100" s="5">
        <v>1</v>
      </c>
      <c r="BJ100" s="5">
        <v>-59</v>
      </c>
      <c r="BK100" s="5"/>
      <c r="BL100">
        <v>69</v>
      </c>
      <c r="BM100" s="5" t="s">
        <v>8</v>
      </c>
      <c r="BN100" s="6">
        <v>44013.711252384259</v>
      </c>
      <c r="BO100" s="5" t="s">
        <v>80</v>
      </c>
      <c r="BP100">
        <v>1</v>
      </c>
      <c r="BQ100">
        <v>1</v>
      </c>
      <c r="BR100">
        <v>1</v>
      </c>
      <c r="BS100">
        <v>-58</v>
      </c>
      <c r="BU100">
        <v>57</v>
      </c>
      <c r="BV100" s="5" t="s">
        <v>8</v>
      </c>
      <c r="BW100" s="6">
        <v>44021.936181851852</v>
      </c>
      <c r="BX100" s="5" t="s">
        <v>142</v>
      </c>
      <c r="BY100">
        <v>1</v>
      </c>
      <c r="BZ100">
        <v>1</v>
      </c>
      <c r="CA100">
        <v>1</v>
      </c>
      <c r="CB100">
        <v>-66</v>
      </c>
      <c r="CD100">
        <v>97</v>
      </c>
      <c r="CE100" s="5" t="s">
        <v>8</v>
      </c>
      <c r="CF100" s="6">
        <v>44021.943519351851</v>
      </c>
      <c r="CG100" s="5" t="s">
        <v>143</v>
      </c>
      <c r="CH100" s="5">
        <v>1</v>
      </c>
      <c r="CI100" s="5">
        <v>1</v>
      </c>
      <c r="CJ100" s="5">
        <v>1</v>
      </c>
      <c r="CK100" s="5">
        <v>-68</v>
      </c>
      <c r="CL100" s="5"/>
      <c r="CV100">
        <v>97</v>
      </c>
      <c r="CW100" s="5" t="s">
        <v>8</v>
      </c>
      <c r="CX100" s="6">
        <v>44021.950949699072</v>
      </c>
      <c r="CY100" s="5" t="s">
        <v>145</v>
      </c>
      <c r="CZ100" s="5">
        <v>1</v>
      </c>
      <c r="DA100" s="5">
        <v>1</v>
      </c>
      <c r="DB100" s="5">
        <v>1</v>
      </c>
      <c r="DC100" s="5">
        <v>-69</v>
      </c>
    </row>
    <row r="101" spans="1:107" x14ac:dyDescent="0.25">
      <c r="A101">
        <v>8</v>
      </c>
      <c r="B101" s="5" t="s">
        <v>8</v>
      </c>
      <c r="C101" s="6">
        <v>44013.680176967595</v>
      </c>
      <c r="D101" s="5" t="s">
        <v>63</v>
      </c>
      <c r="E101">
        <v>1</v>
      </c>
      <c r="F101">
        <v>1</v>
      </c>
      <c r="G101">
        <v>1</v>
      </c>
      <c r="H101">
        <v>-38</v>
      </c>
      <c r="J101">
        <v>18</v>
      </c>
      <c r="K101" s="5" t="s">
        <v>8</v>
      </c>
      <c r="L101" s="6">
        <v>44013.699669351852</v>
      </c>
      <c r="M101" s="5" t="s">
        <v>72</v>
      </c>
      <c r="N101">
        <v>1</v>
      </c>
      <c r="O101">
        <v>1</v>
      </c>
      <c r="P101">
        <v>1</v>
      </c>
      <c r="Q101">
        <v>-49</v>
      </c>
      <c r="S101" s="5">
        <v>5</v>
      </c>
      <c r="T101" s="5" t="s">
        <v>8</v>
      </c>
      <c r="U101" s="6">
        <v>44021.911276423612</v>
      </c>
      <c r="V101" s="5" t="s">
        <v>140</v>
      </c>
      <c r="W101" s="5">
        <v>1</v>
      </c>
      <c r="X101" s="5">
        <v>1</v>
      </c>
      <c r="Y101" s="5">
        <v>1</v>
      </c>
      <c r="Z101" s="5">
        <v>-57</v>
      </c>
      <c r="AB101">
        <v>15</v>
      </c>
      <c r="AC101" s="5" t="s">
        <v>8</v>
      </c>
      <c r="AD101" s="6">
        <v>44013.674735312503</v>
      </c>
      <c r="AE101" s="5" t="s">
        <v>76</v>
      </c>
      <c r="AF101">
        <v>1</v>
      </c>
      <c r="AG101">
        <v>1</v>
      </c>
      <c r="AH101">
        <v>1</v>
      </c>
      <c r="AI101">
        <v>-57</v>
      </c>
      <c r="AK101">
        <v>18</v>
      </c>
      <c r="AL101" s="5" t="s">
        <v>8</v>
      </c>
      <c r="AM101" s="6">
        <v>44014.535235729163</v>
      </c>
      <c r="AN101" s="5" t="s">
        <v>88</v>
      </c>
      <c r="AO101">
        <v>1</v>
      </c>
      <c r="AP101">
        <v>1</v>
      </c>
      <c r="AQ101">
        <v>1</v>
      </c>
      <c r="AR101">
        <v>-52</v>
      </c>
      <c r="AT101">
        <v>98</v>
      </c>
      <c r="AU101" s="5" t="s">
        <v>8</v>
      </c>
      <c r="AV101" s="6">
        <v>44012.506898564818</v>
      </c>
      <c r="AW101" s="5" t="s">
        <v>23</v>
      </c>
      <c r="AX101">
        <v>1</v>
      </c>
      <c r="AY101">
        <v>1</v>
      </c>
      <c r="AZ101">
        <v>1</v>
      </c>
      <c r="BA101">
        <v>-57</v>
      </c>
      <c r="BC101">
        <v>98</v>
      </c>
      <c r="BD101" s="5" t="s">
        <v>8</v>
      </c>
      <c r="BE101" s="6">
        <v>44021.89209577546</v>
      </c>
      <c r="BF101" s="5" t="s">
        <v>147</v>
      </c>
      <c r="BG101" s="5">
        <v>1</v>
      </c>
      <c r="BH101" s="5">
        <v>1</v>
      </c>
      <c r="BI101" s="5">
        <v>1</v>
      </c>
      <c r="BJ101" s="5">
        <v>-62</v>
      </c>
      <c r="BK101" s="5"/>
      <c r="BL101">
        <v>70</v>
      </c>
      <c r="BM101" s="5" t="s">
        <v>8</v>
      </c>
      <c r="BN101" s="6">
        <v>44013.711263738427</v>
      </c>
      <c r="BO101" s="5" t="s">
        <v>80</v>
      </c>
      <c r="BP101">
        <v>1</v>
      </c>
      <c r="BQ101">
        <v>1</v>
      </c>
      <c r="BR101">
        <v>1</v>
      </c>
      <c r="BS101">
        <v>-58</v>
      </c>
      <c r="BU101">
        <v>58</v>
      </c>
      <c r="BV101" s="5" t="s">
        <v>8</v>
      </c>
      <c r="BW101" s="6">
        <v>44021.936192187502</v>
      </c>
      <c r="BX101" s="5" t="s">
        <v>142</v>
      </c>
      <c r="BY101">
        <v>1</v>
      </c>
      <c r="BZ101">
        <v>1</v>
      </c>
      <c r="CA101">
        <v>1</v>
      </c>
      <c r="CB101">
        <v>-65</v>
      </c>
      <c r="CD101">
        <v>98</v>
      </c>
      <c r="CE101" s="5" t="s">
        <v>8</v>
      </c>
      <c r="CF101" s="6">
        <v>44021.94354255787</v>
      </c>
      <c r="CG101" s="5" t="s">
        <v>143</v>
      </c>
      <c r="CH101" s="5">
        <v>1</v>
      </c>
      <c r="CI101" s="5">
        <v>1</v>
      </c>
      <c r="CJ101" s="5">
        <v>1</v>
      </c>
      <c r="CK101" s="5">
        <v>-68</v>
      </c>
      <c r="CL101" s="5"/>
      <c r="CV101">
        <v>98</v>
      </c>
      <c r="CW101" s="5" t="s">
        <v>8</v>
      </c>
      <c r="CX101" s="6">
        <v>44021.950972905091</v>
      </c>
      <c r="CY101" s="5" t="s">
        <v>145</v>
      </c>
      <c r="CZ101" s="5">
        <v>1</v>
      </c>
      <c r="DA101" s="5">
        <v>1</v>
      </c>
      <c r="DB101" s="5">
        <v>1</v>
      </c>
      <c r="DC101" s="5">
        <v>-68</v>
      </c>
    </row>
    <row r="102" spans="1:107" x14ac:dyDescent="0.25">
      <c r="A102">
        <v>9</v>
      </c>
      <c r="B102" s="5" t="s">
        <v>8</v>
      </c>
      <c r="C102" s="6">
        <v>44013.680185462959</v>
      </c>
      <c r="D102" s="5" t="s">
        <v>63</v>
      </c>
      <c r="E102">
        <v>1</v>
      </c>
      <c r="F102">
        <v>1</v>
      </c>
      <c r="G102">
        <v>1</v>
      </c>
      <c r="H102">
        <v>-35</v>
      </c>
      <c r="J102">
        <v>19</v>
      </c>
      <c r="K102" s="5" t="s">
        <v>8</v>
      </c>
      <c r="L102" s="6">
        <v>44013.699676215278</v>
      </c>
      <c r="M102" s="5" t="s">
        <v>72</v>
      </c>
      <c r="N102">
        <v>1</v>
      </c>
      <c r="O102">
        <v>1</v>
      </c>
      <c r="P102">
        <v>1</v>
      </c>
      <c r="Q102">
        <v>-47</v>
      </c>
      <c r="S102" s="5">
        <v>6</v>
      </c>
      <c r="T102" s="5" t="s">
        <v>8</v>
      </c>
      <c r="U102" s="6">
        <v>44021.911284814814</v>
      </c>
      <c r="V102" s="5" t="s">
        <v>140</v>
      </c>
      <c r="W102" s="5">
        <v>1</v>
      </c>
      <c r="X102" s="5">
        <v>1</v>
      </c>
      <c r="Y102" s="5">
        <v>1</v>
      </c>
      <c r="Z102" s="5">
        <v>-59</v>
      </c>
      <c r="AB102">
        <v>16</v>
      </c>
      <c r="AC102" s="5" t="s">
        <v>8</v>
      </c>
      <c r="AD102" s="6">
        <v>44013.674748738427</v>
      </c>
      <c r="AE102" s="5" t="s">
        <v>76</v>
      </c>
      <c r="AF102">
        <v>1</v>
      </c>
      <c r="AG102">
        <v>1</v>
      </c>
      <c r="AH102">
        <v>1</v>
      </c>
      <c r="AI102">
        <v>-60</v>
      </c>
      <c r="AK102">
        <v>19</v>
      </c>
      <c r="AL102" s="5" t="s">
        <v>8</v>
      </c>
      <c r="AM102" s="6">
        <v>44014.535245925923</v>
      </c>
      <c r="AN102" s="5" t="s">
        <v>88</v>
      </c>
      <c r="AO102">
        <v>1</v>
      </c>
      <c r="AP102">
        <v>1</v>
      </c>
      <c r="AQ102">
        <v>1</v>
      </c>
      <c r="AR102">
        <v>-49</v>
      </c>
      <c r="AT102">
        <v>99</v>
      </c>
      <c r="AU102" s="5" t="s">
        <v>8</v>
      </c>
      <c r="AV102" s="6">
        <v>44012.506921435182</v>
      </c>
      <c r="AW102" s="5" t="s">
        <v>23</v>
      </c>
      <c r="AX102">
        <v>1</v>
      </c>
      <c r="AY102">
        <v>1</v>
      </c>
      <c r="AZ102">
        <v>1</v>
      </c>
      <c r="BA102">
        <v>-58</v>
      </c>
      <c r="BC102">
        <v>99</v>
      </c>
      <c r="BD102" s="5" t="s">
        <v>8</v>
      </c>
      <c r="BE102" s="6">
        <v>44021.892107800923</v>
      </c>
      <c r="BF102" s="5" t="s">
        <v>147</v>
      </c>
      <c r="BG102" s="5">
        <v>1</v>
      </c>
      <c r="BH102" s="5">
        <v>1</v>
      </c>
      <c r="BI102" s="5">
        <v>1</v>
      </c>
      <c r="BJ102" s="5">
        <v>-63</v>
      </c>
      <c r="BK102" s="5"/>
      <c r="BL102">
        <v>71</v>
      </c>
      <c r="BM102" s="5" t="s">
        <v>8</v>
      </c>
      <c r="BN102" s="6">
        <v>44013.711274201392</v>
      </c>
      <c r="BO102" s="5" t="s">
        <v>80</v>
      </c>
      <c r="BP102">
        <v>1</v>
      </c>
      <c r="BQ102">
        <v>1</v>
      </c>
      <c r="BR102">
        <v>1</v>
      </c>
      <c r="BS102">
        <v>-59</v>
      </c>
      <c r="BU102">
        <v>59</v>
      </c>
      <c r="BV102" s="5" t="s">
        <v>8</v>
      </c>
      <c r="BW102" s="6">
        <v>44021.936208993058</v>
      </c>
      <c r="BX102" s="5" t="s">
        <v>142</v>
      </c>
      <c r="BY102">
        <v>1</v>
      </c>
      <c r="BZ102">
        <v>1</v>
      </c>
      <c r="CA102">
        <v>1</v>
      </c>
      <c r="CB102">
        <v>-67</v>
      </c>
      <c r="CD102">
        <v>99</v>
      </c>
      <c r="CE102" s="5" t="s">
        <v>8</v>
      </c>
      <c r="CF102" s="6">
        <v>44021.943554155092</v>
      </c>
      <c r="CG102" s="5" t="s">
        <v>143</v>
      </c>
      <c r="CH102" s="5">
        <v>1</v>
      </c>
      <c r="CI102" s="5">
        <v>1</v>
      </c>
      <c r="CJ102" s="5">
        <v>1</v>
      </c>
      <c r="CK102" s="5">
        <v>-67</v>
      </c>
      <c r="CL102" s="5"/>
      <c r="CV102">
        <v>99</v>
      </c>
      <c r="CW102" s="5" t="s">
        <v>8</v>
      </c>
      <c r="CX102" s="6">
        <v>44021.950986574077</v>
      </c>
      <c r="CY102" s="5" t="s">
        <v>145</v>
      </c>
      <c r="CZ102" s="5">
        <v>1</v>
      </c>
      <c r="DA102" s="5">
        <v>1</v>
      </c>
      <c r="DB102" s="5">
        <v>1</v>
      </c>
      <c r="DC102" s="5">
        <v>-71</v>
      </c>
    </row>
    <row r="103" spans="1:107" x14ac:dyDescent="0.25">
      <c r="A103">
        <v>10</v>
      </c>
      <c r="B103" s="5" t="s">
        <v>8</v>
      </c>
      <c r="C103" s="6">
        <v>44013.680198263886</v>
      </c>
      <c r="D103" s="5" t="s">
        <v>63</v>
      </c>
      <c r="E103">
        <v>1</v>
      </c>
      <c r="F103">
        <v>1</v>
      </c>
      <c r="G103">
        <v>1</v>
      </c>
      <c r="H103">
        <v>-38</v>
      </c>
      <c r="J103">
        <v>20</v>
      </c>
      <c r="K103" s="5" t="s">
        <v>8</v>
      </c>
      <c r="L103" s="6">
        <v>44013.699688310182</v>
      </c>
      <c r="M103" s="5" t="s">
        <v>72</v>
      </c>
      <c r="N103">
        <v>1</v>
      </c>
      <c r="O103">
        <v>1</v>
      </c>
      <c r="P103">
        <v>1</v>
      </c>
      <c r="Q103">
        <v>-47</v>
      </c>
      <c r="S103" s="5">
        <v>7</v>
      </c>
      <c r="T103" s="5" t="s">
        <v>8</v>
      </c>
      <c r="U103" s="6">
        <v>44021.911308020834</v>
      </c>
      <c r="V103" s="5" t="s">
        <v>140</v>
      </c>
      <c r="W103" s="5">
        <v>1</v>
      </c>
      <c r="X103" s="5">
        <v>1</v>
      </c>
      <c r="Y103" s="5">
        <v>1</v>
      </c>
      <c r="Z103" s="5">
        <v>-57</v>
      </c>
      <c r="AB103">
        <v>17</v>
      </c>
      <c r="AC103" s="5" t="s">
        <v>8</v>
      </c>
      <c r="AD103" s="6">
        <v>44013.674760706017</v>
      </c>
      <c r="AE103" s="5" t="s">
        <v>76</v>
      </c>
      <c r="AF103">
        <v>1</v>
      </c>
      <c r="AG103">
        <v>1</v>
      </c>
      <c r="AH103">
        <v>1</v>
      </c>
      <c r="AI103">
        <v>-58</v>
      </c>
      <c r="AK103">
        <v>20</v>
      </c>
      <c r="AL103" s="5" t="s">
        <v>8</v>
      </c>
      <c r="AM103" s="6">
        <v>44014.535254803239</v>
      </c>
      <c r="AN103" s="5" t="s">
        <v>88</v>
      </c>
      <c r="AO103">
        <v>1</v>
      </c>
      <c r="AP103">
        <v>1</v>
      </c>
      <c r="AQ103">
        <v>1</v>
      </c>
      <c r="AR103">
        <v>-49</v>
      </c>
      <c r="AT103">
        <v>100</v>
      </c>
      <c r="AU103" s="5" t="s">
        <v>8</v>
      </c>
      <c r="AV103" s="6">
        <v>44012.506933888886</v>
      </c>
      <c r="AW103" s="5" t="s">
        <v>23</v>
      </c>
      <c r="AX103">
        <v>1</v>
      </c>
      <c r="AY103">
        <v>1</v>
      </c>
      <c r="AZ103">
        <v>1</v>
      </c>
      <c r="BA103">
        <v>-57</v>
      </c>
      <c r="BC103">
        <v>100</v>
      </c>
      <c r="BD103" s="5" t="s">
        <v>8</v>
      </c>
      <c r="BE103" s="6">
        <v>44021.892118402779</v>
      </c>
      <c r="BF103" s="5" t="s">
        <v>147</v>
      </c>
      <c r="BG103" s="5">
        <v>1</v>
      </c>
      <c r="BH103" s="5">
        <v>1</v>
      </c>
      <c r="BI103" s="5">
        <v>1</v>
      </c>
      <c r="BJ103" s="5">
        <v>-62</v>
      </c>
      <c r="BK103" s="5"/>
      <c r="BL103">
        <v>72</v>
      </c>
      <c r="BM103" s="5" t="s">
        <v>8</v>
      </c>
      <c r="BN103" s="6">
        <v>44013.711285937497</v>
      </c>
      <c r="BO103" s="5" t="s">
        <v>80</v>
      </c>
      <c r="BP103">
        <v>1</v>
      </c>
      <c r="BQ103">
        <v>1</v>
      </c>
      <c r="BR103">
        <v>1</v>
      </c>
      <c r="BS103">
        <v>-58</v>
      </c>
      <c r="BU103">
        <v>60</v>
      </c>
      <c r="BV103" s="5" t="s">
        <v>8</v>
      </c>
      <c r="BW103" s="6">
        <v>44021.936216400463</v>
      </c>
      <c r="BX103" s="5" t="s">
        <v>142</v>
      </c>
      <c r="BY103">
        <v>1</v>
      </c>
      <c r="BZ103">
        <v>1</v>
      </c>
      <c r="CA103">
        <v>1</v>
      </c>
      <c r="CB103">
        <v>-67</v>
      </c>
      <c r="CD103">
        <v>100</v>
      </c>
      <c r="CE103" s="5" t="s">
        <v>8</v>
      </c>
      <c r="CF103" s="6">
        <v>44021.943565740738</v>
      </c>
      <c r="CG103" s="5" t="s">
        <v>143</v>
      </c>
      <c r="CH103" s="5">
        <v>1</v>
      </c>
      <c r="CI103" s="5">
        <v>1</v>
      </c>
      <c r="CJ103" s="5">
        <v>1</v>
      </c>
      <c r="CK103" s="5">
        <v>-67</v>
      </c>
      <c r="CL103" s="5"/>
      <c r="CV103">
        <v>100</v>
      </c>
      <c r="CW103" s="5" t="s">
        <v>8</v>
      </c>
      <c r="CX103" s="6">
        <v>44021.95099662037</v>
      </c>
      <c r="CY103" s="5" t="s">
        <v>145</v>
      </c>
      <c r="CZ103" s="5">
        <v>1</v>
      </c>
      <c r="DA103" s="5">
        <v>1</v>
      </c>
      <c r="DB103" s="5">
        <v>1</v>
      </c>
      <c r="DC103" s="5">
        <v>-73</v>
      </c>
    </row>
    <row r="104" spans="1:107" x14ac:dyDescent="0.25">
      <c r="A104">
        <v>11</v>
      </c>
      <c r="B104" s="5" t="s">
        <v>8</v>
      </c>
      <c r="C104" s="6">
        <v>44013.680213206018</v>
      </c>
      <c r="D104" s="5" t="s">
        <v>63</v>
      </c>
      <c r="E104">
        <v>1</v>
      </c>
      <c r="F104">
        <v>1</v>
      </c>
      <c r="G104">
        <v>1</v>
      </c>
      <c r="H104">
        <v>-35</v>
      </c>
      <c r="J104">
        <v>21</v>
      </c>
      <c r="K104" s="5" t="s">
        <v>8</v>
      </c>
      <c r="L104" s="6">
        <v>44013.699711516201</v>
      </c>
      <c r="M104" s="5" t="s">
        <v>72</v>
      </c>
      <c r="N104">
        <v>1</v>
      </c>
      <c r="O104">
        <v>1</v>
      </c>
      <c r="P104">
        <v>1</v>
      </c>
      <c r="Q104">
        <v>-44</v>
      </c>
      <c r="S104" s="5">
        <v>8</v>
      </c>
      <c r="T104" s="5" t="s">
        <v>8</v>
      </c>
      <c r="U104" s="6">
        <v>44021.91132215278</v>
      </c>
      <c r="V104" s="5" t="s">
        <v>140</v>
      </c>
      <c r="W104" s="5">
        <v>1</v>
      </c>
      <c r="X104" s="5">
        <v>1</v>
      </c>
      <c r="Y104" s="5">
        <v>1</v>
      </c>
      <c r="Z104" s="5">
        <v>-57</v>
      </c>
      <c r="AB104">
        <v>18</v>
      </c>
      <c r="AC104" s="5" t="s">
        <v>8</v>
      </c>
      <c r="AD104" s="6">
        <v>44013.674769594909</v>
      </c>
      <c r="AE104" s="5" t="s">
        <v>76</v>
      </c>
      <c r="AF104">
        <v>1</v>
      </c>
      <c r="AG104">
        <v>1</v>
      </c>
      <c r="AH104">
        <v>1</v>
      </c>
      <c r="AI104">
        <v>-59</v>
      </c>
      <c r="AK104">
        <v>21</v>
      </c>
      <c r="AL104" s="5" t="s">
        <v>8</v>
      </c>
      <c r="AM104" s="6">
        <v>44014.535278009258</v>
      </c>
      <c r="AN104" s="5" t="s">
        <v>88</v>
      </c>
      <c r="AO104">
        <v>1</v>
      </c>
      <c r="AP104">
        <v>1</v>
      </c>
      <c r="AQ104">
        <v>1</v>
      </c>
      <c r="AR104">
        <v>-49</v>
      </c>
      <c r="AT104">
        <v>101</v>
      </c>
      <c r="AU104" s="5" t="s">
        <v>8</v>
      </c>
      <c r="AV104" s="6">
        <v>44012.506946655092</v>
      </c>
      <c r="AW104" s="5" t="s">
        <v>23</v>
      </c>
      <c r="AX104">
        <v>1</v>
      </c>
      <c r="AY104">
        <v>1</v>
      </c>
      <c r="AZ104">
        <v>1</v>
      </c>
      <c r="BA104">
        <v>-58</v>
      </c>
      <c r="BC104">
        <v>101</v>
      </c>
      <c r="BD104" s="5" t="s">
        <v>8</v>
      </c>
      <c r="BE104" s="6">
        <v>44021.892134965281</v>
      </c>
      <c r="BF104" s="5" t="s">
        <v>147</v>
      </c>
      <c r="BG104" s="5">
        <v>1</v>
      </c>
      <c r="BH104" s="5">
        <v>1</v>
      </c>
      <c r="BI104" s="5">
        <v>1</v>
      </c>
      <c r="BJ104" s="5">
        <v>-59</v>
      </c>
      <c r="BK104" s="5"/>
      <c r="BL104">
        <v>73</v>
      </c>
      <c r="BM104" s="5" t="s">
        <v>8</v>
      </c>
      <c r="BN104" s="6">
        <v>44013.711296782407</v>
      </c>
      <c r="BO104" s="5" t="s">
        <v>80</v>
      </c>
      <c r="BP104">
        <v>1</v>
      </c>
      <c r="BQ104">
        <v>1</v>
      </c>
      <c r="BR104">
        <v>1</v>
      </c>
      <c r="BS104">
        <v>-56</v>
      </c>
      <c r="BU104">
        <v>61</v>
      </c>
      <c r="BV104" s="5" t="s">
        <v>8</v>
      </c>
      <c r="BW104" s="6">
        <v>44021.93622729167</v>
      </c>
      <c r="BX104" s="5" t="s">
        <v>142</v>
      </c>
      <c r="BY104">
        <v>1</v>
      </c>
      <c r="BZ104">
        <v>1</v>
      </c>
      <c r="CA104">
        <v>1</v>
      </c>
      <c r="CB104">
        <v>-65</v>
      </c>
      <c r="CD104">
        <v>101</v>
      </c>
      <c r="CE104" s="5" t="s">
        <v>8</v>
      </c>
      <c r="CF104" s="6">
        <v>44021.943578344908</v>
      </c>
      <c r="CG104" s="5" t="s">
        <v>143</v>
      </c>
      <c r="CH104" s="5">
        <v>1</v>
      </c>
      <c r="CI104" s="5">
        <v>1</v>
      </c>
      <c r="CJ104" s="5">
        <v>1</v>
      </c>
      <c r="CK104" s="5">
        <v>-71</v>
      </c>
      <c r="CL104" s="5"/>
      <c r="CV104">
        <v>101</v>
      </c>
      <c r="CW104" s="5" t="s">
        <v>8</v>
      </c>
      <c r="CX104" s="6">
        <v>44021.951008587966</v>
      </c>
      <c r="CY104" s="5" t="s">
        <v>145</v>
      </c>
      <c r="CZ104" s="5">
        <v>1</v>
      </c>
      <c r="DA104" s="5">
        <v>1</v>
      </c>
      <c r="DB104" s="5">
        <v>1</v>
      </c>
      <c r="DC104" s="5">
        <v>-74</v>
      </c>
    </row>
    <row r="105" spans="1:107" x14ac:dyDescent="0.25">
      <c r="A105">
        <v>12</v>
      </c>
      <c r="B105" s="5" t="s">
        <v>8</v>
      </c>
      <c r="C105" s="6">
        <v>44013.680221365743</v>
      </c>
      <c r="D105" s="5" t="s">
        <v>63</v>
      </c>
      <c r="E105">
        <v>1</v>
      </c>
      <c r="F105">
        <v>1</v>
      </c>
      <c r="G105">
        <v>1</v>
      </c>
      <c r="H105">
        <v>-38</v>
      </c>
      <c r="J105">
        <v>22</v>
      </c>
      <c r="K105" s="5" t="s">
        <v>8</v>
      </c>
      <c r="L105" s="6">
        <v>44013.699726990744</v>
      </c>
      <c r="M105" s="5" t="s">
        <v>72</v>
      </c>
      <c r="N105">
        <v>1</v>
      </c>
      <c r="O105">
        <v>1</v>
      </c>
      <c r="P105">
        <v>1</v>
      </c>
      <c r="Q105">
        <v>-46</v>
      </c>
      <c r="S105" s="5">
        <v>9</v>
      </c>
      <c r="T105" s="5" t="s">
        <v>8</v>
      </c>
      <c r="U105" s="6">
        <v>44021.911331678239</v>
      </c>
      <c r="V105" s="5" t="s">
        <v>140</v>
      </c>
      <c r="W105" s="5">
        <v>1</v>
      </c>
      <c r="X105" s="5">
        <v>1</v>
      </c>
      <c r="Y105" s="5">
        <v>1</v>
      </c>
      <c r="Z105" s="5">
        <v>-60</v>
      </c>
      <c r="AB105">
        <v>19</v>
      </c>
      <c r="AC105" s="5" t="s">
        <v>8</v>
      </c>
      <c r="AD105" s="6">
        <v>44013.674792789352</v>
      </c>
      <c r="AE105" s="5" t="s">
        <v>76</v>
      </c>
      <c r="AF105">
        <v>1</v>
      </c>
      <c r="AG105">
        <v>1</v>
      </c>
      <c r="AH105">
        <v>1</v>
      </c>
      <c r="AI105">
        <v>-57</v>
      </c>
      <c r="AK105">
        <v>22</v>
      </c>
      <c r="AL105" s="5" t="s">
        <v>8</v>
      </c>
      <c r="AM105" s="6">
        <v>44014.535290706015</v>
      </c>
      <c r="AN105" s="5" t="s">
        <v>88</v>
      </c>
      <c r="AO105">
        <v>1</v>
      </c>
      <c r="AP105">
        <v>1</v>
      </c>
      <c r="AQ105">
        <v>1</v>
      </c>
      <c r="AR105">
        <v>-50</v>
      </c>
      <c r="AT105">
        <v>102</v>
      </c>
      <c r="AU105" s="5" t="s">
        <v>8</v>
      </c>
      <c r="AV105" s="6">
        <v>44012.506956145837</v>
      </c>
      <c r="AW105" s="5" t="s">
        <v>23</v>
      </c>
      <c r="AX105">
        <v>1</v>
      </c>
      <c r="AY105">
        <v>1</v>
      </c>
      <c r="AZ105">
        <v>1</v>
      </c>
      <c r="BA105">
        <v>-59</v>
      </c>
      <c r="BC105">
        <v>102</v>
      </c>
      <c r="BD105" s="5" t="s">
        <v>8</v>
      </c>
      <c r="BE105" s="6">
        <v>44021.892141793978</v>
      </c>
      <c r="BF105" s="5" t="s">
        <v>147</v>
      </c>
      <c r="BG105" s="5">
        <v>1</v>
      </c>
      <c r="BH105" s="5">
        <v>1</v>
      </c>
      <c r="BI105" s="5">
        <v>1</v>
      </c>
      <c r="BJ105" s="5">
        <v>-62</v>
      </c>
      <c r="BK105" s="5"/>
      <c r="BL105">
        <v>74</v>
      </c>
      <c r="BM105" s="5" t="s">
        <v>8</v>
      </c>
      <c r="BN105" s="6">
        <v>44013.711312361113</v>
      </c>
      <c r="BO105" s="5" t="s">
        <v>80</v>
      </c>
      <c r="BP105">
        <v>1</v>
      </c>
      <c r="BQ105">
        <v>1</v>
      </c>
      <c r="BR105">
        <v>1</v>
      </c>
      <c r="BS105">
        <v>-61</v>
      </c>
      <c r="BU105">
        <v>62</v>
      </c>
      <c r="BV105" s="5" t="s">
        <v>8</v>
      </c>
      <c r="BW105" s="6">
        <v>44021.93623861111</v>
      </c>
      <c r="BX105" s="5" t="s">
        <v>142</v>
      </c>
      <c r="BY105">
        <v>1</v>
      </c>
      <c r="BZ105">
        <v>1</v>
      </c>
      <c r="CA105">
        <v>1</v>
      </c>
      <c r="CB105">
        <v>-69</v>
      </c>
      <c r="CD105">
        <v>102</v>
      </c>
      <c r="CE105" s="5" t="s">
        <v>8</v>
      </c>
      <c r="CF105" s="6">
        <v>44021.943592094911</v>
      </c>
      <c r="CG105" s="5" t="s">
        <v>143</v>
      </c>
      <c r="CH105" s="5">
        <v>1</v>
      </c>
      <c r="CI105" s="5">
        <v>1</v>
      </c>
      <c r="CJ105" s="5">
        <v>1</v>
      </c>
      <c r="CK105" s="5">
        <v>-68</v>
      </c>
      <c r="CL105" s="5"/>
      <c r="CV105">
        <v>102</v>
      </c>
      <c r="CW105" s="5" t="s">
        <v>8</v>
      </c>
      <c r="CX105" s="6">
        <v>44021.95101931713</v>
      </c>
      <c r="CY105" s="5" t="s">
        <v>145</v>
      </c>
      <c r="CZ105" s="5">
        <v>1</v>
      </c>
      <c r="DA105" s="5">
        <v>1</v>
      </c>
      <c r="DB105" s="5">
        <v>1</v>
      </c>
      <c r="DC105" s="5">
        <v>-71</v>
      </c>
    </row>
    <row r="106" spans="1:107" x14ac:dyDescent="0.25">
      <c r="A106">
        <v>13</v>
      </c>
      <c r="B106" s="5" t="s">
        <v>8</v>
      </c>
      <c r="C106" s="6">
        <v>44013.680238472225</v>
      </c>
      <c r="D106" s="5" t="s">
        <v>63</v>
      </c>
      <c r="E106">
        <v>1</v>
      </c>
      <c r="F106">
        <v>1</v>
      </c>
      <c r="G106">
        <v>1</v>
      </c>
      <c r="H106">
        <v>-35</v>
      </c>
      <c r="J106">
        <v>23</v>
      </c>
      <c r="K106" s="5" t="s">
        <v>8</v>
      </c>
      <c r="L106" s="6">
        <v>44013.699734120368</v>
      </c>
      <c r="M106" s="5" t="s">
        <v>72</v>
      </c>
      <c r="N106">
        <v>1</v>
      </c>
      <c r="O106">
        <v>1</v>
      </c>
      <c r="P106">
        <v>1</v>
      </c>
      <c r="Q106">
        <v>-44</v>
      </c>
      <c r="S106" s="5">
        <v>10</v>
      </c>
      <c r="T106" s="5" t="s">
        <v>8</v>
      </c>
      <c r="U106" s="6">
        <v>44021.911354884258</v>
      </c>
      <c r="V106" s="5" t="s">
        <v>140</v>
      </c>
      <c r="W106" s="5">
        <v>1</v>
      </c>
      <c r="X106" s="5">
        <v>1</v>
      </c>
      <c r="Y106" s="5">
        <v>1</v>
      </c>
      <c r="Z106" s="5">
        <v>-57</v>
      </c>
      <c r="AB106">
        <v>20</v>
      </c>
      <c r="AC106" s="5" t="s">
        <v>8</v>
      </c>
      <c r="AD106" s="6">
        <v>44013.674811747682</v>
      </c>
      <c r="AE106" s="5" t="s">
        <v>76</v>
      </c>
      <c r="AF106">
        <v>1</v>
      </c>
      <c r="AG106">
        <v>1</v>
      </c>
      <c r="AH106">
        <v>1</v>
      </c>
      <c r="AI106">
        <v>-58</v>
      </c>
      <c r="AK106">
        <v>23</v>
      </c>
      <c r="AL106" s="5" t="s">
        <v>8</v>
      </c>
      <c r="AM106" s="6">
        <v>44014.535302256947</v>
      </c>
      <c r="AN106" s="5" t="s">
        <v>88</v>
      </c>
      <c r="AO106">
        <v>1</v>
      </c>
      <c r="AP106">
        <v>1</v>
      </c>
      <c r="AQ106">
        <v>1</v>
      </c>
      <c r="AR106">
        <v>-47</v>
      </c>
      <c r="AT106">
        <v>103</v>
      </c>
      <c r="AU106" s="5" t="s">
        <v>8</v>
      </c>
      <c r="AV106" s="6">
        <v>44012.506967824076</v>
      </c>
      <c r="AW106" s="5" t="s">
        <v>23</v>
      </c>
      <c r="AX106">
        <v>1</v>
      </c>
      <c r="AY106">
        <v>1</v>
      </c>
      <c r="AZ106">
        <v>1</v>
      </c>
      <c r="BA106">
        <v>-60</v>
      </c>
      <c r="BC106">
        <v>103</v>
      </c>
      <c r="BD106" s="5" t="s">
        <v>8</v>
      </c>
      <c r="BE106" s="6">
        <v>44021.892156724534</v>
      </c>
      <c r="BF106" s="5" t="s">
        <v>147</v>
      </c>
      <c r="BG106" s="5">
        <v>1</v>
      </c>
      <c r="BH106" s="5">
        <v>1</v>
      </c>
      <c r="BI106" s="5">
        <v>1</v>
      </c>
      <c r="BJ106" s="5">
        <v>-59</v>
      </c>
      <c r="BK106" s="5"/>
      <c r="BL106">
        <v>75</v>
      </c>
      <c r="BM106" s="5" t="s">
        <v>8</v>
      </c>
      <c r="BN106" s="6">
        <v>44013.71133351852</v>
      </c>
      <c r="BO106" s="5" t="s">
        <v>80</v>
      </c>
      <c r="BP106">
        <v>1</v>
      </c>
      <c r="BQ106">
        <v>1</v>
      </c>
      <c r="BR106">
        <v>1</v>
      </c>
      <c r="BS106">
        <v>-61</v>
      </c>
      <c r="BU106">
        <v>63</v>
      </c>
      <c r="BV106" s="5" t="s">
        <v>8</v>
      </c>
      <c r="BW106" s="6">
        <v>44021.936261828705</v>
      </c>
      <c r="BX106" s="5" t="s">
        <v>142</v>
      </c>
      <c r="BY106">
        <v>1</v>
      </c>
      <c r="BZ106">
        <v>1</v>
      </c>
      <c r="CA106">
        <v>1</v>
      </c>
      <c r="CB106">
        <v>-70</v>
      </c>
      <c r="CD106">
        <v>103</v>
      </c>
      <c r="CE106" s="5" t="s">
        <v>8</v>
      </c>
      <c r="CF106" s="6">
        <v>44021.943599710648</v>
      </c>
      <c r="CG106" s="5" t="s">
        <v>143</v>
      </c>
      <c r="CH106" s="5">
        <v>1</v>
      </c>
      <c r="CI106" s="5">
        <v>1</v>
      </c>
      <c r="CJ106" s="5">
        <v>1</v>
      </c>
      <c r="CK106" s="5">
        <v>-69</v>
      </c>
      <c r="CL106" s="5"/>
      <c r="CV106">
        <v>103</v>
      </c>
      <c r="CW106" s="5" t="s">
        <v>8</v>
      </c>
      <c r="CX106" s="6">
        <v>44021.951032048608</v>
      </c>
      <c r="CY106" s="5" t="s">
        <v>145</v>
      </c>
      <c r="CZ106" s="5">
        <v>1</v>
      </c>
      <c r="DA106" s="5">
        <v>1</v>
      </c>
      <c r="DB106" s="5">
        <v>1</v>
      </c>
      <c r="DC106" s="5">
        <v>-69</v>
      </c>
    </row>
    <row r="107" spans="1:107" x14ac:dyDescent="0.25">
      <c r="A107">
        <v>14</v>
      </c>
      <c r="B107" s="5" t="s">
        <v>8</v>
      </c>
      <c r="C107" s="6">
        <v>44013.680244212963</v>
      </c>
      <c r="D107" s="5" t="s">
        <v>63</v>
      </c>
      <c r="E107">
        <v>1</v>
      </c>
      <c r="F107">
        <v>1</v>
      </c>
      <c r="G107">
        <v>1</v>
      </c>
      <c r="H107">
        <v>-35</v>
      </c>
      <c r="J107">
        <v>24</v>
      </c>
      <c r="K107" s="5" t="s">
        <v>8</v>
      </c>
      <c r="L107" s="6">
        <v>44013.699757326387</v>
      </c>
      <c r="M107" s="5" t="s">
        <v>72</v>
      </c>
      <c r="N107">
        <v>1</v>
      </c>
      <c r="O107">
        <v>1</v>
      </c>
      <c r="P107">
        <v>1</v>
      </c>
      <c r="Q107">
        <v>-47</v>
      </c>
      <c r="S107" s="5">
        <v>11</v>
      </c>
      <c r="T107" s="5" t="s">
        <v>8</v>
      </c>
      <c r="U107" s="6">
        <v>44021.911378090277</v>
      </c>
      <c r="V107" s="5" t="s">
        <v>140</v>
      </c>
      <c r="W107" s="5">
        <v>1</v>
      </c>
      <c r="X107" s="5">
        <v>1</v>
      </c>
      <c r="Y107" s="5">
        <v>1</v>
      </c>
      <c r="Z107" s="5">
        <v>-59</v>
      </c>
      <c r="AB107">
        <v>21</v>
      </c>
      <c r="AC107" s="5" t="s">
        <v>8</v>
      </c>
      <c r="AD107" s="6">
        <v>44013.674816851853</v>
      </c>
      <c r="AE107" s="5" t="s">
        <v>76</v>
      </c>
      <c r="AF107">
        <v>1</v>
      </c>
      <c r="AG107">
        <v>1</v>
      </c>
      <c r="AH107">
        <v>1</v>
      </c>
      <c r="AI107">
        <v>-57</v>
      </c>
      <c r="AK107">
        <v>24</v>
      </c>
      <c r="AL107" s="5" t="s">
        <v>8</v>
      </c>
      <c r="AM107" s="6">
        <v>44014.535325474535</v>
      </c>
      <c r="AN107" s="5" t="s">
        <v>88</v>
      </c>
      <c r="AO107">
        <v>1</v>
      </c>
      <c r="AP107">
        <v>1</v>
      </c>
      <c r="AQ107">
        <v>1</v>
      </c>
      <c r="AR107">
        <v>-49</v>
      </c>
      <c r="AT107">
        <v>104</v>
      </c>
      <c r="AU107" s="5" t="s">
        <v>8</v>
      </c>
      <c r="AV107" s="6">
        <v>44012.506991030095</v>
      </c>
      <c r="AW107" s="5" t="s">
        <v>23</v>
      </c>
      <c r="AX107">
        <v>1</v>
      </c>
      <c r="AY107">
        <v>1</v>
      </c>
      <c r="AZ107">
        <v>1</v>
      </c>
      <c r="BA107">
        <v>-57</v>
      </c>
      <c r="BC107">
        <v>104</v>
      </c>
      <c r="BD107" s="5" t="s">
        <v>8</v>
      </c>
      <c r="BE107" s="6">
        <v>44021.892167118058</v>
      </c>
      <c r="BF107" s="5" t="s">
        <v>147</v>
      </c>
      <c r="BG107" s="5">
        <v>1</v>
      </c>
      <c r="BH107" s="5">
        <v>1</v>
      </c>
      <c r="BI107" s="5">
        <v>1</v>
      </c>
      <c r="BJ107" s="5">
        <v>-60</v>
      </c>
      <c r="BK107" s="5"/>
      <c r="BL107">
        <v>76</v>
      </c>
      <c r="BM107" s="5" t="s">
        <v>8</v>
      </c>
      <c r="BN107" s="6">
        <v>44013.711343263887</v>
      </c>
      <c r="BO107" s="5" t="s">
        <v>80</v>
      </c>
      <c r="BP107">
        <v>1</v>
      </c>
      <c r="BQ107">
        <v>1</v>
      </c>
      <c r="BR107">
        <v>1</v>
      </c>
      <c r="BS107">
        <v>-59</v>
      </c>
      <c r="BU107">
        <v>64</v>
      </c>
      <c r="BV107" s="5" t="s">
        <v>8</v>
      </c>
      <c r="BW107" s="6">
        <v>44021.936274074076</v>
      </c>
      <c r="BX107" s="5" t="s">
        <v>142</v>
      </c>
      <c r="BY107">
        <v>1</v>
      </c>
      <c r="BZ107">
        <v>1</v>
      </c>
      <c r="CA107">
        <v>1</v>
      </c>
      <c r="CB107">
        <v>-67</v>
      </c>
      <c r="CD107">
        <v>104</v>
      </c>
      <c r="CE107" s="5" t="s">
        <v>8</v>
      </c>
      <c r="CF107" s="6">
        <v>44021.943614293981</v>
      </c>
      <c r="CG107" s="5" t="s">
        <v>143</v>
      </c>
      <c r="CH107" s="5">
        <v>1</v>
      </c>
      <c r="CI107" s="5">
        <v>1</v>
      </c>
      <c r="CJ107" s="5">
        <v>1</v>
      </c>
      <c r="CK107" s="5">
        <v>-68</v>
      </c>
      <c r="CL107" s="5"/>
      <c r="CV107">
        <v>104</v>
      </c>
      <c r="CW107" s="5" t="s">
        <v>8</v>
      </c>
      <c r="CX107" s="6">
        <v>44021.951050717595</v>
      </c>
      <c r="CY107" s="5" t="s">
        <v>145</v>
      </c>
      <c r="CZ107" s="5">
        <v>1</v>
      </c>
      <c r="DA107" s="5">
        <v>1</v>
      </c>
      <c r="DB107" s="5">
        <v>1</v>
      </c>
      <c r="DC107" s="5">
        <v>-69</v>
      </c>
    </row>
    <row r="108" spans="1:107" x14ac:dyDescent="0.25">
      <c r="A108">
        <v>15</v>
      </c>
      <c r="B108" s="5" t="s">
        <v>8</v>
      </c>
      <c r="C108" s="6">
        <v>44013.680254826388</v>
      </c>
      <c r="D108" s="5" t="s">
        <v>63</v>
      </c>
      <c r="E108">
        <v>1</v>
      </c>
      <c r="F108">
        <v>1</v>
      </c>
      <c r="G108">
        <v>1</v>
      </c>
      <c r="H108">
        <v>-44</v>
      </c>
      <c r="J108">
        <v>25</v>
      </c>
      <c r="K108" s="5" t="s">
        <v>8</v>
      </c>
      <c r="L108" s="6">
        <v>44013.699769039355</v>
      </c>
      <c r="M108" s="5" t="s">
        <v>72</v>
      </c>
      <c r="N108">
        <v>1</v>
      </c>
      <c r="O108">
        <v>1</v>
      </c>
      <c r="P108">
        <v>1</v>
      </c>
      <c r="Q108">
        <v>-46</v>
      </c>
      <c r="S108" s="5">
        <v>12</v>
      </c>
      <c r="T108" s="5" t="s">
        <v>8</v>
      </c>
      <c r="U108" s="6">
        <v>44021.911397291668</v>
      </c>
      <c r="V108" s="5" t="s">
        <v>140</v>
      </c>
      <c r="W108" s="5">
        <v>1</v>
      </c>
      <c r="X108" s="5">
        <v>1</v>
      </c>
      <c r="Y108" s="5">
        <v>1</v>
      </c>
      <c r="Z108" s="5">
        <v>-57</v>
      </c>
      <c r="AB108">
        <v>22</v>
      </c>
      <c r="AC108" s="5" t="s">
        <v>8</v>
      </c>
      <c r="AD108" s="6">
        <v>44013.674826423608</v>
      </c>
      <c r="AE108" s="5" t="s">
        <v>76</v>
      </c>
      <c r="AF108">
        <v>1</v>
      </c>
      <c r="AG108">
        <v>1</v>
      </c>
      <c r="AH108">
        <v>1</v>
      </c>
      <c r="AI108">
        <v>-58</v>
      </c>
      <c r="AK108">
        <v>25</v>
      </c>
      <c r="AL108" s="5" t="s">
        <v>8</v>
      </c>
      <c r="AM108" s="6">
        <v>44014.535337453701</v>
      </c>
      <c r="AN108" s="5" t="s">
        <v>88</v>
      </c>
      <c r="AO108">
        <v>1</v>
      </c>
      <c r="AP108">
        <v>1</v>
      </c>
      <c r="AQ108">
        <v>1</v>
      </c>
      <c r="AR108">
        <v>-51</v>
      </c>
      <c r="AT108">
        <v>105</v>
      </c>
      <c r="AU108" s="5" t="s">
        <v>8</v>
      </c>
      <c r="AV108" s="6">
        <v>44012.507004583334</v>
      </c>
      <c r="AW108" s="5" t="s">
        <v>23</v>
      </c>
      <c r="AX108">
        <v>1</v>
      </c>
      <c r="AY108">
        <v>1</v>
      </c>
      <c r="AZ108">
        <v>1</v>
      </c>
      <c r="BA108">
        <v>-57</v>
      </c>
      <c r="BC108">
        <v>105</v>
      </c>
      <c r="BD108" s="5" t="s">
        <v>8</v>
      </c>
      <c r="BE108" s="6">
        <v>44021.89217983796</v>
      </c>
      <c r="BF108" s="5" t="s">
        <v>147</v>
      </c>
      <c r="BG108" s="5">
        <v>1</v>
      </c>
      <c r="BH108" s="5">
        <v>1</v>
      </c>
      <c r="BI108" s="5">
        <v>1</v>
      </c>
      <c r="BJ108" s="5">
        <v>-60</v>
      </c>
      <c r="BK108" s="5"/>
      <c r="BL108">
        <v>77</v>
      </c>
      <c r="BM108" s="5" t="s">
        <v>8</v>
      </c>
      <c r="BN108" s="6">
        <v>44013.711354895837</v>
      </c>
      <c r="BO108" s="5" t="s">
        <v>80</v>
      </c>
      <c r="BP108">
        <v>1</v>
      </c>
      <c r="BQ108">
        <v>1</v>
      </c>
      <c r="BR108">
        <v>1</v>
      </c>
      <c r="BS108">
        <v>-61</v>
      </c>
      <c r="BU108">
        <v>65</v>
      </c>
      <c r="BV108" s="5" t="s">
        <v>8</v>
      </c>
      <c r="BW108" s="6">
        <v>44021.936285428237</v>
      </c>
      <c r="BX108" s="5" t="s">
        <v>142</v>
      </c>
      <c r="BY108">
        <v>1</v>
      </c>
      <c r="BZ108">
        <v>1</v>
      </c>
      <c r="CA108">
        <v>1</v>
      </c>
      <c r="CB108">
        <v>-70</v>
      </c>
      <c r="CD108">
        <v>105</v>
      </c>
      <c r="CE108" s="5" t="s">
        <v>8</v>
      </c>
      <c r="CF108" s="6">
        <v>44021.943622800929</v>
      </c>
      <c r="CG108" s="5" t="s">
        <v>143</v>
      </c>
      <c r="CH108" s="5">
        <v>1</v>
      </c>
      <c r="CI108" s="5">
        <v>1</v>
      </c>
      <c r="CJ108" s="5">
        <v>1</v>
      </c>
      <c r="CK108" s="5">
        <v>-67</v>
      </c>
      <c r="CL108" s="5"/>
      <c r="CV108">
        <v>105</v>
      </c>
      <c r="CW108" s="5" t="s">
        <v>8</v>
      </c>
      <c r="CX108" s="6">
        <v>44021.951053275465</v>
      </c>
      <c r="CY108" s="5" t="s">
        <v>145</v>
      </c>
      <c r="CZ108" s="5">
        <v>1</v>
      </c>
      <c r="DA108" s="5">
        <v>1</v>
      </c>
      <c r="DB108" s="5">
        <v>1</v>
      </c>
      <c r="DC108" s="5">
        <v>-69</v>
      </c>
    </row>
    <row r="109" spans="1:107" x14ac:dyDescent="0.25">
      <c r="A109">
        <v>16</v>
      </c>
      <c r="B109" s="5" t="s">
        <v>8</v>
      </c>
      <c r="C109" s="6">
        <v>44013.680278020831</v>
      </c>
      <c r="D109" s="5" t="s">
        <v>63</v>
      </c>
      <c r="E109">
        <v>1</v>
      </c>
      <c r="F109">
        <v>1</v>
      </c>
      <c r="G109">
        <v>1</v>
      </c>
      <c r="H109">
        <v>-35</v>
      </c>
      <c r="S109" s="5">
        <v>13</v>
      </c>
      <c r="T109" s="5" t="s">
        <v>8</v>
      </c>
      <c r="U109" s="6">
        <v>44021.911401701385</v>
      </c>
      <c r="V109" s="5" t="s">
        <v>140</v>
      </c>
      <c r="W109" s="5">
        <v>1</v>
      </c>
      <c r="X109" s="5">
        <v>1</v>
      </c>
      <c r="Y109" s="5">
        <v>1</v>
      </c>
      <c r="Z109" s="5">
        <v>-57</v>
      </c>
      <c r="AB109">
        <v>23</v>
      </c>
      <c r="AC109" s="5" t="s">
        <v>8</v>
      </c>
      <c r="AD109" s="6">
        <v>44013.674838321756</v>
      </c>
      <c r="AE109" s="5" t="s">
        <v>76</v>
      </c>
      <c r="AF109">
        <v>1</v>
      </c>
      <c r="AG109">
        <v>1</v>
      </c>
      <c r="AH109">
        <v>1</v>
      </c>
      <c r="AI109">
        <v>-57</v>
      </c>
      <c r="AK109">
        <v>26</v>
      </c>
      <c r="AL109" s="5" t="s">
        <v>8</v>
      </c>
      <c r="AM109" s="6">
        <v>44014.535347326389</v>
      </c>
      <c r="AN109" s="5" t="s">
        <v>88</v>
      </c>
      <c r="AO109">
        <v>1</v>
      </c>
      <c r="AP109">
        <v>1</v>
      </c>
      <c r="AQ109">
        <v>1</v>
      </c>
      <c r="AR109">
        <v>-49</v>
      </c>
      <c r="AT109">
        <v>106</v>
      </c>
      <c r="AU109" s="5" t="s">
        <v>8</v>
      </c>
      <c r="AV109" s="6">
        <v>44012.507015312498</v>
      </c>
      <c r="AW109" s="5" t="s">
        <v>23</v>
      </c>
      <c r="AX109">
        <v>1</v>
      </c>
      <c r="AY109">
        <v>1</v>
      </c>
      <c r="AZ109">
        <v>1</v>
      </c>
      <c r="BA109">
        <v>-60</v>
      </c>
      <c r="BC109">
        <v>106</v>
      </c>
      <c r="BD109" s="5" t="s">
        <v>8</v>
      </c>
      <c r="BE109" s="6">
        <v>44021.892187939811</v>
      </c>
      <c r="BF109" s="5" t="s">
        <v>147</v>
      </c>
      <c r="BG109" s="5">
        <v>1</v>
      </c>
      <c r="BH109" s="5">
        <v>1</v>
      </c>
      <c r="BI109" s="5">
        <v>1</v>
      </c>
      <c r="BJ109" s="5">
        <v>-68</v>
      </c>
      <c r="BK109" s="5"/>
      <c r="BL109">
        <v>78</v>
      </c>
      <c r="BM109" s="5" t="s">
        <v>8</v>
      </c>
      <c r="BN109" s="6">
        <v>44013.71136789352</v>
      </c>
      <c r="BO109" s="5" t="s">
        <v>80</v>
      </c>
      <c r="BP109">
        <v>1</v>
      </c>
      <c r="BQ109">
        <v>1</v>
      </c>
      <c r="BR109">
        <v>1</v>
      </c>
      <c r="BS109">
        <v>-59</v>
      </c>
      <c r="BU109">
        <v>66</v>
      </c>
      <c r="BV109" s="5" t="s">
        <v>8</v>
      </c>
      <c r="BW109" s="6">
        <v>44021.936298159722</v>
      </c>
      <c r="BX109" s="5" t="s">
        <v>142</v>
      </c>
      <c r="BY109">
        <v>1</v>
      </c>
      <c r="BZ109">
        <v>1</v>
      </c>
      <c r="CA109">
        <v>1</v>
      </c>
      <c r="CB109">
        <v>-64</v>
      </c>
      <c r="CD109">
        <v>106</v>
      </c>
      <c r="CE109" s="5" t="s">
        <v>8</v>
      </c>
      <c r="CF109" s="6">
        <v>44021.943634398151</v>
      </c>
      <c r="CG109" s="5" t="s">
        <v>143</v>
      </c>
      <c r="CH109" s="5">
        <v>1</v>
      </c>
      <c r="CI109" s="5">
        <v>1</v>
      </c>
      <c r="CJ109" s="5">
        <v>1</v>
      </c>
      <c r="CK109" s="5">
        <v>-68</v>
      </c>
      <c r="CL109" s="5"/>
      <c r="CV109">
        <v>106</v>
      </c>
      <c r="CW109" s="5" t="s">
        <v>8</v>
      </c>
      <c r="CX109" s="6">
        <v>44021.951065324072</v>
      </c>
      <c r="CY109" s="5" t="s">
        <v>145</v>
      </c>
      <c r="CZ109" s="5">
        <v>1</v>
      </c>
      <c r="DA109" s="5">
        <v>1</v>
      </c>
      <c r="DB109" s="5">
        <v>1</v>
      </c>
      <c r="DC109" s="5">
        <v>-69</v>
      </c>
    </row>
    <row r="110" spans="1:107" x14ac:dyDescent="0.25">
      <c r="A110">
        <v>17</v>
      </c>
      <c r="B110" s="5" t="s">
        <v>8</v>
      </c>
      <c r="C110" s="6">
        <v>44013.680291122684</v>
      </c>
      <c r="D110" s="5" t="s">
        <v>63</v>
      </c>
      <c r="E110">
        <v>1</v>
      </c>
      <c r="F110">
        <v>1</v>
      </c>
      <c r="G110">
        <v>1</v>
      </c>
      <c r="H110">
        <v>-43</v>
      </c>
      <c r="S110" s="5">
        <v>14</v>
      </c>
      <c r="T110" s="5" t="s">
        <v>8</v>
      </c>
      <c r="U110" s="6">
        <v>44021.911417962961</v>
      </c>
      <c r="V110" s="5" t="s">
        <v>140</v>
      </c>
      <c r="W110" s="5">
        <v>1</v>
      </c>
      <c r="X110" s="5">
        <v>1</v>
      </c>
      <c r="Y110" s="5">
        <v>1</v>
      </c>
      <c r="Z110" s="5">
        <v>-58</v>
      </c>
      <c r="AB110">
        <v>24</v>
      </c>
      <c r="AC110" s="5" t="s">
        <v>8</v>
      </c>
      <c r="AD110" s="6">
        <v>44013.674850219904</v>
      </c>
      <c r="AE110" s="5" t="s">
        <v>76</v>
      </c>
      <c r="AF110">
        <v>1</v>
      </c>
      <c r="AG110">
        <v>1</v>
      </c>
      <c r="AH110">
        <v>1</v>
      </c>
      <c r="AI110">
        <v>-53</v>
      </c>
      <c r="AK110">
        <v>27</v>
      </c>
      <c r="AL110" s="5" t="s">
        <v>8</v>
      </c>
      <c r="AM110" s="6">
        <v>44014.535370520833</v>
      </c>
      <c r="AN110" s="5" t="s">
        <v>88</v>
      </c>
      <c r="AO110">
        <v>1</v>
      </c>
      <c r="AP110">
        <v>1</v>
      </c>
      <c r="AQ110">
        <v>1</v>
      </c>
      <c r="AR110">
        <v>-50</v>
      </c>
      <c r="AT110">
        <v>107</v>
      </c>
      <c r="AU110" s="5" t="s">
        <v>8</v>
      </c>
      <c r="AV110" s="6">
        <v>44012.507026597224</v>
      </c>
      <c r="AW110" s="5" t="s">
        <v>23</v>
      </c>
      <c r="AX110">
        <v>1</v>
      </c>
      <c r="AY110">
        <v>1</v>
      </c>
      <c r="AZ110">
        <v>1</v>
      </c>
      <c r="BA110">
        <v>-60</v>
      </c>
      <c r="BC110">
        <v>107</v>
      </c>
      <c r="BD110" s="5" t="s">
        <v>8</v>
      </c>
      <c r="BE110" s="6">
        <v>44021.892199675924</v>
      </c>
      <c r="BF110" s="5" t="s">
        <v>147</v>
      </c>
      <c r="BG110" s="5">
        <v>1</v>
      </c>
      <c r="BH110" s="5">
        <v>1</v>
      </c>
      <c r="BI110" s="5">
        <v>1</v>
      </c>
      <c r="BJ110" s="5">
        <v>-68</v>
      </c>
      <c r="BK110" s="5"/>
      <c r="BL110">
        <v>79</v>
      </c>
      <c r="BM110" s="5" t="s">
        <v>8</v>
      </c>
      <c r="BN110" s="6">
        <v>44013.711381319445</v>
      </c>
      <c r="BO110" s="5" t="s">
        <v>80</v>
      </c>
      <c r="BP110">
        <v>1</v>
      </c>
      <c r="BQ110">
        <v>1</v>
      </c>
      <c r="BR110">
        <v>1</v>
      </c>
      <c r="BS110">
        <v>-62</v>
      </c>
      <c r="BU110">
        <v>67</v>
      </c>
      <c r="BV110" s="5" t="s">
        <v>8</v>
      </c>
      <c r="BW110" s="6">
        <v>44021.936310856479</v>
      </c>
      <c r="BX110" s="5" t="s">
        <v>142</v>
      </c>
      <c r="BY110">
        <v>1</v>
      </c>
      <c r="BZ110">
        <v>1</v>
      </c>
      <c r="CA110">
        <v>1</v>
      </c>
      <c r="CB110">
        <v>-67</v>
      </c>
      <c r="CD110">
        <v>107</v>
      </c>
      <c r="CE110" s="5" t="s">
        <v>8</v>
      </c>
      <c r="CF110" s="6">
        <v>44021.943647164349</v>
      </c>
      <c r="CG110" s="5" t="s">
        <v>143</v>
      </c>
      <c r="CH110" s="5">
        <v>1</v>
      </c>
      <c r="CI110" s="5">
        <v>1</v>
      </c>
      <c r="CJ110" s="5">
        <v>1</v>
      </c>
      <c r="CK110" s="5">
        <v>-71</v>
      </c>
      <c r="CL110" s="5"/>
      <c r="CV110">
        <v>107</v>
      </c>
      <c r="CW110" s="5" t="s">
        <v>8</v>
      </c>
      <c r="CX110" s="6">
        <v>44021.951078032405</v>
      </c>
      <c r="CY110" s="5" t="s">
        <v>145</v>
      </c>
      <c r="CZ110" s="5">
        <v>1</v>
      </c>
      <c r="DA110" s="5">
        <v>1</v>
      </c>
      <c r="DB110" s="5">
        <v>1</v>
      </c>
      <c r="DC110" s="5">
        <v>-69</v>
      </c>
    </row>
    <row r="111" spans="1:107" x14ac:dyDescent="0.25">
      <c r="A111">
        <v>18</v>
      </c>
      <c r="B111" s="5" t="s">
        <v>8</v>
      </c>
      <c r="C111" s="6">
        <v>44013.68030201389</v>
      </c>
      <c r="D111" s="5" t="s">
        <v>63</v>
      </c>
      <c r="E111">
        <v>1</v>
      </c>
      <c r="F111">
        <v>1</v>
      </c>
      <c r="G111">
        <v>1</v>
      </c>
      <c r="H111">
        <v>-35</v>
      </c>
      <c r="S111" s="5">
        <v>15</v>
      </c>
      <c r="T111" s="5" t="s">
        <v>8</v>
      </c>
      <c r="U111" s="6">
        <v>44021.911424293983</v>
      </c>
      <c r="V111" s="5" t="s">
        <v>140</v>
      </c>
      <c r="W111" s="5">
        <v>1</v>
      </c>
      <c r="X111" s="5">
        <v>1</v>
      </c>
      <c r="Y111" s="5">
        <v>1</v>
      </c>
      <c r="Z111" s="5">
        <v>-60</v>
      </c>
      <c r="AB111">
        <v>25</v>
      </c>
      <c r="AC111" s="5" t="s">
        <v>8</v>
      </c>
      <c r="AD111" s="6">
        <v>44013.674862222222</v>
      </c>
      <c r="AE111" s="5" t="s">
        <v>76</v>
      </c>
      <c r="AF111">
        <v>1</v>
      </c>
      <c r="AG111">
        <v>1</v>
      </c>
      <c r="AH111">
        <v>1</v>
      </c>
      <c r="AI111">
        <v>-57</v>
      </c>
      <c r="AK111">
        <v>28</v>
      </c>
      <c r="AL111" s="5" t="s">
        <v>8</v>
      </c>
      <c r="AM111" s="6">
        <v>44014.535384780094</v>
      </c>
      <c r="AN111" s="5" t="s">
        <v>88</v>
      </c>
      <c r="AO111">
        <v>1</v>
      </c>
      <c r="AP111">
        <v>1</v>
      </c>
      <c r="AQ111">
        <v>1</v>
      </c>
      <c r="AR111">
        <v>-49</v>
      </c>
      <c r="AT111">
        <v>108</v>
      </c>
      <c r="AU111" s="5" t="s">
        <v>8</v>
      </c>
      <c r="AV111" s="6">
        <v>44012.507037233794</v>
      </c>
      <c r="AW111" s="5" t="s">
        <v>23</v>
      </c>
      <c r="AX111">
        <v>1</v>
      </c>
      <c r="AY111">
        <v>1</v>
      </c>
      <c r="AZ111">
        <v>1</v>
      </c>
      <c r="BA111">
        <v>-56</v>
      </c>
      <c r="BC111">
        <v>108</v>
      </c>
      <c r="BD111" s="5" t="s">
        <v>8</v>
      </c>
      <c r="BE111" s="6">
        <v>44021.892211307873</v>
      </c>
      <c r="BF111" s="5" t="s">
        <v>147</v>
      </c>
      <c r="BG111" s="5">
        <v>1</v>
      </c>
      <c r="BH111" s="5">
        <v>1</v>
      </c>
      <c r="BI111" s="5">
        <v>1</v>
      </c>
      <c r="BJ111" s="5">
        <v>-59</v>
      </c>
      <c r="BK111" s="5"/>
      <c r="BL111">
        <v>80</v>
      </c>
      <c r="BM111" s="5" t="s">
        <v>8</v>
      </c>
      <c r="BN111" s="6">
        <v>44013.711389444441</v>
      </c>
      <c r="BO111" s="5" t="s">
        <v>80</v>
      </c>
      <c r="BP111">
        <v>1</v>
      </c>
      <c r="BQ111">
        <v>1</v>
      </c>
      <c r="BR111">
        <v>1</v>
      </c>
      <c r="BS111">
        <v>-59</v>
      </c>
      <c r="BU111">
        <v>68</v>
      </c>
      <c r="BV111" s="5" t="s">
        <v>8</v>
      </c>
      <c r="BW111" s="6">
        <v>44021.936322187503</v>
      </c>
      <c r="BX111" s="5" t="s">
        <v>142</v>
      </c>
      <c r="BY111">
        <v>1</v>
      </c>
      <c r="BZ111">
        <v>1</v>
      </c>
      <c r="CA111">
        <v>1</v>
      </c>
      <c r="CB111">
        <v>-70</v>
      </c>
      <c r="CD111">
        <v>108</v>
      </c>
      <c r="CE111" s="5" t="s">
        <v>8</v>
      </c>
      <c r="CF111" s="6">
        <v>44021.943660208337</v>
      </c>
      <c r="CG111" s="5" t="s">
        <v>143</v>
      </c>
      <c r="CH111" s="5">
        <v>1</v>
      </c>
      <c r="CI111" s="5">
        <v>1</v>
      </c>
      <c r="CJ111" s="5">
        <v>1</v>
      </c>
      <c r="CK111" s="5">
        <v>-68</v>
      </c>
      <c r="CL111" s="5"/>
      <c r="CV111">
        <v>108</v>
      </c>
      <c r="CW111" s="5" t="s">
        <v>8</v>
      </c>
      <c r="CX111" s="6">
        <v>44021.951090347226</v>
      </c>
      <c r="CY111" s="5" t="s">
        <v>145</v>
      </c>
      <c r="CZ111" s="5">
        <v>1</v>
      </c>
      <c r="DA111" s="5">
        <v>1</v>
      </c>
      <c r="DB111" s="5">
        <v>1</v>
      </c>
      <c r="DC111" s="5">
        <v>-69</v>
      </c>
    </row>
    <row r="112" spans="1:107" x14ac:dyDescent="0.25">
      <c r="A112">
        <v>19</v>
      </c>
      <c r="B112" s="5" t="s">
        <v>8</v>
      </c>
      <c r="C112" s="6">
        <v>44013.680312673612</v>
      </c>
      <c r="D112" s="5" t="s">
        <v>63</v>
      </c>
      <c r="E112">
        <v>1</v>
      </c>
      <c r="F112">
        <v>1</v>
      </c>
      <c r="G112">
        <v>1</v>
      </c>
      <c r="H112">
        <v>-35</v>
      </c>
      <c r="S112" s="5">
        <v>16</v>
      </c>
      <c r="T112" s="5" t="s">
        <v>8</v>
      </c>
      <c r="U112" s="6">
        <v>44021.911443379628</v>
      </c>
      <c r="V112" s="5" t="s">
        <v>140</v>
      </c>
      <c r="W112" s="5">
        <v>1</v>
      </c>
      <c r="X112" s="5">
        <v>1</v>
      </c>
      <c r="Y112" s="5">
        <v>1</v>
      </c>
      <c r="Z112" s="5">
        <v>-58</v>
      </c>
      <c r="AB112">
        <v>26</v>
      </c>
      <c r="AC112" s="5" t="s">
        <v>8</v>
      </c>
      <c r="AD112" s="6">
        <v>44013.674881874998</v>
      </c>
      <c r="AE112" s="5" t="s">
        <v>76</v>
      </c>
      <c r="AF112">
        <v>1</v>
      </c>
      <c r="AG112">
        <v>1</v>
      </c>
      <c r="AH112">
        <v>1</v>
      </c>
      <c r="AI112">
        <v>-58</v>
      </c>
      <c r="AK112">
        <v>29</v>
      </c>
      <c r="AL112" s="5" t="s">
        <v>8</v>
      </c>
      <c r="AM112" s="6">
        <v>44014.535394988423</v>
      </c>
      <c r="AN112" s="5" t="s">
        <v>88</v>
      </c>
      <c r="AO112">
        <v>1</v>
      </c>
      <c r="AP112">
        <v>1</v>
      </c>
      <c r="AQ112">
        <v>1</v>
      </c>
      <c r="AR112">
        <v>-50</v>
      </c>
      <c r="AT112">
        <v>109</v>
      </c>
      <c r="AU112" s="5" t="s">
        <v>8</v>
      </c>
      <c r="AV112" s="6">
        <v>44012.507055567126</v>
      </c>
      <c r="AW112" s="5" t="s">
        <v>23</v>
      </c>
      <c r="AX112">
        <v>1</v>
      </c>
      <c r="AY112">
        <v>1</v>
      </c>
      <c r="AZ112">
        <v>1</v>
      </c>
      <c r="BA112">
        <v>-59</v>
      </c>
      <c r="BC112">
        <v>109</v>
      </c>
      <c r="BD112" s="5" t="s">
        <v>8</v>
      </c>
      <c r="BE112" s="6">
        <v>44021.892224791663</v>
      </c>
      <c r="BF112" s="5" t="s">
        <v>147</v>
      </c>
      <c r="BG112" s="5">
        <v>1</v>
      </c>
      <c r="BH112" s="5">
        <v>1</v>
      </c>
      <c r="BI112" s="5">
        <v>1</v>
      </c>
      <c r="BJ112" s="5">
        <v>-62</v>
      </c>
      <c r="BK112" s="5"/>
      <c r="BL112">
        <v>81</v>
      </c>
      <c r="BM112" s="5" t="s">
        <v>8</v>
      </c>
      <c r="BN112" s="6">
        <v>44013.71140148148</v>
      </c>
      <c r="BO112" s="5" t="s">
        <v>80</v>
      </c>
      <c r="BP112">
        <v>1</v>
      </c>
      <c r="BQ112">
        <v>1</v>
      </c>
      <c r="BR112">
        <v>1</v>
      </c>
      <c r="BS112">
        <v>-57</v>
      </c>
      <c r="BU112">
        <v>69</v>
      </c>
      <c r="BV112" s="5" t="s">
        <v>8</v>
      </c>
      <c r="BW112" s="6">
        <v>44021.93633113426</v>
      </c>
      <c r="BX112" s="5" t="s">
        <v>142</v>
      </c>
      <c r="BY112">
        <v>1</v>
      </c>
      <c r="BZ112">
        <v>1</v>
      </c>
      <c r="CA112">
        <v>1</v>
      </c>
      <c r="CB112">
        <v>-67</v>
      </c>
      <c r="CD112">
        <v>109</v>
      </c>
      <c r="CE112" s="5" t="s">
        <v>8</v>
      </c>
      <c r="CF112" s="6">
        <v>44021.943670775465</v>
      </c>
      <c r="CG112" s="5" t="s">
        <v>143</v>
      </c>
      <c r="CH112" s="5">
        <v>1</v>
      </c>
      <c r="CI112" s="5">
        <v>1</v>
      </c>
      <c r="CJ112" s="5">
        <v>1</v>
      </c>
      <c r="CK112" s="5">
        <v>-68</v>
      </c>
      <c r="CL112" s="5"/>
      <c r="CV112">
        <v>109</v>
      </c>
      <c r="CW112" s="5" t="s">
        <v>8</v>
      </c>
      <c r="CX112" s="6">
        <v>44021.951100972219</v>
      </c>
      <c r="CY112" s="5" t="s">
        <v>145</v>
      </c>
      <c r="CZ112" s="5">
        <v>1</v>
      </c>
      <c r="DA112" s="5">
        <v>1</v>
      </c>
      <c r="DB112" s="5">
        <v>1</v>
      </c>
      <c r="DC112" s="5">
        <v>-73</v>
      </c>
    </row>
    <row r="113" spans="1:107" x14ac:dyDescent="0.25">
      <c r="A113">
        <v>20</v>
      </c>
      <c r="B113" s="5" t="s">
        <v>8</v>
      </c>
      <c r="C113" s="6">
        <v>44013.6803291088</v>
      </c>
      <c r="D113" s="5" t="s">
        <v>63</v>
      </c>
      <c r="E113">
        <v>1</v>
      </c>
      <c r="F113">
        <v>1</v>
      </c>
      <c r="G113">
        <v>1</v>
      </c>
      <c r="H113">
        <v>-32</v>
      </c>
      <c r="S113" s="5">
        <v>17</v>
      </c>
      <c r="T113" s="5" t="s">
        <v>8</v>
      </c>
      <c r="U113" s="6">
        <v>44021.911448009261</v>
      </c>
      <c r="V113" s="5" t="s">
        <v>140</v>
      </c>
      <c r="W113" s="5">
        <v>1</v>
      </c>
      <c r="X113" s="5">
        <v>1</v>
      </c>
      <c r="Y113" s="5">
        <v>1</v>
      </c>
      <c r="Z113" s="5">
        <v>-57</v>
      </c>
      <c r="AB113">
        <v>27</v>
      </c>
      <c r="AC113" s="5" t="s">
        <v>8</v>
      </c>
      <c r="AD113" s="6">
        <v>44013.674884548615</v>
      </c>
      <c r="AE113" s="5" t="s">
        <v>76</v>
      </c>
      <c r="AF113">
        <v>1</v>
      </c>
      <c r="AG113">
        <v>1</v>
      </c>
      <c r="AH113">
        <v>1</v>
      </c>
      <c r="AI113">
        <v>-59</v>
      </c>
      <c r="AK113">
        <v>30</v>
      </c>
      <c r="AL113" s="5" t="s">
        <v>8</v>
      </c>
      <c r="AM113" s="6">
        <v>44014.535409710646</v>
      </c>
      <c r="AN113" s="5" t="s">
        <v>88</v>
      </c>
      <c r="AO113">
        <v>1</v>
      </c>
      <c r="AP113">
        <v>1</v>
      </c>
      <c r="AQ113">
        <v>1</v>
      </c>
      <c r="AR113">
        <v>-49</v>
      </c>
      <c r="AT113">
        <v>110</v>
      </c>
      <c r="AU113" s="5" t="s">
        <v>8</v>
      </c>
      <c r="AV113" s="6">
        <v>44012.507060555552</v>
      </c>
      <c r="AW113" s="5" t="s">
        <v>23</v>
      </c>
      <c r="AX113">
        <v>1</v>
      </c>
      <c r="AY113">
        <v>1</v>
      </c>
      <c r="AZ113">
        <v>1</v>
      </c>
      <c r="BA113">
        <v>-56</v>
      </c>
      <c r="BC113">
        <v>110</v>
      </c>
      <c r="BD113" s="5" t="s">
        <v>8</v>
      </c>
      <c r="BE113" s="6">
        <v>44021.892234884261</v>
      </c>
      <c r="BF113" s="5" t="s">
        <v>147</v>
      </c>
      <c r="BG113" s="5">
        <v>1</v>
      </c>
      <c r="BH113" s="5">
        <v>1</v>
      </c>
      <c r="BI113" s="5">
        <v>1</v>
      </c>
      <c r="BJ113" s="5">
        <v>-59</v>
      </c>
      <c r="BK113" s="5"/>
      <c r="BL113">
        <v>82</v>
      </c>
      <c r="BM113" s="5" t="s">
        <v>8</v>
      </c>
      <c r="BN113" s="6">
        <v>44013.711414745369</v>
      </c>
      <c r="BO113" s="5" t="s">
        <v>80</v>
      </c>
      <c r="BP113">
        <v>1</v>
      </c>
      <c r="BQ113">
        <v>1</v>
      </c>
      <c r="BR113">
        <v>1</v>
      </c>
      <c r="BS113">
        <v>-61</v>
      </c>
      <c r="BU113">
        <v>70</v>
      </c>
      <c r="BV113" s="5" t="s">
        <v>8</v>
      </c>
      <c r="BW113" s="6">
        <v>44021.936344965281</v>
      </c>
      <c r="BX113" s="5" t="s">
        <v>142</v>
      </c>
      <c r="BY113">
        <v>1</v>
      </c>
      <c r="BZ113">
        <v>1</v>
      </c>
      <c r="CA113">
        <v>1</v>
      </c>
      <c r="CB113">
        <v>-64</v>
      </c>
      <c r="CD113">
        <v>110</v>
      </c>
      <c r="CE113" s="5" t="s">
        <v>8</v>
      </c>
      <c r="CF113" s="6">
        <v>44021.943681365738</v>
      </c>
      <c r="CG113" s="5" t="s">
        <v>143</v>
      </c>
      <c r="CH113" s="5">
        <v>1</v>
      </c>
      <c r="CI113" s="5">
        <v>1</v>
      </c>
      <c r="CJ113" s="5">
        <v>1</v>
      </c>
      <c r="CK113" s="5">
        <v>-71</v>
      </c>
      <c r="CL113" s="5"/>
      <c r="CV113">
        <v>110</v>
      </c>
      <c r="CW113" s="5" t="s">
        <v>8</v>
      </c>
      <c r="CX113" s="6">
        <v>44021.951114039352</v>
      </c>
      <c r="CY113" s="5" t="s">
        <v>145</v>
      </c>
      <c r="CZ113" s="5">
        <v>1</v>
      </c>
      <c r="DA113" s="5">
        <v>1</v>
      </c>
      <c r="DB113" s="5">
        <v>1</v>
      </c>
      <c r="DC113" s="5">
        <v>-71</v>
      </c>
    </row>
    <row r="114" spans="1:107" x14ac:dyDescent="0.25">
      <c r="A114">
        <v>21</v>
      </c>
      <c r="B114" s="5" t="s">
        <v>8</v>
      </c>
      <c r="C114" s="6">
        <v>44013.680340509258</v>
      </c>
      <c r="D114" s="5" t="s">
        <v>63</v>
      </c>
      <c r="E114">
        <v>1</v>
      </c>
      <c r="F114">
        <v>1</v>
      </c>
      <c r="G114">
        <v>1</v>
      </c>
      <c r="H114">
        <v>-32</v>
      </c>
      <c r="S114" s="5">
        <v>18</v>
      </c>
      <c r="T114" s="5" t="s">
        <v>8</v>
      </c>
      <c r="U114" s="6">
        <v>44021.91147121528</v>
      </c>
      <c r="V114" s="5" t="s">
        <v>140</v>
      </c>
      <c r="W114" s="5">
        <v>1</v>
      </c>
      <c r="X114" s="5">
        <v>1</v>
      </c>
      <c r="Y114" s="5">
        <v>1</v>
      </c>
      <c r="Z114" s="5">
        <v>-58</v>
      </c>
      <c r="AB114">
        <v>28</v>
      </c>
      <c r="AC114" s="5" t="s">
        <v>8</v>
      </c>
      <c r="AD114" s="6">
        <v>44013.674897662037</v>
      </c>
      <c r="AE114" s="5" t="s">
        <v>76</v>
      </c>
      <c r="AF114">
        <v>1</v>
      </c>
      <c r="AG114">
        <v>1</v>
      </c>
      <c r="AH114">
        <v>1</v>
      </c>
      <c r="AI114">
        <v>-58</v>
      </c>
      <c r="AK114">
        <v>31</v>
      </c>
      <c r="AL114" s="5" t="s">
        <v>8</v>
      </c>
      <c r="AM114" s="6">
        <v>44014.535417199077</v>
      </c>
      <c r="AN114" s="5" t="s">
        <v>88</v>
      </c>
      <c r="AO114">
        <v>1</v>
      </c>
      <c r="AP114">
        <v>1</v>
      </c>
      <c r="AQ114">
        <v>1</v>
      </c>
      <c r="AR114">
        <v>-50</v>
      </c>
      <c r="AT114">
        <v>111</v>
      </c>
      <c r="AU114" s="5" t="s">
        <v>8</v>
      </c>
      <c r="AV114" s="6">
        <v>44012.50707673611</v>
      </c>
      <c r="AW114" s="5" t="s">
        <v>23</v>
      </c>
      <c r="AX114">
        <v>1</v>
      </c>
      <c r="AY114">
        <v>1</v>
      </c>
      <c r="AZ114">
        <v>1</v>
      </c>
      <c r="BA114">
        <v>-57</v>
      </c>
      <c r="BC114">
        <v>111</v>
      </c>
      <c r="BD114" s="5" t="s">
        <v>8</v>
      </c>
      <c r="BE114" s="6">
        <v>44021.892249780096</v>
      </c>
      <c r="BF114" s="5" t="s">
        <v>147</v>
      </c>
      <c r="BG114" s="5">
        <v>1</v>
      </c>
      <c r="BH114" s="5">
        <v>1</v>
      </c>
      <c r="BI114" s="5">
        <v>1</v>
      </c>
      <c r="BJ114" s="5">
        <v>-60</v>
      </c>
      <c r="BK114" s="5"/>
      <c r="BL114">
        <v>83</v>
      </c>
      <c r="BM114" s="5" t="s">
        <v>8</v>
      </c>
      <c r="BN114" s="6">
        <v>44013.711431226853</v>
      </c>
      <c r="BO114" s="5" t="s">
        <v>80</v>
      </c>
      <c r="BP114">
        <v>1</v>
      </c>
      <c r="BQ114">
        <v>1</v>
      </c>
      <c r="BR114">
        <v>1</v>
      </c>
      <c r="BS114">
        <v>-57</v>
      </c>
      <c r="BU114">
        <v>71</v>
      </c>
      <c r="BV114" s="5" t="s">
        <v>8</v>
      </c>
      <c r="BW114" s="6">
        <v>44021.936354583333</v>
      </c>
      <c r="BX114" s="5" t="s">
        <v>142</v>
      </c>
      <c r="BY114">
        <v>1</v>
      </c>
      <c r="BZ114">
        <v>1</v>
      </c>
      <c r="CA114">
        <v>1</v>
      </c>
      <c r="CB114">
        <v>-65</v>
      </c>
      <c r="CD114">
        <v>111</v>
      </c>
      <c r="CE114" s="5" t="s">
        <v>8</v>
      </c>
      <c r="CF114" s="6">
        <v>44021.943692418979</v>
      </c>
      <c r="CG114" s="5" t="s">
        <v>143</v>
      </c>
      <c r="CH114" s="5">
        <v>1</v>
      </c>
      <c r="CI114" s="5">
        <v>1</v>
      </c>
      <c r="CJ114" s="5">
        <v>1</v>
      </c>
      <c r="CK114" s="5">
        <v>-68</v>
      </c>
      <c r="CL114" s="5"/>
      <c r="CV114">
        <v>111</v>
      </c>
      <c r="CW114" s="5" t="s">
        <v>8</v>
      </c>
      <c r="CX114" s="6">
        <v>44021.951123032406</v>
      </c>
      <c r="CY114" s="5" t="s">
        <v>145</v>
      </c>
      <c r="CZ114" s="5">
        <v>1</v>
      </c>
      <c r="DA114" s="5">
        <v>1</v>
      </c>
      <c r="DB114" s="5">
        <v>1</v>
      </c>
      <c r="DC114" s="5">
        <v>-73</v>
      </c>
    </row>
    <row r="115" spans="1:107" x14ac:dyDescent="0.25">
      <c r="A115">
        <v>22</v>
      </c>
      <c r="B115" s="5" t="s">
        <v>8</v>
      </c>
      <c r="C115" s="6">
        <v>44013.680350810188</v>
      </c>
      <c r="D115" s="5" t="s">
        <v>63</v>
      </c>
      <c r="E115">
        <v>1</v>
      </c>
      <c r="F115">
        <v>1</v>
      </c>
      <c r="G115">
        <v>1</v>
      </c>
      <c r="H115">
        <v>-32</v>
      </c>
      <c r="S115" s="5">
        <v>19</v>
      </c>
      <c r="T115" s="5" t="s">
        <v>8</v>
      </c>
      <c r="U115" s="6">
        <v>44021.9114944213</v>
      </c>
      <c r="V115" s="5" t="s">
        <v>140</v>
      </c>
      <c r="W115" s="5">
        <v>1</v>
      </c>
      <c r="X115" s="5">
        <v>1</v>
      </c>
      <c r="Y115" s="5">
        <v>1</v>
      </c>
      <c r="Z115" s="5">
        <v>-60</v>
      </c>
      <c r="AK115">
        <v>32</v>
      </c>
      <c r="AL115" s="5" t="s">
        <v>8</v>
      </c>
      <c r="AM115" s="6">
        <v>44014.535430914351</v>
      </c>
      <c r="AN115" s="5" t="s">
        <v>88</v>
      </c>
      <c r="AO115">
        <v>1</v>
      </c>
      <c r="AP115">
        <v>1</v>
      </c>
      <c r="AQ115">
        <v>1</v>
      </c>
      <c r="AR115">
        <v>-49</v>
      </c>
      <c r="BC115">
        <v>112</v>
      </c>
      <c r="BD115" s="5" t="s">
        <v>8</v>
      </c>
      <c r="BE115" s="6">
        <v>44021.892260381945</v>
      </c>
      <c r="BF115" s="5" t="s">
        <v>147</v>
      </c>
      <c r="BG115" s="5">
        <v>1</v>
      </c>
      <c r="BH115" s="5">
        <v>1</v>
      </c>
      <c r="BI115" s="5">
        <v>1</v>
      </c>
      <c r="BJ115" s="5">
        <v>-62</v>
      </c>
      <c r="BK115" s="5"/>
      <c r="BL115">
        <v>84</v>
      </c>
      <c r="BM115" s="5" t="s">
        <v>8</v>
      </c>
      <c r="BN115" s="6">
        <v>44013.711437013888</v>
      </c>
      <c r="BO115" s="5" t="s">
        <v>80</v>
      </c>
      <c r="BP115">
        <v>1</v>
      </c>
      <c r="BQ115">
        <v>1</v>
      </c>
      <c r="BR115">
        <v>1</v>
      </c>
      <c r="BS115">
        <v>-62</v>
      </c>
      <c r="BU115">
        <v>72</v>
      </c>
      <c r="BV115" s="5" t="s">
        <v>8</v>
      </c>
      <c r="BW115" s="6">
        <v>44021.936377800928</v>
      </c>
      <c r="BX115" s="5" t="s">
        <v>142</v>
      </c>
      <c r="BY115">
        <v>1</v>
      </c>
      <c r="BZ115">
        <v>1</v>
      </c>
      <c r="CA115">
        <v>1</v>
      </c>
      <c r="CB115">
        <v>-69</v>
      </c>
      <c r="CD115">
        <v>112</v>
      </c>
      <c r="CE115" s="5" t="s">
        <v>8</v>
      </c>
      <c r="CF115" s="6">
        <v>44021.943711898151</v>
      </c>
      <c r="CG115" s="5" t="s">
        <v>143</v>
      </c>
      <c r="CH115" s="5">
        <v>1</v>
      </c>
      <c r="CI115" s="5">
        <v>1</v>
      </c>
      <c r="CJ115" s="5">
        <v>1</v>
      </c>
      <c r="CK115" s="5">
        <v>-67</v>
      </c>
      <c r="CL115" s="5"/>
      <c r="CV115">
        <v>112</v>
      </c>
      <c r="CW115" s="5" t="s">
        <v>8</v>
      </c>
      <c r="CX115" s="6">
        <v>44021.951138229168</v>
      </c>
      <c r="CY115" s="5" t="s">
        <v>145</v>
      </c>
      <c r="CZ115" s="5">
        <v>1</v>
      </c>
      <c r="DA115" s="5">
        <v>1</v>
      </c>
      <c r="DB115" s="5">
        <v>1</v>
      </c>
      <c r="DC115" s="5">
        <v>-71</v>
      </c>
    </row>
    <row r="116" spans="1:107" x14ac:dyDescent="0.25">
      <c r="A116">
        <v>23</v>
      </c>
      <c r="B116" s="5" t="s">
        <v>8</v>
      </c>
      <c r="C116" s="6">
        <v>44013.680361874998</v>
      </c>
      <c r="D116" s="5" t="s">
        <v>63</v>
      </c>
      <c r="E116">
        <v>1</v>
      </c>
      <c r="F116">
        <v>1</v>
      </c>
      <c r="G116">
        <v>1</v>
      </c>
      <c r="H116">
        <v>-35</v>
      </c>
      <c r="S116" s="5">
        <v>20</v>
      </c>
      <c r="T116" s="5" t="s">
        <v>8</v>
      </c>
      <c r="U116" s="6">
        <v>44021.911517627312</v>
      </c>
      <c r="V116" s="5" t="s">
        <v>140</v>
      </c>
      <c r="W116" s="5">
        <v>1</v>
      </c>
      <c r="X116" s="5">
        <v>1</v>
      </c>
      <c r="Y116" s="5">
        <v>1</v>
      </c>
      <c r="Z116" s="5">
        <v>-58</v>
      </c>
      <c r="AK116">
        <v>33</v>
      </c>
      <c r="AL116" s="5" t="s">
        <v>8</v>
      </c>
      <c r="AM116" s="6">
        <v>44014.535454120371</v>
      </c>
      <c r="AN116" s="5" t="s">
        <v>88</v>
      </c>
      <c r="AO116">
        <v>1</v>
      </c>
      <c r="AP116">
        <v>1</v>
      </c>
      <c r="AQ116">
        <v>1</v>
      </c>
      <c r="AR116">
        <v>-50</v>
      </c>
      <c r="BC116">
        <v>113</v>
      </c>
      <c r="BD116" s="5" t="s">
        <v>8</v>
      </c>
      <c r="BE116" s="6">
        <v>44021.892270937497</v>
      </c>
      <c r="BF116" s="5" t="s">
        <v>147</v>
      </c>
      <c r="BG116" s="5">
        <v>1</v>
      </c>
      <c r="BH116" s="5">
        <v>1</v>
      </c>
      <c r="BI116" s="5">
        <v>1</v>
      </c>
      <c r="BJ116" s="5">
        <v>-68</v>
      </c>
      <c r="BK116" s="5"/>
      <c r="BL116">
        <v>85</v>
      </c>
      <c r="BM116" s="5" t="s">
        <v>8</v>
      </c>
      <c r="BN116" s="6">
        <v>44013.711447662034</v>
      </c>
      <c r="BO116" s="5" t="s">
        <v>80</v>
      </c>
      <c r="BP116">
        <v>1</v>
      </c>
      <c r="BQ116">
        <v>1</v>
      </c>
      <c r="BR116">
        <v>1</v>
      </c>
      <c r="BS116">
        <v>-58</v>
      </c>
      <c r="BU116">
        <v>73</v>
      </c>
      <c r="BV116" s="5" t="s">
        <v>8</v>
      </c>
      <c r="BW116" s="6">
        <v>44021.936401006948</v>
      </c>
      <c r="BX116" s="5" t="s">
        <v>142</v>
      </c>
      <c r="BY116">
        <v>1</v>
      </c>
      <c r="BZ116">
        <v>1</v>
      </c>
      <c r="CA116">
        <v>1</v>
      </c>
      <c r="CB116">
        <v>-69</v>
      </c>
      <c r="CD116">
        <v>113</v>
      </c>
      <c r="CE116" s="5" t="s">
        <v>8</v>
      </c>
      <c r="CF116" s="6">
        <v>44021.943716087961</v>
      </c>
      <c r="CG116" s="5" t="s">
        <v>143</v>
      </c>
      <c r="CH116" s="5">
        <v>1</v>
      </c>
      <c r="CI116" s="5">
        <v>1</v>
      </c>
      <c r="CJ116" s="5">
        <v>1</v>
      </c>
      <c r="CK116" s="5">
        <v>-71</v>
      </c>
      <c r="CL116" s="5"/>
      <c r="CV116">
        <v>113</v>
      </c>
      <c r="CW116" s="5" t="s">
        <v>8</v>
      </c>
      <c r="CX116" s="6">
        <v>44021.951146053238</v>
      </c>
      <c r="CY116" s="5" t="s">
        <v>145</v>
      </c>
      <c r="CZ116" s="5">
        <v>1</v>
      </c>
      <c r="DA116" s="5">
        <v>1</v>
      </c>
      <c r="DB116" s="5">
        <v>1</v>
      </c>
      <c r="DC116" s="5">
        <v>-70</v>
      </c>
    </row>
    <row r="117" spans="1:107" x14ac:dyDescent="0.25">
      <c r="A117">
        <v>24</v>
      </c>
      <c r="B117" s="5" t="s">
        <v>8</v>
      </c>
      <c r="C117" s="6">
        <v>44013.680385081017</v>
      </c>
      <c r="D117" s="5" t="s">
        <v>63</v>
      </c>
      <c r="E117">
        <v>1</v>
      </c>
      <c r="F117">
        <v>1</v>
      </c>
      <c r="G117">
        <v>1</v>
      </c>
      <c r="H117">
        <v>-33</v>
      </c>
      <c r="S117" s="5">
        <v>21</v>
      </c>
      <c r="T117" s="5" t="s">
        <v>8</v>
      </c>
      <c r="U117" s="6">
        <v>44021.911527962962</v>
      </c>
      <c r="V117" s="5" t="s">
        <v>140</v>
      </c>
      <c r="W117" s="5">
        <v>1</v>
      </c>
      <c r="X117" s="5">
        <v>1</v>
      </c>
      <c r="Y117" s="5">
        <v>1</v>
      </c>
      <c r="Z117" s="5">
        <v>-59</v>
      </c>
      <c r="AK117">
        <v>34</v>
      </c>
      <c r="AL117" s="5" t="s">
        <v>8</v>
      </c>
      <c r="AM117" s="6">
        <v>44014.535464039349</v>
      </c>
      <c r="AN117" s="5" t="s">
        <v>88</v>
      </c>
      <c r="AO117">
        <v>1</v>
      </c>
      <c r="AP117">
        <v>1</v>
      </c>
      <c r="AQ117">
        <v>1</v>
      </c>
      <c r="AR117">
        <v>-49</v>
      </c>
      <c r="BC117">
        <v>114</v>
      </c>
      <c r="BD117" s="5" t="s">
        <v>8</v>
      </c>
      <c r="BE117" s="6">
        <v>44021.892281504632</v>
      </c>
      <c r="BF117" s="5" t="s">
        <v>147</v>
      </c>
      <c r="BG117" s="5">
        <v>1</v>
      </c>
      <c r="BH117" s="5">
        <v>1</v>
      </c>
      <c r="BI117" s="5">
        <v>1</v>
      </c>
      <c r="BJ117" s="5">
        <v>-68</v>
      </c>
      <c r="BK117" s="5"/>
      <c r="BL117">
        <v>86</v>
      </c>
      <c r="BM117" s="5" t="s">
        <v>8</v>
      </c>
      <c r="BN117" s="6">
        <v>44013.711459074075</v>
      </c>
      <c r="BO117" s="5" t="s">
        <v>80</v>
      </c>
      <c r="BP117">
        <v>1</v>
      </c>
      <c r="BQ117">
        <v>1</v>
      </c>
      <c r="BR117">
        <v>1</v>
      </c>
      <c r="BS117">
        <v>-61</v>
      </c>
      <c r="BU117">
        <v>74</v>
      </c>
      <c r="BV117" s="5" t="s">
        <v>8</v>
      </c>
      <c r="BW117" s="6">
        <v>44021.936416828707</v>
      </c>
      <c r="BX117" s="5" t="s">
        <v>142</v>
      </c>
      <c r="BY117">
        <v>1</v>
      </c>
      <c r="BZ117">
        <v>1</v>
      </c>
      <c r="CA117">
        <v>1</v>
      </c>
      <c r="CB117">
        <v>-64</v>
      </c>
      <c r="CD117">
        <v>114</v>
      </c>
      <c r="CE117" s="5" t="s">
        <v>8</v>
      </c>
      <c r="CF117" s="6">
        <v>44021.943727129626</v>
      </c>
      <c r="CG117" s="5" t="s">
        <v>143</v>
      </c>
      <c r="CH117" s="5">
        <v>1</v>
      </c>
      <c r="CI117" s="5">
        <v>1</v>
      </c>
      <c r="CJ117" s="5">
        <v>1</v>
      </c>
      <c r="CK117" s="5">
        <v>-68</v>
      </c>
      <c r="CL117" s="5"/>
      <c r="CV117">
        <v>114</v>
      </c>
      <c r="CW117" s="5" t="s">
        <v>8</v>
      </c>
      <c r="CX117" s="6">
        <v>44021.951158657408</v>
      </c>
      <c r="CY117" s="5" t="s">
        <v>145</v>
      </c>
      <c r="CZ117" s="5">
        <v>1</v>
      </c>
      <c r="DA117" s="5">
        <v>1</v>
      </c>
      <c r="DB117" s="5">
        <v>1</v>
      </c>
      <c r="DC117" s="5">
        <v>-71</v>
      </c>
    </row>
    <row r="118" spans="1:107" x14ac:dyDescent="0.25">
      <c r="A118">
        <v>25</v>
      </c>
      <c r="B118" s="5" t="s">
        <v>8</v>
      </c>
      <c r="C118" s="6">
        <v>44013.680396828706</v>
      </c>
      <c r="D118" s="5" t="s">
        <v>63</v>
      </c>
      <c r="E118">
        <v>1</v>
      </c>
      <c r="F118">
        <v>1</v>
      </c>
      <c r="G118">
        <v>1</v>
      </c>
      <c r="H118">
        <v>-32</v>
      </c>
      <c r="S118" s="5">
        <v>22</v>
      </c>
      <c r="T118" s="5" t="s">
        <v>8</v>
      </c>
      <c r="U118" s="6">
        <v>44021.911551168982</v>
      </c>
      <c r="V118" s="5" t="s">
        <v>140</v>
      </c>
      <c r="W118" s="5">
        <v>1</v>
      </c>
      <c r="X118" s="5">
        <v>1</v>
      </c>
      <c r="Y118" s="5">
        <v>1</v>
      </c>
      <c r="Z118" s="5">
        <v>-59</v>
      </c>
      <c r="AK118">
        <v>35</v>
      </c>
      <c r="AL118" s="5" t="s">
        <v>8</v>
      </c>
      <c r="AM118" s="6">
        <v>44014.535487245368</v>
      </c>
      <c r="AN118" s="5" t="s">
        <v>88</v>
      </c>
      <c r="AO118">
        <v>1</v>
      </c>
      <c r="AP118">
        <v>1</v>
      </c>
      <c r="AQ118">
        <v>1</v>
      </c>
      <c r="AR118">
        <v>-49</v>
      </c>
      <c r="BC118">
        <v>115</v>
      </c>
      <c r="BD118" s="5" t="s">
        <v>8</v>
      </c>
      <c r="BE118" s="6">
        <v>44021.892292233795</v>
      </c>
      <c r="BF118" s="5" t="s">
        <v>147</v>
      </c>
      <c r="BG118" s="5">
        <v>1</v>
      </c>
      <c r="BH118" s="5">
        <v>1</v>
      </c>
      <c r="BI118" s="5">
        <v>1</v>
      </c>
      <c r="BJ118" s="5">
        <v>-69</v>
      </c>
      <c r="BK118" s="5"/>
      <c r="BL118">
        <v>87</v>
      </c>
      <c r="BM118" s="5" t="s">
        <v>8</v>
      </c>
      <c r="BN118" s="6">
        <v>44013.711476550925</v>
      </c>
      <c r="BO118" s="5" t="s">
        <v>80</v>
      </c>
      <c r="BP118">
        <v>1</v>
      </c>
      <c r="BQ118">
        <v>1</v>
      </c>
      <c r="BR118">
        <v>1</v>
      </c>
      <c r="BS118">
        <v>-59</v>
      </c>
      <c r="BU118">
        <v>75</v>
      </c>
      <c r="BV118" s="5" t="s">
        <v>8</v>
      </c>
      <c r="BW118" s="6">
        <v>44021.936427407411</v>
      </c>
      <c r="BX118" s="5" t="s">
        <v>142</v>
      </c>
      <c r="BY118">
        <v>1</v>
      </c>
      <c r="BZ118">
        <v>1</v>
      </c>
      <c r="CA118">
        <v>1</v>
      </c>
      <c r="CB118">
        <v>-69</v>
      </c>
      <c r="CD118">
        <v>115</v>
      </c>
      <c r="CE118" s="5" t="s">
        <v>8</v>
      </c>
      <c r="CF118" s="6">
        <v>44021.943740555558</v>
      </c>
      <c r="CG118" s="5" t="s">
        <v>143</v>
      </c>
      <c r="CH118" s="5">
        <v>1</v>
      </c>
      <c r="CI118" s="5">
        <v>1</v>
      </c>
      <c r="CJ118" s="5">
        <v>1</v>
      </c>
      <c r="CK118" s="5">
        <v>-67</v>
      </c>
      <c r="CL118" s="5"/>
      <c r="CV118">
        <v>115</v>
      </c>
      <c r="CW118" s="5" t="s">
        <v>8</v>
      </c>
      <c r="CX118" s="6">
        <v>44021.951170763889</v>
      </c>
      <c r="CY118" s="5" t="s">
        <v>145</v>
      </c>
      <c r="CZ118" s="5">
        <v>1</v>
      </c>
      <c r="DA118" s="5">
        <v>1</v>
      </c>
      <c r="DB118" s="5">
        <v>1</v>
      </c>
      <c r="DC118" s="5">
        <v>-73</v>
      </c>
    </row>
    <row r="119" spans="1:107" x14ac:dyDescent="0.25">
      <c r="A119">
        <v>26</v>
      </c>
      <c r="B119" s="5" t="s">
        <v>8</v>
      </c>
      <c r="C119" s="6">
        <v>44013.680412696762</v>
      </c>
      <c r="D119" s="5" t="s">
        <v>63</v>
      </c>
      <c r="E119">
        <v>1</v>
      </c>
      <c r="F119">
        <v>1</v>
      </c>
      <c r="G119">
        <v>1</v>
      </c>
      <c r="H119">
        <v>-43</v>
      </c>
      <c r="S119" s="5">
        <v>23</v>
      </c>
      <c r="T119" s="5" t="s">
        <v>8</v>
      </c>
      <c r="U119" s="6">
        <v>44021.911574375001</v>
      </c>
      <c r="V119" s="5" t="s">
        <v>140</v>
      </c>
      <c r="W119" s="5">
        <v>1</v>
      </c>
      <c r="X119" s="5">
        <v>1</v>
      </c>
      <c r="Y119" s="5">
        <v>1</v>
      </c>
      <c r="Z119" s="5">
        <v>-58</v>
      </c>
      <c r="AK119">
        <v>36</v>
      </c>
      <c r="AL119" s="5" t="s">
        <v>8</v>
      </c>
      <c r="AM119" s="6">
        <v>44014.535510451387</v>
      </c>
      <c r="AN119" s="5" t="s">
        <v>88</v>
      </c>
      <c r="AO119">
        <v>1</v>
      </c>
      <c r="AP119">
        <v>1</v>
      </c>
      <c r="AQ119">
        <v>1</v>
      </c>
      <c r="AR119">
        <v>-51</v>
      </c>
      <c r="BC119">
        <v>116</v>
      </c>
      <c r="BD119" s="5" t="s">
        <v>8</v>
      </c>
      <c r="BE119" s="6">
        <v>44021.892304884263</v>
      </c>
      <c r="BF119" s="5" t="s">
        <v>147</v>
      </c>
      <c r="BG119" s="5">
        <v>1</v>
      </c>
      <c r="BH119" s="5">
        <v>1</v>
      </c>
      <c r="BI119" s="5">
        <v>1</v>
      </c>
      <c r="BJ119" s="5">
        <v>-69</v>
      </c>
      <c r="BK119" s="5"/>
      <c r="BL119">
        <v>88</v>
      </c>
      <c r="BM119" s="5" t="s">
        <v>8</v>
      </c>
      <c r="BN119" s="6">
        <v>44013.711482928244</v>
      </c>
      <c r="BO119" s="5" t="s">
        <v>80</v>
      </c>
      <c r="BP119">
        <v>1</v>
      </c>
      <c r="BQ119">
        <v>1</v>
      </c>
      <c r="BR119">
        <v>1</v>
      </c>
      <c r="BS119">
        <v>-61</v>
      </c>
      <c r="BU119">
        <v>76</v>
      </c>
      <c r="BV119" s="5" t="s">
        <v>8</v>
      </c>
      <c r="BW119" s="6">
        <v>44021.936437974538</v>
      </c>
      <c r="BX119" s="5" t="s">
        <v>142</v>
      </c>
      <c r="BY119">
        <v>1</v>
      </c>
      <c r="BZ119">
        <v>1</v>
      </c>
      <c r="CA119">
        <v>1</v>
      </c>
      <c r="CB119">
        <v>-65</v>
      </c>
      <c r="CD119">
        <v>116</v>
      </c>
      <c r="CE119" s="5" t="s">
        <v>8</v>
      </c>
      <c r="CF119" s="6">
        <v>44021.943750925922</v>
      </c>
      <c r="CG119" s="5" t="s">
        <v>143</v>
      </c>
      <c r="CH119" s="5">
        <v>1</v>
      </c>
      <c r="CI119" s="5">
        <v>1</v>
      </c>
      <c r="CJ119" s="5">
        <v>1</v>
      </c>
      <c r="CK119" s="5">
        <v>-68</v>
      </c>
      <c r="CL119" s="5"/>
      <c r="CV119">
        <v>116</v>
      </c>
      <c r="CW119" s="5" t="s">
        <v>8</v>
      </c>
      <c r="CX119" s="6">
        <v>44021.951181388889</v>
      </c>
      <c r="CY119" s="5" t="s">
        <v>145</v>
      </c>
      <c r="CZ119" s="5">
        <v>1</v>
      </c>
      <c r="DA119" s="5">
        <v>1</v>
      </c>
      <c r="DB119" s="5">
        <v>1</v>
      </c>
      <c r="DC119" s="5">
        <v>-69</v>
      </c>
    </row>
    <row r="120" spans="1:107" x14ac:dyDescent="0.25">
      <c r="A120">
        <v>27</v>
      </c>
      <c r="B120" s="5" t="s">
        <v>8</v>
      </c>
      <c r="C120" s="6">
        <v>44013.680417824071</v>
      </c>
      <c r="D120" s="5" t="s">
        <v>63</v>
      </c>
      <c r="E120">
        <v>1</v>
      </c>
      <c r="F120">
        <v>1</v>
      </c>
      <c r="G120">
        <v>1</v>
      </c>
      <c r="H120">
        <v>-38</v>
      </c>
      <c r="S120">
        <v>24</v>
      </c>
      <c r="T120" s="5" t="s">
        <v>8</v>
      </c>
      <c r="U120" s="6">
        <v>44021.911586064816</v>
      </c>
      <c r="V120" s="5" t="s">
        <v>140</v>
      </c>
      <c r="W120">
        <v>1</v>
      </c>
      <c r="X120">
        <v>1</v>
      </c>
      <c r="Y120">
        <v>1</v>
      </c>
      <c r="Z120">
        <v>-57</v>
      </c>
      <c r="AK120">
        <v>37</v>
      </c>
      <c r="AL120" s="5" t="s">
        <v>8</v>
      </c>
      <c r="AM120" s="6">
        <v>44014.535523576385</v>
      </c>
      <c r="AN120" s="5" t="s">
        <v>88</v>
      </c>
      <c r="AO120">
        <v>1</v>
      </c>
      <c r="AP120">
        <v>1</v>
      </c>
      <c r="AQ120">
        <v>1</v>
      </c>
      <c r="AR120">
        <v>-49</v>
      </c>
      <c r="BC120">
        <v>117</v>
      </c>
      <c r="BD120" s="5" t="s">
        <v>8</v>
      </c>
      <c r="BE120" s="6">
        <v>44021.892315185185</v>
      </c>
      <c r="BF120" s="5" t="s">
        <v>147</v>
      </c>
      <c r="BG120" s="5">
        <v>1</v>
      </c>
      <c r="BH120" s="5">
        <v>1</v>
      </c>
      <c r="BI120" s="5">
        <v>1</v>
      </c>
      <c r="BJ120" s="5">
        <v>-60</v>
      </c>
      <c r="BK120" s="5"/>
      <c r="BL120">
        <v>89</v>
      </c>
      <c r="BM120" s="5" t="s">
        <v>8</v>
      </c>
      <c r="BN120" s="6">
        <v>44013.711495601849</v>
      </c>
      <c r="BO120" s="5" t="s">
        <v>80</v>
      </c>
      <c r="BP120">
        <v>1</v>
      </c>
      <c r="BQ120">
        <v>1</v>
      </c>
      <c r="BR120">
        <v>1</v>
      </c>
      <c r="BS120">
        <v>-59</v>
      </c>
      <c r="BU120">
        <v>77</v>
      </c>
      <c r="BV120" s="5" t="s">
        <v>8</v>
      </c>
      <c r="BW120" s="6">
        <v>44021.936447199078</v>
      </c>
      <c r="BX120" s="5" t="s">
        <v>142</v>
      </c>
      <c r="BY120">
        <v>1</v>
      </c>
      <c r="BZ120">
        <v>1</v>
      </c>
      <c r="CA120">
        <v>1</v>
      </c>
      <c r="CB120">
        <v>-64</v>
      </c>
      <c r="CD120">
        <v>117</v>
      </c>
      <c r="CE120" s="5" t="s">
        <v>8</v>
      </c>
      <c r="CF120" s="6">
        <v>44021.943771863429</v>
      </c>
      <c r="CG120" s="5" t="s">
        <v>143</v>
      </c>
      <c r="CH120" s="5">
        <v>1</v>
      </c>
      <c r="CI120" s="5">
        <v>1</v>
      </c>
      <c r="CJ120" s="5">
        <v>1</v>
      </c>
      <c r="CK120" s="5">
        <v>-69</v>
      </c>
      <c r="CL120" s="5"/>
      <c r="CV120">
        <v>117</v>
      </c>
      <c r="CW120" s="5" t="s">
        <v>8</v>
      </c>
      <c r="CX120" s="6">
        <v>44021.951193078705</v>
      </c>
      <c r="CY120" s="5" t="s">
        <v>145</v>
      </c>
      <c r="CZ120" s="5">
        <v>1</v>
      </c>
      <c r="DA120" s="5">
        <v>1</v>
      </c>
      <c r="DB120" s="5">
        <v>1</v>
      </c>
      <c r="DC120" s="5">
        <v>-74</v>
      </c>
    </row>
    <row r="121" spans="1:107" x14ac:dyDescent="0.25">
      <c r="A121">
        <v>28</v>
      </c>
      <c r="B121" s="5" t="s">
        <v>8</v>
      </c>
      <c r="C121" s="6">
        <v>44013.680429155094</v>
      </c>
      <c r="D121" s="5" t="s">
        <v>63</v>
      </c>
      <c r="E121">
        <v>1</v>
      </c>
      <c r="F121">
        <v>1</v>
      </c>
      <c r="G121">
        <v>1</v>
      </c>
      <c r="H121">
        <v>-32</v>
      </c>
      <c r="S121">
        <v>25</v>
      </c>
      <c r="T121" s="5" t="s">
        <v>8</v>
      </c>
      <c r="U121" s="6">
        <v>44021.911609270835</v>
      </c>
      <c r="V121" s="5" t="s">
        <v>140</v>
      </c>
      <c r="W121">
        <v>1</v>
      </c>
      <c r="X121">
        <v>1</v>
      </c>
      <c r="Y121">
        <v>1</v>
      </c>
      <c r="Z121">
        <v>-57</v>
      </c>
      <c r="AK121">
        <v>38</v>
      </c>
      <c r="AL121" s="5" t="s">
        <v>8</v>
      </c>
      <c r="AM121" s="6">
        <v>44014.535536550924</v>
      </c>
      <c r="AN121" s="5" t="s">
        <v>88</v>
      </c>
      <c r="AO121">
        <v>1</v>
      </c>
      <c r="AP121">
        <v>1</v>
      </c>
      <c r="AQ121">
        <v>1</v>
      </c>
      <c r="AR121">
        <v>-51</v>
      </c>
      <c r="BC121">
        <v>118</v>
      </c>
      <c r="BD121" s="5" t="s">
        <v>8</v>
      </c>
      <c r="BE121" s="6">
        <v>44021.892330300929</v>
      </c>
      <c r="BF121" s="5" t="s">
        <v>147</v>
      </c>
      <c r="BG121" s="5">
        <v>1</v>
      </c>
      <c r="BH121" s="5">
        <v>1</v>
      </c>
      <c r="BI121" s="5">
        <v>1</v>
      </c>
      <c r="BJ121" s="5">
        <v>-68</v>
      </c>
      <c r="BK121" s="5"/>
      <c r="BL121">
        <v>90</v>
      </c>
      <c r="BM121" s="5" t="s">
        <v>8</v>
      </c>
      <c r="BN121" s="6">
        <v>44013.711514780094</v>
      </c>
      <c r="BO121" s="5" t="s">
        <v>80</v>
      </c>
      <c r="BP121">
        <v>1</v>
      </c>
      <c r="BQ121">
        <v>1</v>
      </c>
      <c r="BR121">
        <v>1</v>
      </c>
      <c r="BS121">
        <v>-57</v>
      </c>
      <c r="BU121">
        <v>78</v>
      </c>
      <c r="BV121" s="5" t="s">
        <v>8</v>
      </c>
      <c r="BW121" s="6">
        <v>44021.936462430553</v>
      </c>
      <c r="BX121" s="5" t="s">
        <v>142</v>
      </c>
      <c r="BY121">
        <v>1</v>
      </c>
      <c r="BZ121">
        <v>1</v>
      </c>
      <c r="CA121">
        <v>1</v>
      </c>
      <c r="CB121">
        <v>-65</v>
      </c>
      <c r="CD121">
        <v>118</v>
      </c>
      <c r="CE121" s="5" t="s">
        <v>8</v>
      </c>
      <c r="CF121" s="6">
        <v>44021.943773379629</v>
      </c>
      <c r="CG121" s="5" t="s">
        <v>143</v>
      </c>
      <c r="CH121" s="5">
        <v>1</v>
      </c>
      <c r="CI121" s="5">
        <v>1</v>
      </c>
      <c r="CJ121" s="5">
        <v>1</v>
      </c>
      <c r="CK121" s="5">
        <v>-71</v>
      </c>
      <c r="CL121" s="5"/>
      <c r="CV121">
        <v>118</v>
      </c>
      <c r="CW121" s="5" t="s">
        <v>8</v>
      </c>
      <c r="CX121" s="6">
        <v>44021.951205821759</v>
      </c>
      <c r="CY121" s="5" t="s">
        <v>145</v>
      </c>
      <c r="CZ121" s="5">
        <v>1</v>
      </c>
      <c r="DA121" s="5">
        <v>1</v>
      </c>
      <c r="DB121" s="5">
        <v>1</v>
      </c>
      <c r="DC121" s="5">
        <v>-71</v>
      </c>
    </row>
    <row r="122" spans="1:107" x14ac:dyDescent="0.25">
      <c r="A122">
        <v>0</v>
      </c>
      <c r="B122" s="5" t="s">
        <v>8</v>
      </c>
      <c r="C122" s="6">
        <v>44013.687184236114</v>
      </c>
      <c r="D122" s="5" t="s">
        <v>64</v>
      </c>
      <c r="E122">
        <v>1</v>
      </c>
      <c r="F122">
        <v>1</v>
      </c>
      <c r="G122">
        <v>1</v>
      </c>
      <c r="H122">
        <v>-29</v>
      </c>
      <c r="S122">
        <v>26</v>
      </c>
      <c r="T122" s="5" t="s">
        <v>8</v>
      </c>
      <c r="U122" s="6">
        <v>44021.911632476855</v>
      </c>
      <c r="V122" s="5" t="s">
        <v>140</v>
      </c>
      <c r="W122">
        <v>1</v>
      </c>
      <c r="X122">
        <v>1</v>
      </c>
      <c r="Y122">
        <v>1</v>
      </c>
      <c r="Z122">
        <v>-59</v>
      </c>
      <c r="AK122">
        <v>39</v>
      </c>
      <c r="AL122" s="5" t="s">
        <v>8</v>
      </c>
      <c r="AM122" s="6">
        <v>44014.535544953702</v>
      </c>
      <c r="AN122" s="5" t="s">
        <v>88</v>
      </c>
      <c r="AO122">
        <v>1</v>
      </c>
      <c r="AP122">
        <v>1</v>
      </c>
      <c r="AQ122">
        <v>1</v>
      </c>
      <c r="AR122">
        <v>-51</v>
      </c>
      <c r="BC122">
        <v>119</v>
      </c>
      <c r="BD122" s="5" t="s">
        <v>8</v>
      </c>
      <c r="BE122" s="6">
        <v>44021.892340532409</v>
      </c>
      <c r="BF122" s="5" t="s">
        <v>147</v>
      </c>
      <c r="BG122" s="5">
        <v>1</v>
      </c>
      <c r="BH122" s="5">
        <v>1</v>
      </c>
      <c r="BI122" s="5">
        <v>1</v>
      </c>
      <c r="BJ122" s="5">
        <v>-60</v>
      </c>
      <c r="BK122" s="5"/>
      <c r="BL122">
        <v>91</v>
      </c>
      <c r="BM122" s="5" t="s">
        <v>8</v>
      </c>
      <c r="BN122" s="6">
        <v>44013.711516493058</v>
      </c>
      <c r="BO122" s="5" t="s">
        <v>80</v>
      </c>
      <c r="BP122">
        <v>1</v>
      </c>
      <c r="BQ122">
        <v>1</v>
      </c>
      <c r="BR122">
        <v>1</v>
      </c>
      <c r="BS122">
        <v>-58</v>
      </c>
      <c r="BU122">
        <v>79</v>
      </c>
      <c r="BV122" s="5" t="s">
        <v>8</v>
      </c>
      <c r="BW122" s="6">
        <v>44021.936474884256</v>
      </c>
      <c r="BX122" s="5" t="s">
        <v>142</v>
      </c>
      <c r="BY122">
        <v>1</v>
      </c>
      <c r="BZ122">
        <v>1</v>
      </c>
      <c r="CA122">
        <v>1</v>
      </c>
      <c r="CB122">
        <v>-69</v>
      </c>
      <c r="CD122">
        <v>119</v>
      </c>
      <c r="CE122" s="5" t="s">
        <v>8</v>
      </c>
      <c r="CF122" s="6">
        <v>44021.943785995369</v>
      </c>
      <c r="CG122" s="5" t="s">
        <v>143</v>
      </c>
      <c r="CH122" s="5">
        <v>1</v>
      </c>
      <c r="CI122" s="5">
        <v>1</v>
      </c>
      <c r="CJ122" s="5">
        <v>1</v>
      </c>
      <c r="CK122" s="5">
        <v>-67</v>
      </c>
      <c r="CL122" s="5"/>
      <c r="CV122">
        <v>119</v>
      </c>
      <c r="CW122" s="5" t="s">
        <v>8</v>
      </c>
      <c r="CX122" s="6">
        <v>44021.951217499998</v>
      </c>
      <c r="CY122" s="5" t="s">
        <v>145</v>
      </c>
      <c r="CZ122" s="5">
        <v>1</v>
      </c>
      <c r="DA122" s="5">
        <v>1</v>
      </c>
      <c r="DB122" s="5">
        <v>1</v>
      </c>
      <c r="DC122" s="5">
        <v>-69</v>
      </c>
    </row>
    <row r="123" spans="1:107" x14ac:dyDescent="0.25">
      <c r="A123">
        <v>1</v>
      </c>
      <c r="B123" s="5" t="s">
        <v>8</v>
      </c>
      <c r="C123" s="6">
        <v>44013.687187835647</v>
      </c>
      <c r="D123" s="5" t="s">
        <v>64</v>
      </c>
      <c r="E123">
        <v>1</v>
      </c>
      <c r="F123">
        <v>1</v>
      </c>
      <c r="G123">
        <v>1</v>
      </c>
      <c r="H123">
        <v>-29</v>
      </c>
      <c r="S123">
        <v>27</v>
      </c>
      <c r="T123" s="5" t="s">
        <v>8</v>
      </c>
      <c r="U123" s="6">
        <v>44021.911650706017</v>
      </c>
      <c r="V123" s="5" t="s">
        <v>140</v>
      </c>
      <c r="W123">
        <v>1</v>
      </c>
      <c r="X123">
        <v>1</v>
      </c>
      <c r="Y123">
        <v>1</v>
      </c>
      <c r="Z123">
        <v>-57</v>
      </c>
      <c r="AK123">
        <v>40</v>
      </c>
      <c r="AL123" s="5" t="s">
        <v>8</v>
      </c>
      <c r="AM123" s="6">
        <v>44014.535556261573</v>
      </c>
      <c r="AN123" s="5" t="s">
        <v>88</v>
      </c>
      <c r="AO123">
        <v>1</v>
      </c>
      <c r="AP123">
        <v>1</v>
      </c>
      <c r="AQ123">
        <v>1</v>
      </c>
      <c r="AR123">
        <v>-48</v>
      </c>
      <c r="BC123">
        <v>120</v>
      </c>
      <c r="BD123" s="5" t="s">
        <v>8</v>
      </c>
      <c r="BE123" s="6">
        <v>44021.892351516202</v>
      </c>
      <c r="BF123" s="5" t="s">
        <v>147</v>
      </c>
      <c r="BG123" s="5">
        <v>1</v>
      </c>
      <c r="BH123" s="5">
        <v>1</v>
      </c>
      <c r="BI123" s="5">
        <v>1</v>
      </c>
      <c r="BJ123" s="5">
        <v>-61</v>
      </c>
      <c r="BK123" s="5"/>
      <c r="BL123">
        <v>92</v>
      </c>
      <c r="BM123" s="5" t="s">
        <v>8</v>
      </c>
      <c r="BN123" s="6">
        <v>44013.711531157409</v>
      </c>
      <c r="BO123" s="5" t="s">
        <v>80</v>
      </c>
      <c r="BP123">
        <v>1</v>
      </c>
      <c r="BQ123">
        <v>1</v>
      </c>
      <c r="BR123">
        <v>1</v>
      </c>
      <c r="BS123">
        <v>-61</v>
      </c>
      <c r="BU123">
        <v>80</v>
      </c>
      <c r="BV123" s="5" t="s">
        <v>8</v>
      </c>
      <c r="BW123" s="6">
        <v>44021.936482025463</v>
      </c>
      <c r="BX123" s="5" t="s">
        <v>142</v>
      </c>
      <c r="BY123">
        <v>1</v>
      </c>
      <c r="BZ123">
        <v>1</v>
      </c>
      <c r="CA123">
        <v>1</v>
      </c>
      <c r="CB123">
        <v>-66</v>
      </c>
      <c r="CD123">
        <v>120</v>
      </c>
      <c r="CE123" s="5" t="s">
        <v>8</v>
      </c>
      <c r="CF123" s="6">
        <v>44021.943809201388</v>
      </c>
      <c r="CG123" s="5" t="s">
        <v>143</v>
      </c>
      <c r="CH123" s="5">
        <v>1</v>
      </c>
      <c r="CI123" s="5">
        <v>1</v>
      </c>
      <c r="CJ123" s="5">
        <v>1</v>
      </c>
      <c r="CK123" s="5">
        <v>-68</v>
      </c>
      <c r="CL123" s="5"/>
      <c r="CV123">
        <v>120</v>
      </c>
      <c r="CW123" s="5" t="s">
        <v>8</v>
      </c>
      <c r="CX123" s="6">
        <v>44021.951231574072</v>
      </c>
      <c r="CY123" s="5" t="s">
        <v>145</v>
      </c>
      <c r="CZ123" s="5">
        <v>1</v>
      </c>
      <c r="DA123" s="5">
        <v>1</v>
      </c>
      <c r="DB123" s="5">
        <v>1</v>
      </c>
      <c r="DC123" s="5">
        <v>-72</v>
      </c>
    </row>
    <row r="124" spans="1:107" x14ac:dyDescent="0.25">
      <c r="A124">
        <v>2</v>
      </c>
      <c r="B124" s="5" t="s">
        <v>8</v>
      </c>
      <c r="C124" s="6">
        <v>44013.687201898145</v>
      </c>
      <c r="D124" s="5" t="s">
        <v>64</v>
      </c>
      <c r="E124">
        <v>1</v>
      </c>
      <c r="F124">
        <v>1</v>
      </c>
      <c r="G124">
        <v>1</v>
      </c>
      <c r="H124">
        <v>-28</v>
      </c>
      <c r="S124">
        <v>28</v>
      </c>
      <c r="T124" s="5" t="s">
        <v>8</v>
      </c>
      <c r="U124" s="6">
        <v>44021.911656435186</v>
      </c>
      <c r="V124" s="5" t="s">
        <v>140</v>
      </c>
      <c r="W124">
        <v>1</v>
      </c>
      <c r="X124">
        <v>1</v>
      </c>
      <c r="Y124">
        <v>1</v>
      </c>
      <c r="Z124">
        <v>-59</v>
      </c>
      <c r="AK124">
        <v>41</v>
      </c>
      <c r="AL124" s="5" t="s">
        <v>8</v>
      </c>
      <c r="AM124" s="6">
        <v>44014.535567928244</v>
      </c>
      <c r="AN124" s="5" t="s">
        <v>88</v>
      </c>
      <c r="AO124">
        <v>1</v>
      </c>
      <c r="AP124">
        <v>1</v>
      </c>
      <c r="AQ124">
        <v>1</v>
      </c>
      <c r="AR124">
        <v>-48</v>
      </c>
      <c r="BC124">
        <v>121</v>
      </c>
      <c r="BD124" s="5" t="s">
        <v>8</v>
      </c>
      <c r="BE124" s="6">
        <v>44021.892362349536</v>
      </c>
      <c r="BF124" s="5" t="s">
        <v>147</v>
      </c>
      <c r="BG124" s="5">
        <v>1</v>
      </c>
      <c r="BH124" s="5">
        <v>1</v>
      </c>
      <c r="BI124" s="5">
        <v>1</v>
      </c>
      <c r="BJ124" s="5">
        <v>-62</v>
      </c>
      <c r="BK124" s="5"/>
      <c r="BL124">
        <v>93</v>
      </c>
      <c r="BM124" s="5" t="s">
        <v>8</v>
      </c>
      <c r="BN124" s="6">
        <v>44013.711540127311</v>
      </c>
      <c r="BO124" s="5" t="s">
        <v>80</v>
      </c>
      <c r="BP124">
        <v>1</v>
      </c>
      <c r="BQ124">
        <v>1</v>
      </c>
      <c r="BR124">
        <v>1</v>
      </c>
      <c r="BS124">
        <v>-58</v>
      </c>
      <c r="BU124">
        <v>81</v>
      </c>
      <c r="BV124" s="5" t="s">
        <v>8</v>
      </c>
      <c r="BW124" s="6">
        <v>44021.936505243058</v>
      </c>
      <c r="BX124" s="5" t="s">
        <v>142</v>
      </c>
      <c r="BY124">
        <v>1</v>
      </c>
      <c r="BZ124">
        <v>1</v>
      </c>
      <c r="CA124">
        <v>1</v>
      </c>
      <c r="CB124">
        <v>-64</v>
      </c>
      <c r="CD124">
        <v>121</v>
      </c>
      <c r="CE124" s="5" t="s">
        <v>8</v>
      </c>
      <c r="CF124" s="6">
        <v>44021.943820555556</v>
      </c>
      <c r="CG124" s="5" t="s">
        <v>143</v>
      </c>
      <c r="CH124" s="5">
        <v>1</v>
      </c>
      <c r="CI124" s="5">
        <v>1</v>
      </c>
      <c r="CJ124" s="5">
        <v>1</v>
      </c>
      <c r="CK124" s="5">
        <v>-71</v>
      </c>
      <c r="CL124" s="5"/>
      <c r="CV124">
        <v>121</v>
      </c>
      <c r="CW124" s="5" t="s">
        <v>8</v>
      </c>
      <c r="CX124" s="6">
        <v>44021.95123864583</v>
      </c>
      <c r="CY124" s="5" t="s">
        <v>145</v>
      </c>
      <c r="CZ124" s="5">
        <v>1</v>
      </c>
      <c r="DA124" s="5">
        <v>1</v>
      </c>
      <c r="DB124" s="5">
        <v>1</v>
      </c>
      <c r="DC124" s="5">
        <v>-73</v>
      </c>
    </row>
    <row r="125" spans="1:107" x14ac:dyDescent="0.25">
      <c r="A125">
        <v>3</v>
      </c>
      <c r="B125" s="5" t="s">
        <v>8</v>
      </c>
      <c r="C125" s="6">
        <v>44013.687211469907</v>
      </c>
      <c r="D125" s="5" t="s">
        <v>64</v>
      </c>
      <c r="E125">
        <v>1</v>
      </c>
      <c r="F125">
        <v>1</v>
      </c>
      <c r="G125">
        <v>1</v>
      </c>
      <c r="H125">
        <v>-23</v>
      </c>
      <c r="S125">
        <v>29</v>
      </c>
      <c r="T125" s="5" t="s">
        <v>8</v>
      </c>
      <c r="U125" s="6">
        <v>44021.911679641205</v>
      </c>
      <c r="V125" s="5" t="s">
        <v>140</v>
      </c>
      <c r="W125">
        <v>1</v>
      </c>
      <c r="X125">
        <v>1</v>
      </c>
      <c r="Y125">
        <v>1</v>
      </c>
      <c r="Z125">
        <v>-59</v>
      </c>
      <c r="BC125">
        <v>122</v>
      </c>
      <c r="BD125" s="5" t="s">
        <v>8</v>
      </c>
      <c r="BE125" s="6">
        <v>44021.892376863427</v>
      </c>
      <c r="BF125" s="5" t="s">
        <v>147</v>
      </c>
      <c r="BG125" s="5">
        <v>1</v>
      </c>
      <c r="BH125" s="5">
        <v>1</v>
      </c>
      <c r="BI125" s="5">
        <v>1</v>
      </c>
      <c r="BJ125" s="5">
        <v>-69</v>
      </c>
      <c r="BK125" s="5"/>
      <c r="BL125">
        <v>94</v>
      </c>
      <c r="BM125" s="5" t="s">
        <v>8</v>
      </c>
      <c r="BN125" s="6">
        <v>44013.711551956018</v>
      </c>
      <c r="BO125" s="5" t="s">
        <v>80</v>
      </c>
      <c r="BP125">
        <v>1</v>
      </c>
      <c r="BQ125">
        <v>1</v>
      </c>
      <c r="BR125">
        <v>1</v>
      </c>
      <c r="BS125">
        <v>-61</v>
      </c>
      <c r="BU125">
        <v>82</v>
      </c>
      <c r="BV125" s="5" t="s">
        <v>8</v>
      </c>
      <c r="BW125" s="6">
        <v>44021.93651861111</v>
      </c>
      <c r="BX125" s="5" t="s">
        <v>142</v>
      </c>
      <c r="BY125">
        <v>1</v>
      </c>
      <c r="BZ125">
        <v>1</v>
      </c>
      <c r="CA125">
        <v>1</v>
      </c>
      <c r="CB125">
        <v>-65</v>
      </c>
      <c r="CD125">
        <v>122</v>
      </c>
      <c r="CE125" s="5" t="s">
        <v>8</v>
      </c>
      <c r="CF125" s="6">
        <v>44021.943843773151</v>
      </c>
      <c r="CG125" s="5" t="s">
        <v>143</v>
      </c>
      <c r="CH125" s="5">
        <v>1</v>
      </c>
      <c r="CI125" s="5">
        <v>1</v>
      </c>
      <c r="CJ125" s="5">
        <v>1</v>
      </c>
      <c r="CK125" s="5">
        <v>-68</v>
      </c>
      <c r="CL125" s="5"/>
      <c r="CV125">
        <v>122</v>
      </c>
      <c r="CW125" s="5" t="s">
        <v>8</v>
      </c>
      <c r="CX125" s="6">
        <v>44021.9512506713</v>
      </c>
      <c r="CY125" s="5" t="s">
        <v>145</v>
      </c>
      <c r="CZ125" s="5">
        <v>1</v>
      </c>
      <c r="DA125" s="5">
        <v>1</v>
      </c>
      <c r="DB125" s="5">
        <v>1</v>
      </c>
      <c r="DC125" s="5">
        <v>-72</v>
      </c>
    </row>
    <row r="126" spans="1:107" x14ac:dyDescent="0.25">
      <c r="A126">
        <v>4</v>
      </c>
      <c r="B126" s="5" t="s">
        <v>8</v>
      </c>
      <c r="C126" s="6">
        <v>44013.687224467591</v>
      </c>
      <c r="D126" s="5" t="s">
        <v>64</v>
      </c>
      <c r="E126">
        <v>1</v>
      </c>
      <c r="F126">
        <v>1</v>
      </c>
      <c r="G126">
        <v>1</v>
      </c>
      <c r="H126">
        <v>-28</v>
      </c>
      <c r="S126">
        <v>30</v>
      </c>
      <c r="T126" s="5" t="s">
        <v>8</v>
      </c>
      <c r="U126" s="6">
        <v>44021.911691979163</v>
      </c>
      <c r="V126" s="5" t="s">
        <v>140</v>
      </c>
      <c r="W126">
        <v>1</v>
      </c>
      <c r="X126">
        <v>1</v>
      </c>
      <c r="Y126">
        <v>1</v>
      </c>
      <c r="Z126">
        <v>-60</v>
      </c>
      <c r="BC126">
        <v>123</v>
      </c>
      <c r="BD126" s="5" t="s">
        <v>8</v>
      </c>
      <c r="BE126" s="6">
        <v>44021.89238474537</v>
      </c>
      <c r="BF126" s="5" t="s">
        <v>147</v>
      </c>
      <c r="BG126" s="5">
        <v>1</v>
      </c>
      <c r="BH126" s="5">
        <v>1</v>
      </c>
      <c r="BI126" s="5">
        <v>1</v>
      </c>
      <c r="BJ126" s="5">
        <v>-60</v>
      </c>
      <c r="BK126" s="5"/>
      <c r="BL126">
        <v>95</v>
      </c>
      <c r="BM126" s="5" t="s">
        <v>8</v>
      </c>
      <c r="BN126" s="6">
        <v>44013.711572418979</v>
      </c>
      <c r="BO126" s="5" t="s">
        <v>80</v>
      </c>
      <c r="BP126">
        <v>1</v>
      </c>
      <c r="BQ126">
        <v>1</v>
      </c>
      <c r="BR126">
        <v>1</v>
      </c>
      <c r="BS126">
        <v>-58</v>
      </c>
      <c r="BU126">
        <v>83</v>
      </c>
      <c r="BV126" s="5" t="s">
        <v>8</v>
      </c>
      <c r="BW126" s="6">
        <v>44021.936528865743</v>
      </c>
      <c r="BX126" s="5" t="s">
        <v>142</v>
      </c>
      <c r="BY126">
        <v>1</v>
      </c>
      <c r="BZ126">
        <v>1</v>
      </c>
      <c r="CA126">
        <v>1</v>
      </c>
      <c r="CB126">
        <v>-69</v>
      </c>
      <c r="CD126">
        <v>123</v>
      </c>
      <c r="CE126" s="5" t="s">
        <v>8</v>
      </c>
      <c r="CF126" s="6">
        <v>44021.943854722223</v>
      </c>
      <c r="CG126" s="5" t="s">
        <v>143</v>
      </c>
      <c r="CH126" s="5">
        <v>1</v>
      </c>
      <c r="CI126" s="5">
        <v>1</v>
      </c>
      <c r="CJ126" s="5">
        <v>1</v>
      </c>
      <c r="CK126" s="5">
        <v>-67</v>
      </c>
      <c r="CL126" s="5"/>
      <c r="CV126">
        <v>123</v>
      </c>
      <c r="CW126" s="5" t="s">
        <v>8</v>
      </c>
      <c r="CX126" s="6">
        <v>44021.951263449075</v>
      </c>
      <c r="CY126" s="5" t="s">
        <v>145</v>
      </c>
      <c r="CZ126" s="5">
        <v>1</v>
      </c>
      <c r="DA126" s="5">
        <v>1</v>
      </c>
      <c r="DB126" s="5">
        <v>1</v>
      </c>
      <c r="DC126" s="5">
        <v>-71</v>
      </c>
    </row>
    <row r="127" spans="1:107" x14ac:dyDescent="0.25">
      <c r="A127">
        <v>5</v>
      </c>
      <c r="B127" s="5" t="s">
        <v>8</v>
      </c>
      <c r="C127" s="6">
        <v>44013.687234351855</v>
      </c>
      <c r="D127" s="5" t="s">
        <v>64</v>
      </c>
      <c r="E127">
        <v>1</v>
      </c>
      <c r="F127">
        <v>1</v>
      </c>
      <c r="G127">
        <v>1</v>
      </c>
      <c r="H127">
        <v>-28</v>
      </c>
      <c r="S127">
        <v>31</v>
      </c>
      <c r="T127" s="5" t="s">
        <v>8</v>
      </c>
      <c r="U127" s="6">
        <v>44021.911715173614</v>
      </c>
      <c r="V127" s="5" t="s">
        <v>140</v>
      </c>
      <c r="W127">
        <v>1</v>
      </c>
      <c r="X127">
        <v>1</v>
      </c>
      <c r="Y127">
        <v>1</v>
      </c>
      <c r="Z127">
        <v>-57</v>
      </c>
      <c r="BC127">
        <v>124</v>
      </c>
      <c r="BD127" s="5" t="s">
        <v>8</v>
      </c>
      <c r="BE127" s="6">
        <v>44021.892397511576</v>
      </c>
      <c r="BF127" s="5" t="s">
        <v>147</v>
      </c>
      <c r="BG127" s="5">
        <v>1</v>
      </c>
      <c r="BH127" s="5">
        <v>1</v>
      </c>
      <c r="BI127" s="5">
        <v>1</v>
      </c>
      <c r="BJ127" s="5">
        <v>-69</v>
      </c>
      <c r="BK127" s="5"/>
      <c r="BL127">
        <v>96</v>
      </c>
      <c r="BM127" s="5" t="s">
        <v>8</v>
      </c>
      <c r="BN127" s="6">
        <v>44013.711574293979</v>
      </c>
      <c r="BO127" s="5" t="s">
        <v>80</v>
      </c>
      <c r="BP127">
        <v>1</v>
      </c>
      <c r="BQ127">
        <v>1</v>
      </c>
      <c r="BR127">
        <v>1</v>
      </c>
      <c r="BS127">
        <v>-58</v>
      </c>
      <c r="BU127">
        <v>84</v>
      </c>
      <c r="BV127" s="5" t="s">
        <v>8</v>
      </c>
      <c r="BW127" s="6">
        <v>44021.93654141204</v>
      </c>
      <c r="BX127" s="5" t="s">
        <v>142</v>
      </c>
      <c r="BY127">
        <v>1</v>
      </c>
      <c r="BZ127">
        <v>1</v>
      </c>
      <c r="CA127">
        <v>1</v>
      </c>
      <c r="CB127">
        <v>-65</v>
      </c>
      <c r="CD127">
        <v>124</v>
      </c>
      <c r="CE127" s="5" t="s">
        <v>8</v>
      </c>
      <c r="CF127" s="6">
        <v>44021.943866678244</v>
      </c>
      <c r="CG127" s="5" t="s">
        <v>143</v>
      </c>
      <c r="CH127" s="5">
        <v>1</v>
      </c>
      <c r="CI127" s="5">
        <v>1</v>
      </c>
      <c r="CJ127" s="5">
        <v>1</v>
      </c>
      <c r="CK127" s="5">
        <v>-68</v>
      </c>
      <c r="CL127" s="5"/>
      <c r="CV127">
        <v>124</v>
      </c>
      <c r="CW127" s="5" t="s">
        <v>8</v>
      </c>
      <c r="CX127" s="6">
        <v>44021.951276203705</v>
      </c>
      <c r="CY127" s="5" t="s">
        <v>145</v>
      </c>
      <c r="CZ127" s="5">
        <v>1</v>
      </c>
      <c r="DA127" s="5">
        <v>1</v>
      </c>
      <c r="DB127" s="5">
        <v>1</v>
      </c>
      <c r="DC127" s="5">
        <v>-71</v>
      </c>
    </row>
    <row r="128" spans="1:107" x14ac:dyDescent="0.25">
      <c r="A128">
        <v>6</v>
      </c>
      <c r="B128" s="5" t="s">
        <v>8</v>
      </c>
      <c r="C128" s="6">
        <v>44013.687246655092</v>
      </c>
      <c r="D128" s="5" t="s">
        <v>64</v>
      </c>
      <c r="E128">
        <v>1</v>
      </c>
      <c r="F128">
        <v>1</v>
      </c>
      <c r="G128">
        <v>1</v>
      </c>
      <c r="H128">
        <v>-28</v>
      </c>
      <c r="S128">
        <v>32</v>
      </c>
      <c r="T128" s="5" t="s">
        <v>8</v>
      </c>
      <c r="U128" s="6">
        <v>44021.911738391202</v>
      </c>
      <c r="V128" s="5" t="s">
        <v>140</v>
      </c>
      <c r="W128">
        <v>1</v>
      </c>
      <c r="X128">
        <v>1</v>
      </c>
      <c r="Y128">
        <v>1</v>
      </c>
      <c r="Z128">
        <v>-58</v>
      </c>
      <c r="BC128">
        <v>125</v>
      </c>
      <c r="BD128" s="5" t="s">
        <v>8</v>
      </c>
      <c r="BE128" s="6">
        <v>44021.892410856482</v>
      </c>
      <c r="BF128" s="5" t="s">
        <v>147</v>
      </c>
      <c r="BG128" s="5">
        <v>1</v>
      </c>
      <c r="BH128" s="5">
        <v>1</v>
      </c>
      <c r="BI128" s="5">
        <v>1</v>
      </c>
      <c r="BJ128" s="5">
        <v>-63</v>
      </c>
      <c r="BK128" s="5"/>
      <c r="BL128">
        <v>97</v>
      </c>
      <c r="BM128" s="5" t="s">
        <v>8</v>
      </c>
      <c r="BN128" s="6">
        <v>44013.711590590276</v>
      </c>
      <c r="BO128" s="5" t="s">
        <v>80</v>
      </c>
      <c r="BP128">
        <v>1</v>
      </c>
      <c r="BQ128">
        <v>1</v>
      </c>
      <c r="BR128">
        <v>1</v>
      </c>
      <c r="BS128">
        <v>-61</v>
      </c>
      <c r="BU128">
        <v>85</v>
      </c>
      <c r="BV128" s="5" t="s">
        <v>8</v>
      </c>
      <c r="BW128" s="6">
        <v>44021.936553125001</v>
      </c>
      <c r="BX128" s="5" t="s">
        <v>142</v>
      </c>
      <c r="BY128">
        <v>1</v>
      </c>
      <c r="BZ128">
        <v>1</v>
      </c>
      <c r="CA128">
        <v>1</v>
      </c>
      <c r="CB128">
        <v>-65</v>
      </c>
      <c r="CD128">
        <v>125</v>
      </c>
      <c r="CE128" s="5" t="s">
        <v>8</v>
      </c>
      <c r="CF128" s="6">
        <v>44021.943882754633</v>
      </c>
      <c r="CG128" s="5" t="s">
        <v>143</v>
      </c>
      <c r="CH128" s="5">
        <v>1</v>
      </c>
      <c r="CI128" s="5">
        <v>1</v>
      </c>
      <c r="CJ128" s="5">
        <v>1</v>
      </c>
      <c r="CK128" s="5">
        <v>-67</v>
      </c>
      <c r="CL128" s="5"/>
      <c r="CV128">
        <v>125</v>
      </c>
      <c r="CW128" s="5" t="s">
        <v>8</v>
      </c>
      <c r="CX128" s="6">
        <v>44021.951285370371</v>
      </c>
      <c r="CY128" s="5" t="s">
        <v>145</v>
      </c>
      <c r="CZ128" s="5">
        <v>1</v>
      </c>
      <c r="DA128" s="5">
        <v>1</v>
      </c>
      <c r="DB128" s="5">
        <v>1</v>
      </c>
      <c r="DC128" s="5">
        <v>-68</v>
      </c>
    </row>
    <row r="129" spans="1:107" x14ac:dyDescent="0.25">
      <c r="A129">
        <v>7</v>
      </c>
      <c r="B129" s="5" t="s">
        <v>8</v>
      </c>
      <c r="C129" s="6">
        <v>44013.68726875</v>
      </c>
      <c r="D129" s="5" t="s">
        <v>64</v>
      </c>
      <c r="E129">
        <v>1</v>
      </c>
      <c r="F129">
        <v>1</v>
      </c>
      <c r="G129">
        <v>1</v>
      </c>
      <c r="H129">
        <v>-23</v>
      </c>
      <c r="S129">
        <v>33</v>
      </c>
      <c r="T129" s="5" t="s">
        <v>8</v>
      </c>
      <c r="U129" s="6">
        <v>44021.91175240741</v>
      </c>
      <c r="V129" s="5" t="s">
        <v>140</v>
      </c>
      <c r="W129">
        <v>1</v>
      </c>
      <c r="X129">
        <v>1</v>
      </c>
      <c r="Y129">
        <v>1</v>
      </c>
      <c r="Z129">
        <v>-59</v>
      </c>
      <c r="BC129">
        <v>126</v>
      </c>
      <c r="BD129" s="5" t="s">
        <v>8</v>
      </c>
      <c r="BE129" s="6">
        <v>44021.892419317126</v>
      </c>
      <c r="BF129" s="5" t="s">
        <v>147</v>
      </c>
      <c r="BG129" s="5">
        <v>1</v>
      </c>
      <c r="BH129" s="5">
        <v>1</v>
      </c>
      <c r="BI129" s="5">
        <v>1</v>
      </c>
      <c r="BJ129" s="5">
        <v>-63</v>
      </c>
      <c r="BK129" s="5"/>
      <c r="BL129">
        <v>98</v>
      </c>
      <c r="BM129" s="5" t="s">
        <v>8</v>
      </c>
      <c r="BN129" s="6">
        <v>44013.711597881942</v>
      </c>
      <c r="BO129" s="5" t="s">
        <v>80</v>
      </c>
      <c r="BP129">
        <v>1</v>
      </c>
      <c r="BQ129">
        <v>1</v>
      </c>
      <c r="BR129">
        <v>1</v>
      </c>
      <c r="BS129">
        <v>-60</v>
      </c>
      <c r="BU129">
        <v>86</v>
      </c>
      <c r="BV129" s="5" t="s">
        <v>8</v>
      </c>
      <c r="BW129" s="6">
        <v>44021.936576342596</v>
      </c>
      <c r="BX129" s="5" t="s">
        <v>142</v>
      </c>
      <c r="BY129">
        <v>1</v>
      </c>
      <c r="BZ129">
        <v>1</v>
      </c>
      <c r="CA129">
        <v>1</v>
      </c>
      <c r="CB129">
        <v>-67</v>
      </c>
      <c r="CD129">
        <v>126</v>
      </c>
      <c r="CE129" s="5" t="s">
        <v>8</v>
      </c>
      <c r="CF129" s="6">
        <v>44021.943889108799</v>
      </c>
      <c r="CG129" s="5" t="s">
        <v>143</v>
      </c>
      <c r="CH129" s="5">
        <v>1</v>
      </c>
      <c r="CI129" s="5">
        <v>1</v>
      </c>
      <c r="CJ129" s="5">
        <v>1</v>
      </c>
      <c r="CK129" s="5">
        <v>-71</v>
      </c>
      <c r="CL129" s="5"/>
      <c r="CV129">
        <v>126</v>
      </c>
      <c r="CW129" s="5" t="s">
        <v>8</v>
      </c>
      <c r="CX129" s="6">
        <v>44021.951299699074</v>
      </c>
      <c r="CY129" s="5" t="s">
        <v>145</v>
      </c>
      <c r="CZ129" s="5">
        <v>1</v>
      </c>
      <c r="DA129" s="5">
        <v>1</v>
      </c>
      <c r="DB129" s="5">
        <v>1</v>
      </c>
      <c r="DC129" s="5">
        <v>-72</v>
      </c>
    </row>
    <row r="130" spans="1:107" x14ac:dyDescent="0.25">
      <c r="A130">
        <v>8</v>
      </c>
      <c r="B130" s="5" t="s">
        <v>8</v>
      </c>
      <c r="C130" s="6">
        <v>44013.68728046296</v>
      </c>
      <c r="D130" s="5" t="s">
        <v>64</v>
      </c>
      <c r="E130">
        <v>1</v>
      </c>
      <c r="F130">
        <v>1</v>
      </c>
      <c r="G130">
        <v>1</v>
      </c>
      <c r="H130">
        <v>-28</v>
      </c>
      <c r="S130">
        <v>34</v>
      </c>
      <c r="T130" s="5" t="s">
        <v>8</v>
      </c>
      <c r="U130" s="6">
        <v>44021.911759618059</v>
      </c>
      <c r="V130" s="5" t="s">
        <v>140</v>
      </c>
      <c r="W130">
        <v>1</v>
      </c>
      <c r="X130">
        <v>1</v>
      </c>
      <c r="Y130">
        <v>1</v>
      </c>
      <c r="Z130">
        <v>-57</v>
      </c>
      <c r="BC130">
        <v>127</v>
      </c>
      <c r="BD130" s="5" t="s">
        <v>8</v>
      </c>
      <c r="BE130" s="6">
        <v>44021.892442523145</v>
      </c>
      <c r="BF130" s="5" t="s">
        <v>147</v>
      </c>
      <c r="BG130" s="5">
        <v>1</v>
      </c>
      <c r="BH130" s="5">
        <v>1</v>
      </c>
      <c r="BI130" s="5">
        <v>1</v>
      </c>
      <c r="BJ130" s="5">
        <v>-60</v>
      </c>
      <c r="BK130" s="5"/>
      <c r="BL130">
        <v>99</v>
      </c>
      <c r="BM130" s="5" t="s">
        <v>8</v>
      </c>
      <c r="BN130" s="6">
        <v>44013.711609293983</v>
      </c>
      <c r="BO130" s="5" t="s">
        <v>80</v>
      </c>
      <c r="BP130">
        <v>1</v>
      </c>
      <c r="BQ130">
        <v>1</v>
      </c>
      <c r="BR130">
        <v>1</v>
      </c>
      <c r="BS130">
        <v>-61</v>
      </c>
      <c r="BU130">
        <v>87</v>
      </c>
      <c r="BV130" s="5" t="s">
        <v>8</v>
      </c>
      <c r="BW130" s="6">
        <v>44021.936594918981</v>
      </c>
      <c r="BX130" s="5" t="s">
        <v>142</v>
      </c>
      <c r="BY130">
        <v>1</v>
      </c>
      <c r="BZ130">
        <v>1</v>
      </c>
      <c r="CA130">
        <v>1</v>
      </c>
      <c r="CB130">
        <v>-69</v>
      </c>
      <c r="CD130">
        <v>127</v>
      </c>
      <c r="CE130" s="5" t="s">
        <v>8</v>
      </c>
      <c r="CF130" s="6">
        <v>44021.943902418985</v>
      </c>
      <c r="CG130" s="5" t="s">
        <v>143</v>
      </c>
      <c r="CH130" s="5">
        <v>1</v>
      </c>
      <c r="CI130" s="5">
        <v>1</v>
      </c>
      <c r="CJ130" s="5">
        <v>1</v>
      </c>
      <c r="CK130" s="5">
        <v>-71</v>
      </c>
      <c r="CL130" s="5"/>
      <c r="CV130">
        <v>127</v>
      </c>
      <c r="CW130" s="5" t="s">
        <v>8</v>
      </c>
      <c r="CX130" s="6">
        <v>44021.951308194446</v>
      </c>
      <c r="CY130" s="5" t="s">
        <v>145</v>
      </c>
      <c r="CZ130" s="5">
        <v>1</v>
      </c>
      <c r="DA130" s="5">
        <v>1</v>
      </c>
      <c r="DB130" s="5">
        <v>1</v>
      </c>
      <c r="DC130" s="5">
        <v>-71</v>
      </c>
    </row>
    <row r="131" spans="1:107" x14ac:dyDescent="0.25">
      <c r="A131">
        <v>9</v>
      </c>
      <c r="B131" s="5" t="s">
        <v>8</v>
      </c>
      <c r="C131" s="6">
        <v>44013.687295393516</v>
      </c>
      <c r="D131" s="5" t="s">
        <v>64</v>
      </c>
      <c r="E131">
        <v>1</v>
      </c>
      <c r="F131">
        <v>1</v>
      </c>
      <c r="G131">
        <v>1</v>
      </c>
      <c r="H131">
        <v>-28</v>
      </c>
      <c r="S131">
        <v>35</v>
      </c>
      <c r="T131" s="5" t="s">
        <v>8</v>
      </c>
      <c r="U131" s="6">
        <v>44021.911778564812</v>
      </c>
      <c r="V131" s="5" t="s">
        <v>140</v>
      </c>
      <c r="W131">
        <v>1</v>
      </c>
      <c r="X131">
        <v>1</v>
      </c>
      <c r="Y131">
        <v>1</v>
      </c>
      <c r="Z131">
        <v>-60</v>
      </c>
      <c r="BC131">
        <v>128</v>
      </c>
      <c r="BD131" s="5" t="s">
        <v>8</v>
      </c>
      <c r="BE131" s="6">
        <v>44021.892457476853</v>
      </c>
      <c r="BF131" s="5" t="s">
        <v>147</v>
      </c>
      <c r="BG131" s="5">
        <v>1</v>
      </c>
      <c r="BH131" s="5">
        <v>1</v>
      </c>
      <c r="BI131" s="5">
        <v>1</v>
      </c>
      <c r="BJ131" s="5">
        <v>-61</v>
      </c>
      <c r="BK131" s="5"/>
      <c r="BL131">
        <v>100</v>
      </c>
      <c r="BM131" s="5" t="s">
        <v>8</v>
      </c>
      <c r="BN131" s="6">
        <v>44013.711624837961</v>
      </c>
      <c r="BO131" s="5" t="s">
        <v>80</v>
      </c>
      <c r="BP131">
        <v>1</v>
      </c>
      <c r="BQ131">
        <v>1</v>
      </c>
      <c r="BR131">
        <v>1</v>
      </c>
      <c r="BS131">
        <v>-58</v>
      </c>
      <c r="BU131">
        <v>88</v>
      </c>
      <c r="BV131" s="5" t="s">
        <v>8</v>
      </c>
      <c r="BW131" s="6">
        <v>44021.936598067128</v>
      </c>
      <c r="BX131" s="5" t="s">
        <v>142</v>
      </c>
      <c r="BY131">
        <v>1</v>
      </c>
      <c r="BZ131">
        <v>1</v>
      </c>
      <c r="CA131">
        <v>1</v>
      </c>
      <c r="CB131">
        <v>-67</v>
      </c>
      <c r="CD131">
        <v>128</v>
      </c>
      <c r="CE131" s="5" t="s">
        <v>8</v>
      </c>
      <c r="CF131" s="6">
        <v>44021.943912314811</v>
      </c>
      <c r="CG131" s="5" t="s">
        <v>143</v>
      </c>
      <c r="CH131" s="5">
        <v>1</v>
      </c>
      <c r="CI131" s="5">
        <v>1</v>
      </c>
      <c r="CJ131" s="5">
        <v>1</v>
      </c>
      <c r="CK131" s="5">
        <v>-70</v>
      </c>
      <c r="CL131" s="5"/>
      <c r="CV131">
        <v>128</v>
      </c>
      <c r="CW131" s="5" t="s">
        <v>8</v>
      </c>
      <c r="CX131" s="6">
        <v>44021.951326377311</v>
      </c>
      <c r="CY131" s="5" t="s">
        <v>145</v>
      </c>
      <c r="CZ131" s="5">
        <v>1</v>
      </c>
      <c r="DA131" s="5">
        <v>1</v>
      </c>
      <c r="DB131" s="5">
        <v>1</v>
      </c>
      <c r="DC131" s="5">
        <v>-71</v>
      </c>
    </row>
    <row r="132" spans="1:107" x14ac:dyDescent="0.25">
      <c r="A132">
        <v>10</v>
      </c>
      <c r="B132" s="5" t="s">
        <v>8</v>
      </c>
      <c r="C132" s="6">
        <v>44013.687305995372</v>
      </c>
      <c r="D132" s="5" t="s">
        <v>64</v>
      </c>
      <c r="E132">
        <v>1</v>
      </c>
      <c r="F132">
        <v>1</v>
      </c>
      <c r="G132">
        <v>1</v>
      </c>
      <c r="H132">
        <v>-25</v>
      </c>
      <c r="S132">
        <v>36</v>
      </c>
      <c r="T132" s="5" t="s">
        <v>8</v>
      </c>
      <c r="U132" s="6">
        <v>44021.911784675925</v>
      </c>
      <c r="V132" s="5" t="s">
        <v>140</v>
      </c>
      <c r="W132">
        <v>1</v>
      </c>
      <c r="X132">
        <v>1</v>
      </c>
      <c r="Y132">
        <v>1</v>
      </c>
      <c r="Z132">
        <v>-60</v>
      </c>
      <c r="BC132">
        <v>129</v>
      </c>
      <c r="BD132" s="5" t="s">
        <v>8</v>
      </c>
      <c r="BE132" s="6">
        <v>44021.892465671299</v>
      </c>
      <c r="BF132" s="5" t="s">
        <v>147</v>
      </c>
      <c r="BG132" s="5">
        <v>1</v>
      </c>
      <c r="BH132" s="5">
        <v>1</v>
      </c>
      <c r="BI132" s="5">
        <v>1</v>
      </c>
      <c r="BJ132" s="5">
        <v>-60</v>
      </c>
      <c r="BK132" s="5"/>
      <c r="BL132">
        <v>101</v>
      </c>
      <c r="BM132" s="5" t="s">
        <v>8</v>
      </c>
      <c r="BN132" s="6">
        <v>44013.711632094906</v>
      </c>
      <c r="BO132" s="5" t="s">
        <v>80</v>
      </c>
      <c r="BP132">
        <v>1</v>
      </c>
      <c r="BQ132">
        <v>1</v>
      </c>
      <c r="BR132">
        <v>1</v>
      </c>
      <c r="BS132">
        <v>-58</v>
      </c>
      <c r="BU132">
        <v>89</v>
      </c>
      <c r="BV132" s="5" t="s">
        <v>8</v>
      </c>
      <c r="BW132" s="6">
        <v>44021.936609814817</v>
      </c>
      <c r="BX132" s="5" t="s">
        <v>142</v>
      </c>
      <c r="BY132">
        <v>1</v>
      </c>
      <c r="BZ132">
        <v>1</v>
      </c>
      <c r="CA132">
        <v>1</v>
      </c>
      <c r="CB132">
        <v>-66</v>
      </c>
      <c r="CD132">
        <v>129</v>
      </c>
      <c r="CE132" s="5" t="s">
        <v>8</v>
      </c>
      <c r="CF132" s="6">
        <v>44021.943926215281</v>
      </c>
      <c r="CG132" s="5" t="s">
        <v>143</v>
      </c>
      <c r="CH132" s="5">
        <v>1</v>
      </c>
      <c r="CI132" s="5">
        <v>1</v>
      </c>
      <c r="CJ132" s="5">
        <v>1</v>
      </c>
      <c r="CK132" s="5">
        <v>-67</v>
      </c>
      <c r="CL132" s="5"/>
      <c r="CV132">
        <v>129</v>
      </c>
      <c r="CW132" s="5" t="s">
        <v>8</v>
      </c>
      <c r="CX132" s="6">
        <v>44021.951332025463</v>
      </c>
      <c r="CY132" s="5" t="s">
        <v>145</v>
      </c>
      <c r="CZ132" s="5">
        <v>1</v>
      </c>
      <c r="DA132" s="5">
        <v>1</v>
      </c>
      <c r="DB132" s="5">
        <v>1</v>
      </c>
      <c r="DC132" s="5">
        <v>-73</v>
      </c>
    </row>
    <row r="133" spans="1:107" x14ac:dyDescent="0.25">
      <c r="A133">
        <v>11</v>
      </c>
      <c r="B133" s="5" t="s">
        <v>8</v>
      </c>
      <c r="C133" s="6">
        <v>44013.687314849536</v>
      </c>
      <c r="D133" s="5" t="s">
        <v>64</v>
      </c>
      <c r="E133">
        <v>1</v>
      </c>
      <c r="F133">
        <v>1</v>
      </c>
      <c r="G133">
        <v>1</v>
      </c>
      <c r="H133">
        <v>-28</v>
      </c>
      <c r="S133">
        <v>37</v>
      </c>
      <c r="T133" s="5" t="s">
        <v>8</v>
      </c>
      <c r="U133" s="6">
        <v>44021.9117983912</v>
      </c>
      <c r="V133" s="5" t="s">
        <v>140</v>
      </c>
      <c r="W133">
        <v>1</v>
      </c>
      <c r="X133">
        <v>1</v>
      </c>
      <c r="Y133">
        <v>1</v>
      </c>
      <c r="Z133">
        <v>-59</v>
      </c>
      <c r="BC133">
        <v>130</v>
      </c>
      <c r="BD133" s="5" t="s">
        <v>8</v>
      </c>
      <c r="BE133" s="6">
        <v>44021.892478414353</v>
      </c>
      <c r="BF133" s="5" t="s">
        <v>147</v>
      </c>
      <c r="BG133" s="5">
        <v>1</v>
      </c>
      <c r="BH133" s="5">
        <v>1</v>
      </c>
      <c r="BI133" s="5">
        <v>1</v>
      </c>
      <c r="BJ133" s="5">
        <v>-60</v>
      </c>
      <c r="BK133" s="5"/>
      <c r="BL133">
        <v>102</v>
      </c>
      <c r="BM133" s="5" t="s">
        <v>8</v>
      </c>
      <c r="BN133" s="6">
        <v>44013.711644756942</v>
      </c>
      <c r="BO133" s="5" t="s">
        <v>80</v>
      </c>
      <c r="BP133">
        <v>1</v>
      </c>
      <c r="BQ133">
        <v>1</v>
      </c>
      <c r="BR133">
        <v>1</v>
      </c>
      <c r="BS133">
        <v>-59</v>
      </c>
      <c r="BU133">
        <v>90</v>
      </c>
      <c r="BV133" s="5" t="s">
        <v>8</v>
      </c>
      <c r="BW133" s="6">
        <v>44021.936620624998</v>
      </c>
      <c r="BX133" s="5" t="s">
        <v>142</v>
      </c>
      <c r="BY133">
        <v>1</v>
      </c>
      <c r="BZ133">
        <v>1</v>
      </c>
      <c r="CA133">
        <v>1</v>
      </c>
      <c r="CB133">
        <v>-64</v>
      </c>
      <c r="CD133">
        <v>130</v>
      </c>
      <c r="CE133" s="5" t="s">
        <v>8</v>
      </c>
      <c r="CF133" s="6">
        <v>44021.94393765046</v>
      </c>
      <c r="CG133" s="5" t="s">
        <v>143</v>
      </c>
      <c r="CH133" s="5">
        <v>1</v>
      </c>
      <c r="CI133" s="5">
        <v>1</v>
      </c>
      <c r="CJ133" s="5">
        <v>1</v>
      </c>
      <c r="CK133" s="5">
        <v>-67</v>
      </c>
      <c r="CL133" s="5"/>
      <c r="CV133">
        <v>130</v>
      </c>
      <c r="CW133" s="5" t="s">
        <v>8</v>
      </c>
      <c r="CX133" s="6">
        <v>44021.951347430557</v>
      </c>
      <c r="CY133" s="5" t="s">
        <v>145</v>
      </c>
      <c r="CZ133" s="5">
        <v>1</v>
      </c>
      <c r="DA133" s="5">
        <v>1</v>
      </c>
      <c r="DB133" s="5">
        <v>1</v>
      </c>
      <c r="DC133" s="5">
        <v>-69</v>
      </c>
    </row>
    <row r="134" spans="1:107" x14ac:dyDescent="0.25">
      <c r="A134">
        <v>12</v>
      </c>
      <c r="B134" s="5" t="s">
        <v>8</v>
      </c>
      <c r="C134" s="6">
        <v>44013.687326435182</v>
      </c>
      <c r="D134" s="5" t="s">
        <v>64</v>
      </c>
      <c r="E134">
        <v>1</v>
      </c>
      <c r="F134">
        <v>1</v>
      </c>
      <c r="G134">
        <v>1</v>
      </c>
      <c r="H134">
        <v>-28</v>
      </c>
      <c r="S134">
        <v>38</v>
      </c>
      <c r="T134" s="5" t="s">
        <v>8</v>
      </c>
      <c r="U134" s="6">
        <v>44021.911806261574</v>
      </c>
      <c r="V134" s="5" t="s">
        <v>140</v>
      </c>
      <c r="W134">
        <v>1</v>
      </c>
      <c r="X134">
        <v>1</v>
      </c>
      <c r="Y134">
        <v>1</v>
      </c>
      <c r="Z134">
        <v>-59</v>
      </c>
      <c r="BC134">
        <v>131</v>
      </c>
      <c r="BD134" s="5" t="s">
        <v>8</v>
      </c>
      <c r="BE134" s="6">
        <v>44021.892489328704</v>
      </c>
      <c r="BF134" s="5" t="s">
        <v>147</v>
      </c>
      <c r="BG134" s="5">
        <v>1</v>
      </c>
      <c r="BH134" s="5">
        <v>1</v>
      </c>
      <c r="BI134" s="5">
        <v>1</v>
      </c>
      <c r="BJ134" s="5">
        <v>-69</v>
      </c>
      <c r="BK134" s="5"/>
      <c r="BL134">
        <v>103</v>
      </c>
      <c r="BM134" s="5" t="s">
        <v>8</v>
      </c>
      <c r="BN134" s="6">
        <v>44013.711659259257</v>
      </c>
      <c r="BO134" s="5" t="s">
        <v>80</v>
      </c>
      <c r="BP134">
        <v>1</v>
      </c>
      <c r="BQ134">
        <v>1</v>
      </c>
      <c r="BR134">
        <v>1</v>
      </c>
      <c r="BS134">
        <v>-57</v>
      </c>
      <c r="BU134">
        <v>91</v>
      </c>
      <c r="BV134" s="5" t="s">
        <v>8</v>
      </c>
      <c r="BW134" s="6">
        <v>44021.936638842591</v>
      </c>
      <c r="BX134" s="5" t="s">
        <v>142</v>
      </c>
      <c r="BY134">
        <v>1</v>
      </c>
      <c r="BZ134">
        <v>1</v>
      </c>
      <c r="CA134">
        <v>1</v>
      </c>
      <c r="CB134">
        <v>-64</v>
      </c>
      <c r="CD134">
        <v>131</v>
      </c>
      <c r="CE134" s="5" t="s">
        <v>8</v>
      </c>
      <c r="CF134" s="6">
        <v>44021.94395627315</v>
      </c>
      <c r="CG134" s="5" t="s">
        <v>143</v>
      </c>
      <c r="CH134" s="5">
        <v>1</v>
      </c>
      <c r="CI134" s="5">
        <v>1</v>
      </c>
      <c r="CJ134" s="5">
        <v>1</v>
      </c>
      <c r="CK134" s="5">
        <v>-69</v>
      </c>
      <c r="CL134" s="5"/>
      <c r="CV134">
        <v>131</v>
      </c>
      <c r="CW134" s="5" t="s">
        <v>8</v>
      </c>
      <c r="CX134" s="6">
        <v>44021.951355833335</v>
      </c>
      <c r="CY134" s="5" t="s">
        <v>145</v>
      </c>
      <c r="CZ134" s="5">
        <v>1</v>
      </c>
      <c r="DA134" s="5">
        <v>1</v>
      </c>
      <c r="DB134" s="5">
        <v>1</v>
      </c>
      <c r="DC134" s="5">
        <v>-73</v>
      </c>
    </row>
    <row r="135" spans="1:107" x14ac:dyDescent="0.25">
      <c r="A135">
        <v>13</v>
      </c>
      <c r="B135" s="5" t="s">
        <v>8</v>
      </c>
      <c r="C135" s="6">
        <v>44013.687349641201</v>
      </c>
      <c r="D135" s="5" t="s">
        <v>64</v>
      </c>
      <c r="E135">
        <v>1</v>
      </c>
      <c r="F135">
        <v>1</v>
      </c>
      <c r="G135">
        <v>1</v>
      </c>
      <c r="H135">
        <v>-22</v>
      </c>
      <c r="S135">
        <v>39</v>
      </c>
      <c r="T135" s="5" t="s">
        <v>8</v>
      </c>
      <c r="U135" s="6">
        <v>44021.91182947917</v>
      </c>
      <c r="V135" s="5" t="s">
        <v>140</v>
      </c>
      <c r="W135">
        <v>1</v>
      </c>
      <c r="X135">
        <v>1</v>
      </c>
      <c r="Y135">
        <v>1</v>
      </c>
      <c r="Z135">
        <v>-58</v>
      </c>
      <c r="BC135">
        <v>132</v>
      </c>
      <c r="BD135" s="5" t="s">
        <v>8</v>
      </c>
      <c r="BE135" s="6">
        <v>44021.89250130787</v>
      </c>
      <c r="BF135" s="5" t="s">
        <v>147</v>
      </c>
      <c r="BG135" s="5">
        <v>1</v>
      </c>
      <c r="BH135" s="5">
        <v>1</v>
      </c>
      <c r="BI135" s="5">
        <v>1</v>
      </c>
      <c r="BJ135" s="5">
        <v>-60</v>
      </c>
      <c r="BK135" s="5"/>
      <c r="BL135">
        <v>104</v>
      </c>
      <c r="BM135" s="5" t="s">
        <v>8</v>
      </c>
      <c r="BN135" s="6">
        <v>44013.711668263888</v>
      </c>
      <c r="BO135" s="5" t="s">
        <v>80</v>
      </c>
      <c r="BP135">
        <v>1</v>
      </c>
      <c r="BQ135">
        <v>1</v>
      </c>
      <c r="BR135">
        <v>1</v>
      </c>
      <c r="BS135">
        <v>-58</v>
      </c>
      <c r="BU135">
        <v>92</v>
      </c>
      <c r="BV135" s="5" t="s">
        <v>8</v>
      </c>
      <c r="BW135" s="6">
        <v>44021.936644166664</v>
      </c>
      <c r="BX135" s="5" t="s">
        <v>142</v>
      </c>
      <c r="BY135">
        <v>1</v>
      </c>
      <c r="BZ135">
        <v>1</v>
      </c>
      <c r="CA135">
        <v>1</v>
      </c>
      <c r="CB135">
        <v>-69</v>
      </c>
      <c r="CD135">
        <v>132</v>
      </c>
      <c r="CE135" s="5" t="s">
        <v>8</v>
      </c>
      <c r="CF135" s="6">
        <v>44021.943959004631</v>
      </c>
      <c r="CG135" s="5" t="s">
        <v>143</v>
      </c>
      <c r="CH135" s="5">
        <v>1</v>
      </c>
      <c r="CI135" s="5">
        <v>1</v>
      </c>
      <c r="CJ135" s="5">
        <v>1</v>
      </c>
      <c r="CK135" s="5">
        <v>-69</v>
      </c>
      <c r="CL135" s="5"/>
      <c r="CV135">
        <v>132</v>
      </c>
      <c r="CW135" s="5" t="s">
        <v>8</v>
      </c>
      <c r="CX135" s="6">
        <v>44021.951367106478</v>
      </c>
      <c r="CY135" s="5" t="s">
        <v>145</v>
      </c>
      <c r="CZ135" s="5">
        <v>1</v>
      </c>
      <c r="DA135" s="5">
        <v>1</v>
      </c>
      <c r="DB135" s="5">
        <v>1</v>
      </c>
      <c r="DC135" s="5">
        <v>-70</v>
      </c>
    </row>
    <row r="136" spans="1:107" x14ac:dyDescent="0.25">
      <c r="A136">
        <v>14</v>
      </c>
      <c r="B136" s="5" t="s">
        <v>8</v>
      </c>
      <c r="C136" s="6">
        <v>44013.687366099541</v>
      </c>
      <c r="D136" s="5" t="s">
        <v>64</v>
      </c>
      <c r="E136">
        <v>1</v>
      </c>
      <c r="F136">
        <v>1</v>
      </c>
      <c r="G136">
        <v>1</v>
      </c>
      <c r="H136">
        <v>-28</v>
      </c>
      <c r="S136">
        <v>40</v>
      </c>
      <c r="T136" s="5" t="s">
        <v>8</v>
      </c>
      <c r="U136" s="6">
        <v>44021.911852673613</v>
      </c>
      <c r="V136" s="5" t="s">
        <v>140</v>
      </c>
      <c r="W136">
        <v>1</v>
      </c>
      <c r="X136">
        <v>1</v>
      </c>
      <c r="Y136">
        <v>1</v>
      </c>
      <c r="Z136">
        <v>-57</v>
      </c>
      <c r="BC136">
        <v>133</v>
      </c>
      <c r="BD136" s="5" t="s">
        <v>8</v>
      </c>
      <c r="BE136" s="6">
        <v>44021.892511932871</v>
      </c>
      <c r="BF136" s="5" t="s">
        <v>147</v>
      </c>
      <c r="BG136" s="5">
        <v>1</v>
      </c>
      <c r="BH136" s="5">
        <v>1</v>
      </c>
      <c r="BI136" s="5">
        <v>1</v>
      </c>
      <c r="BJ136" s="5">
        <v>-62</v>
      </c>
      <c r="BK136" s="5"/>
      <c r="BL136">
        <v>105</v>
      </c>
      <c r="BM136" s="5" t="s">
        <v>8</v>
      </c>
      <c r="BN136" s="6">
        <v>44013.711680011576</v>
      </c>
      <c r="BO136" s="5" t="s">
        <v>80</v>
      </c>
      <c r="BP136">
        <v>1</v>
      </c>
      <c r="BQ136">
        <v>1</v>
      </c>
      <c r="BR136">
        <v>1</v>
      </c>
      <c r="BS136">
        <v>-58</v>
      </c>
      <c r="BU136">
        <v>93</v>
      </c>
      <c r="BV136" s="5" t="s">
        <v>8</v>
      </c>
      <c r="BW136" s="6">
        <v>44021.936657118058</v>
      </c>
      <c r="BX136" s="5" t="s">
        <v>142</v>
      </c>
      <c r="BY136">
        <v>1</v>
      </c>
      <c r="BZ136">
        <v>1</v>
      </c>
      <c r="CA136">
        <v>1</v>
      </c>
      <c r="CB136">
        <v>-65</v>
      </c>
      <c r="CD136">
        <v>133</v>
      </c>
      <c r="CE136" s="5" t="s">
        <v>8</v>
      </c>
      <c r="CF136" s="6">
        <v>44021.943973761576</v>
      </c>
      <c r="CG136" s="5" t="s">
        <v>143</v>
      </c>
      <c r="CH136" s="5">
        <v>1</v>
      </c>
      <c r="CI136" s="5">
        <v>1</v>
      </c>
      <c r="CJ136" s="5">
        <v>1</v>
      </c>
      <c r="CK136" s="5">
        <v>-68</v>
      </c>
      <c r="CL136" s="5"/>
      <c r="CV136">
        <v>133</v>
      </c>
      <c r="CW136" s="5" t="s">
        <v>8</v>
      </c>
      <c r="CX136" s="6">
        <v>44021.951382824074</v>
      </c>
      <c r="CY136" s="5" t="s">
        <v>145</v>
      </c>
      <c r="CZ136" s="5">
        <v>1</v>
      </c>
      <c r="DA136" s="5">
        <v>1</v>
      </c>
      <c r="DB136" s="5">
        <v>1</v>
      </c>
      <c r="DC136" s="5">
        <v>-69</v>
      </c>
    </row>
    <row r="137" spans="1:107" x14ac:dyDescent="0.25">
      <c r="A137">
        <v>15</v>
      </c>
      <c r="B137" s="5" t="s">
        <v>8</v>
      </c>
      <c r="C137" s="6">
        <v>44013.687373865738</v>
      </c>
      <c r="D137" s="5" t="s">
        <v>64</v>
      </c>
      <c r="E137">
        <v>1</v>
      </c>
      <c r="F137">
        <v>1</v>
      </c>
      <c r="G137">
        <v>1</v>
      </c>
      <c r="H137">
        <v>-28</v>
      </c>
      <c r="S137">
        <v>41</v>
      </c>
      <c r="T137" s="5" t="s">
        <v>8</v>
      </c>
      <c r="U137" s="6">
        <v>44021.911864710652</v>
      </c>
      <c r="V137" s="5" t="s">
        <v>140</v>
      </c>
      <c r="W137">
        <v>1</v>
      </c>
      <c r="X137">
        <v>1</v>
      </c>
      <c r="Y137">
        <v>1</v>
      </c>
      <c r="Z137">
        <v>-60</v>
      </c>
      <c r="BC137">
        <v>134</v>
      </c>
      <c r="BD137" s="5" t="s">
        <v>8</v>
      </c>
      <c r="BE137" s="6">
        <v>44021.892524131945</v>
      </c>
      <c r="BF137" s="5" t="s">
        <v>147</v>
      </c>
      <c r="BG137" s="5">
        <v>1</v>
      </c>
      <c r="BH137" s="5">
        <v>1</v>
      </c>
      <c r="BI137" s="5">
        <v>1</v>
      </c>
      <c r="BJ137" s="5">
        <v>-70</v>
      </c>
      <c r="BK137" s="5"/>
      <c r="BL137">
        <v>106</v>
      </c>
      <c r="BM137" s="5" t="s">
        <v>8</v>
      </c>
      <c r="BN137" s="6">
        <v>44013.711690532407</v>
      </c>
      <c r="BO137" s="5" t="s">
        <v>80</v>
      </c>
      <c r="BP137">
        <v>1</v>
      </c>
      <c r="BQ137">
        <v>1</v>
      </c>
      <c r="BR137">
        <v>1</v>
      </c>
      <c r="BS137">
        <v>-61</v>
      </c>
      <c r="BU137">
        <v>94</v>
      </c>
      <c r="BV137" s="5" t="s">
        <v>8</v>
      </c>
      <c r="BW137" s="6">
        <v>44021.936667071757</v>
      </c>
      <c r="BX137" s="5" t="s">
        <v>142</v>
      </c>
      <c r="BY137">
        <v>1</v>
      </c>
      <c r="BZ137">
        <v>1</v>
      </c>
      <c r="CA137">
        <v>1</v>
      </c>
      <c r="CB137">
        <v>-68</v>
      </c>
      <c r="CD137">
        <v>134</v>
      </c>
      <c r="CE137" s="5" t="s">
        <v>8</v>
      </c>
      <c r="CF137" s="6">
        <v>44021.943982118057</v>
      </c>
      <c r="CG137" s="5" t="s">
        <v>143</v>
      </c>
      <c r="CH137" s="5">
        <v>1</v>
      </c>
      <c r="CI137" s="5">
        <v>1</v>
      </c>
      <c r="CJ137" s="5">
        <v>1</v>
      </c>
      <c r="CK137" s="5">
        <v>-67</v>
      </c>
      <c r="CL137" s="5"/>
      <c r="CV137">
        <v>134</v>
      </c>
      <c r="CW137" s="5" t="s">
        <v>8</v>
      </c>
      <c r="CX137" s="6">
        <v>44021.951389166665</v>
      </c>
      <c r="CY137" s="5" t="s">
        <v>145</v>
      </c>
      <c r="CZ137" s="5">
        <v>1</v>
      </c>
      <c r="DA137" s="5">
        <v>1</v>
      </c>
      <c r="DB137" s="5">
        <v>1</v>
      </c>
      <c r="DC137" s="5">
        <v>-68</v>
      </c>
    </row>
    <row r="138" spans="1:107" x14ac:dyDescent="0.25">
      <c r="A138">
        <v>16</v>
      </c>
      <c r="B138" s="5" t="s">
        <v>8</v>
      </c>
      <c r="C138" s="6">
        <v>44013.687397071757</v>
      </c>
      <c r="D138" s="5" t="s">
        <v>64</v>
      </c>
      <c r="E138">
        <v>1</v>
      </c>
      <c r="F138">
        <v>1</v>
      </c>
      <c r="G138">
        <v>1</v>
      </c>
      <c r="H138">
        <v>-28</v>
      </c>
      <c r="S138">
        <v>42</v>
      </c>
      <c r="T138" s="5" t="s">
        <v>8</v>
      </c>
      <c r="U138" s="6">
        <v>44021.911876516206</v>
      </c>
      <c r="V138" s="5" t="s">
        <v>140</v>
      </c>
      <c r="W138">
        <v>1</v>
      </c>
      <c r="X138">
        <v>1</v>
      </c>
      <c r="Y138">
        <v>1</v>
      </c>
      <c r="Z138">
        <v>-57</v>
      </c>
      <c r="BC138">
        <v>135</v>
      </c>
      <c r="BD138" s="5" t="s">
        <v>8</v>
      </c>
      <c r="BE138" s="6">
        <v>44021.892539421293</v>
      </c>
      <c r="BF138" s="5" t="s">
        <v>147</v>
      </c>
      <c r="BG138" s="5">
        <v>1</v>
      </c>
      <c r="BH138" s="5">
        <v>1</v>
      </c>
      <c r="BI138" s="5">
        <v>1</v>
      </c>
      <c r="BJ138" s="5">
        <v>-60</v>
      </c>
      <c r="BK138" s="5"/>
      <c r="BL138">
        <v>107</v>
      </c>
      <c r="BM138" s="5" t="s">
        <v>8</v>
      </c>
      <c r="BN138" s="6">
        <v>44013.711701458335</v>
      </c>
      <c r="BO138" s="5" t="s">
        <v>80</v>
      </c>
      <c r="BP138">
        <v>1</v>
      </c>
      <c r="BQ138">
        <v>1</v>
      </c>
      <c r="BR138">
        <v>1</v>
      </c>
      <c r="BS138">
        <v>-61</v>
      </c>
      <c r="BU138">
        <v>95</v>
      </c>
      <c r="BV138" s="5" t="s">
        <v>8</v>
      </c>
      <c r="BW138" s="6">
        <v>44021.936679733793</v>
      </c>
      <c r="BX138" s="5" t="s">
        <v>142</v>
      </c>
      <c r="BY138">
        <v>1</v>
      </c>
      <c r="BZ138">
        <v>1</v>
      </c>
      <c r="CA138">
        <v>1</v>
      </c>
      <c r="CB138">
        <v>-70</v>
      </c>
      <c r="CD138">
        <v>135</v>
      </c>
      <c r="CE138" s="5" t="s">
        <v>8</v>
      </c>
      <c r="CF138" s="6">
        <v>44021.944000023148</v>
      </c>
      <c r="CG138" s="5" t="s">
        <v>143</v>
      </c>
      <c r="CH138" s="5">
        <v>1</v>
      </c>
      <c r="CI138" s="5">
        <v>1</v>
      </c>
      <c r="CJ138" s="5">
        <v>1</v>
      </c>
      <c r="CK138" s="5">
        <v>-69</v>
      </c>
      <c r="CL138" s="5"/>
      <c r="CV138">
        <v>135</v>
      </c>
      <c r="CW138" s="5" t="s">
        <v>8</v>
      </c>
      <c r="CX138" s="6">
        <v>44021.95140056713</v>
      </c>
      <c r="CY138" s="5" t="s">
        <v>145</v>
      </c>
      <c r="CZ138" s="5">
        <v>1</v>
      </c>
      <c r="DA138" s="5">
        <v>1</v>
      </c>
      <c r="DB138" s="5">
        <v>1</v>
      </c>
      <c r="DC138" s="5">
        <v>-69</v>
      </c>
    </row>
    <row r="139" spans="1:107" x14ac:dyDescent="0.25">
      <c r="A139">
        <v>17</v>
      </c>
      <c r="B139" s="5" t="s">
        <v>8</v>
      </c>
      <c r="C139" s="6">
        <v>44013.687420277776</v>
      </c>
      <c r="D139" s="5" t="s">
        <v>64</v>
      </c>
      <c r="E139">
        <v>1</v>
      </c>
      <c r="F139">
        <v>1</v>
      </c>
      <c r="G139">
        <v>1</v>
      </c>
      <c r="H139">
        <v>-28</v>
      </c>
      <c r="S139">
        <v>43</v>
      </c>
      <c r="T139" s="5" t="s">
        <v>8</v>
      </c>
      <c r="U139" s="6">
        <v>44021.911893009259</v>
      </c>
      <c r="V139" s="5" t="s">
        <v>140</v>
      </c>
      <c r="W139">
        <v>1</v>
      </c>
      <c r="X139">
        <v>1</v>
      </c>
      <c r="Y139">
        <v>1</v>
      </c>
      <c r="Z139">
        <v>-60</v>
      </c>
      <c r="BC139">
        <v>136</v>
      </c>
      <c r="BD139" s="5" t="s">
        <v>8</v>
      </c>
      <c r="BE139" s="6">
        <v>44021.892546539355</v>
      </c>
      <c r="BF139" s="5" t="s">
        <v>147</v>
      </c>
      <c r="BG139" s="5">
        <v>1</v>
      </c>
      <c r="BH139" s="5">
        <v>1</v>
      </c>
      <c r="BI139" s="5">
        <v>1</v>
      </c>
      <c r="BJ139" s="5">
        <v>-60</v>
      </c>
      <c r="BK139" s="5"/>
      <c r="BL139">
        <v>108</v>
      </c>
      <c r="BM139" s="5" t="s">
        <v>8</v>
      </c>
      <c r="BN139" s="6">
        <v>44013.711715810183</v>
      </c>
      <c r="BO139" s="5" t="s">
        <v>80</v>
      </c>
      <c r="BP139">
        <v>1</v>
      </c>
      <c r="BQ139">
        <v>1</v>
      </c>
      <c r="BR139">
        <v>1</v>
      </c>
      <c r="BS139">
        <v>-60</v>
      </c>
      <c r="BU139">
        <v>96</v>
      </c>
      <c r="BV139" s="5" t="s">
        <v>8</v>
      </c>
      <c r="BW139" s="6">
        <v>44021.936692048614</v>
      </c>
      <c r="BX139" s="5" t="s">
        <v>142</v>
      </c>
      <c r="BY139">
        <v>1</v>
      </c>
      <c r="BZ139">
        <v>1</v>
      </c>
      <c r="CA139">
        <v>1</v>
      </c>
      <c r="CB139">
        <v>-69</v>
      </c>
      <c r="CD139">
        <v>136</v>
      </c>
      <c r="CE139" s="5" t="s">
        <v>8</v>
      </c>
      <c r="CF139" s="6">
        <v>44021.94400516204</v>
      </c>
      <c r="CG139" s="5" t="s">
        <v>143</v>
      </c>
      <c r="CH139" s="5">
        <v>1</v>
      </c>
      <c r="CI139" s="5">
        <v>1</v>
      </c>
      <c r="CJ139" s="5">
        <v>1</v>
      </c>
      <c r="CK139" s="5">
        <v>-68</v>
      </c>
      <c r="CL139" s="5"/>
      <c r="CV139">
        <v>136</v>
      </c>
      <c r="CW139" s="5" t="s">
        <v>8</v>
      </c>
      <c r="CX139" s="6">
        <v>44021.951415729163</v>
      </c>
      <c r="CY139" s="5" t="s">
        <v>145</v>
      </c>
      <c r="CZ139" s="5">
        <v>1</v>
      </c>
      <c r="DA139" s="5">
        <v>1</v>
      </c>
      <c r="DB139" s="5">
        <v>1</v>
      </c>
      <c r="DC139" s="5">
        <v>-71</v>
      </c>
    </row>
    <row r="140" spans="1:107" x14ac:dyDescent="0.25">
      <c r="A140">
        <v>18</v>
      </c>
      <c r="B140" s="5" t="s">
        <v>8</v>
      </c>
      <c r="C140" s="6">
        <v>44013.687430844904</v>
      </c>
      <c r="D140" s="5" t="s">
        <v>64</v>
      </c>
      <c r="E140">
        <v>1</v>
      </c>
      <c r="F140">
        <v>1</v>
      </c>
      <c r="G140">
        <v>1</v>
      </c>
      <c r="H140">
        <v>-28</v>
      </c>
      <c r="S140">
        <v>44</v>
      </c>
      <c r="T140" s="5" t="s">
        <v>8</v>
      </c>
      <c r="U140" s="6">
        <v>44021.911898692131</v>
      </c>
      <c r="V140" s="5" t="s">
        <v>140</v>
      </c>
      <c r="W140">
        <v>1</v>
      </c>
      <c r="X140">
        <v>1</v>
      </c>
      <c r="Y140">
        <v>1</v>
      </c>
      <c r="Z140">
        <v>-57</v>
      </c>
      <c r="BC140">
        <v>137</v>
      </c>
      <c r="BD140" s="5" t="s">
        <v>8</v>
      </c>
      <c r="BE140" s="6">
        <v>44021.892559618056</v>
      </c>
      <c r="BF140" s="5" t="s">
        <v>147</v>
      </c>
      <c r="BG140" s="5">
        <v>1</v>
      </c>
      <c r="BH140" s="5">
        <v>1</v>
      </c>
      <c r="BI140" s="5">
        <v>1</v>
      </c>
      <c r="BJ140" s="5">
        <v>-62</v>
      </c>
      <c r="BK140" s="5"/>
      <c r="BL140">
        <v>109</v>
      </c>
      <c r="BM140" s="5" t="s">
        <v>8</v>
      </c>
      <c r="BN140" s="6">
        <v>44013.711727754628</v>
      </c>
      <c r="BO140" s="5" t="s">
        <v>80</v>
      </c>
      <c r="BP140">
        <v>1</v>
      </c>
      <c r="BQ140">
        <v>1</v>
      </c>
      <c r="BR140">
        <v>1</v>
      </c>
      <c r="BS140">
        <v>-60</v>
      </c>
      <c r="BU140">
        <v>97</v>
      </c>
      <c r="BV140" s="5" t="s">
        <v>8</v>
      </c>
      <c r="BW140" s="6">
        <v>44021.936705428241</v>
      </c>
      <c r="BX140" s="5" t="s">
        <v>142</v>
      </c>
      <c r="BY140">
        <v>1</v>
      </c>
      <c r="BZ140">
        <v>1</v>
      </c>
      <c r="CA140">
        <v>1</v>
      </c>
      <c r="CB140">
        <v>-65</v>
      </c>
      <c r="CD140">
        <v>137</v>
      </c>
      <c r="CE140" s="5" t="s">
        <v>8</v>
      </c>
      <c r="CF140" s="6">
        <v>44021.94401871528</v>
      </c>
      <c r="CG140" s="5" t="s">
        <v>143</v>
      </c>
      <c r="CH140" s="5">
        <v>1</v>
      </c>
      <c r="CI140" s="5">
        <v>1</v>
      </c>
      <c r="CJ140" s="5">
        <v>1</v>
      </c>
      <c r="CK140" s="5">
        <v>-71</v>
      </c>
      <c r="CL140" s="5"/>
      <c r="CV140">
        <v>137</v>
      </c>
      <c r="CW140" s="5" t="s">
        <v>8</v>
      </c>
      <c r="CX140" s="6">
        <v>44021.951423761573</v>
      </c>
      <c r="CY140" s="5" t="s">
        <v>145</v>
      </c>
      <c r="CZ140" s="5">
        <v>1</v>
      </c>
      <c r="DA140" s="5">
        <v>1</v>
      </c>
      <c r="DB140" s="5">
        <v>1</v>
      </c>
      <c r="DC140" s="5">
        <v>-73</v>
      </c>
    </row>
    <row r="141" spans="1:107" x14ac:dyDescent="0.25">
      <c r="A141">
        <v>19</v>
      </c>
      <c r="B141" s="5" t="s">
        <v>8</v>
      </c>
      <c r="C141" s="6">
        <v>44013.687443495372</v>
      </c>
      <c r="D141" s="5" t="s">
        <v>64</v>
      </c>
      <c r="E141">
        <v>1</v>
      </c>
      <c r="F141">
        <v>1</v>
      </c>
      <c r="G141">
        <v>1</v>
      </c>
      <c r="H141">
        <v>-28</v>
      </c>
      <c r="S141">
        <v>45</v>
      </c>
      <c r="T141" s="5" t="s">
        <v>8</v>
      </c>
      <c r="U141" s="6">
        <v>44021.91192189815</v>
      </c>
      <c r="V141" s="5" t="s">
        <v>140</v>
      </c>
      <c r="W141">
        <v>1</v>
      </c>
      <c r="X141">
        <v>1</v>
      </c>
      <c r="Y141">
        <v>1</v>
      </c>
      <c r="Z141">
        <v>-57</v>
      </c>
      <c r="BC141">
        <v>138</v>
      </c>
      <c r="BD141" s="5" t="s">
        <v>8</v>
      </c>
      <c r="BE141" s="6">
        <v>44021.892573310186</v>
      </c>
      <c r="BF141" s="5" t="s">
        <v>147</v>
      </c>
      <c r="BG141" s="5">
        <v>1</v>
      </c>
      <c r="BH141" s="5">
        <v>1</v>
      </c>
      <c r="BI141" s="5">
        <v>1</v>
      </c>
      <c r="BJ141" s="5">
        <v>-70</v>
      </c>
      <c r="BK141" s="5"/>
      <c r="BL141">
        <v>110</v>
      </c>
      <c r="BM141" s="5" t="s">
        <v>8</v>
      </c>
      <c r="BN141" s="6">
        <v>44013.711736747682</v>
      </c>
      <c r="BO141" s="5" t="s">
        <v>80</v>
      </c>
      <c r="BP141">
        <v>1</v>
      </c>
      <c r="BQ141">
        <v>1</v>
      </c>
      <c r="BR141">
        <v>1</v>
      </c>
      <c r="BS141">
        <v>-57</v>
      </c>
      <c r="BU141">
        <v>98</v>
      </c>
      <c r="BV141" s="5" t="s">
        <v>8</v>
      </c>
      <c r="BW141" s="6">
        <v>44021.93671775463</v>
      </c>
      <c r="BX141" s="5" t="s">
        <v>142</v>
      </c>
      <c r="BY141">
        <v>1</v>
      </c>
      <c r="BZ141">
        <v>1</v>
      </c>
      <c r="CA141">
        <v>1</v>
      </c>
      <c r="CB141">
        <v>-67</v>
      </c>
      <c r="CD141">
        <v>138</v>
      </c>
      <c r="CE141" s="5" t="s">
        <v>8</v>
      </c>
      <c r="CF141" s="6">
        <v>44021.944030046296</v>
      </c>
      <c r="CG141" s="5" t="s">
        <v>143</v>
      </c>
      <c r="CH141" s="5">
        <v>1</v>
      </c>
      <c r="CI141" s="5">
        <v>1</v>
      </c>
      <c r="CJ141" s="5">
        <v>1</v>
      </c>
      <c r="CK141" s="5">
        <v>-71</v>
      </c>
      <c r="CL141" s="5"/>
      <c r="CV141">
        <v>138</v>
      </c>
      <c r="CW141" s="5" t="s">
        <v>8</v>
      </c>
      <c r="CX141" s="6">
        <v>44021.951438969911</v>
      </c>
      <c r="CY141" s="5" t="s">
        <v>145</v>
      </c>
      <c r="CZ141" s="5">
        <v>1</v>
      </c>
      <c r="DA141" s="5">
        <v>1</v>
      </c>
      <c r="DB141" s="5">
        <v>1</v>
      </c>
      <c r="DC141" s="5">
        <v>-69</v>
      </c>
    </row>
    <row r="142" spans="1:107" x14ac:dyDescent="0.25">
      <c r="A142">
        <v>20</v>
      </c>
      <c r="B142" s="5" t="s">
        <v>8</v>
      </c>
      <c r="C142" s="6">
        <v>44013.687456192129</v>
      </c>
      <c r="D142" s="5" t="s">
        <v>64</v>
      </c>
      <c r="E142">
        <v>1</v>
      </c>
      <c r="F142">
        <v>1</v>
      </c>
      <c r="G142">
        <v>1</v>
      </c>
      <c r="H142">
        <v>-28</v>
      </c>
      <c r="S142">
        <v>46</v>
      </c>
      <c r="T142" s="5" t="s">
        <v>8</v>
      </c>
      <c r="U142" s="6">
        <v>44021.911934560187</v>
      </c>
      <c r="V142" s="5" t="s">
        <v>140</v>
      </c>
      <c r="W142">
        <v>1</v>
      </c>
      <c r="X142">
        <v>1</v>
      </c>
      <c r="Y142">
        <v>1</v>
      </c>
      <c r="Z142">
        <v>-58</v>
      </c>
      <c r="BC142">
        <v>139</v>
      </c>
      <c r="BD142" s="5" t="s">
        <v>8</v>
      </c>
      <c r="BE142" s="6">
        <v>44021.892586747686</v>
      </c>
      <c r="BF142" s="5" t="s">
        <v>147</v>
      </c>
      <c r="BG142" s="5">
        <v>1</v>
      </c>
      <c r="BH142" s="5">
        <v>1</v>
      </c>
      <c r="BI142" s="5">
        <v>1</v>
      </c>
      <c r="BJ142" s="5">
        <v>-62</v>
      </c>
      <c r="BK142" s="5"/>
      <c r="BL142">
        <v>111</v>
      </c>
      <c r="BM142" s="5" t="s">
        <v>8</v>
      </c>
      <c r="BN142" s="6">
        <v>44013.711759953701</v>
      </c>
      <c r="BO142" s="5" t="s">
        <v>80</v>
      </c>
      <c r="BP142">
        <v>1</v>
      </c>
      <c r="BQ142">
        <v>1</v>
      </c>
      <c r="BR142">
        <v>1</v>
      </c>
      <c r="BS142">
        <v>-57</v>
      </c>
      <c r="BU142">
        <v>99</v>
      </c>
      <c r="BV142" s="5" t="s">
        <v>8</v>
      </c>
      <c r="BW142" s="6">
        <v>44021.936726736109</v>
      </c>
      <c r="BX142" s="5" t="s">
        <v>142</v>
      </c>
      <c r="BY142">
        <v>1</v>
      </c>
      <c r="BZ142">
        <v>1</v>
      </c>
      <c r="CA142">
        <v>1</v>
      </c>
      <c r="CB142">
        <v>-65</v>
      </c>
      <c r="CD142">
        <v>139</v>
      </c>
      <c r="CE142" s="5" t="s">
        <v>8</v>
      </c>
      <c r="CF142" s="6">
        <v>44021.944039594906</v>
      </c>
      <c r="CG142" s="5" t="s">
        <v>143</v>
      </c>
      <c r="CH142" s="5">
        <v>1</v>
      </c>
      <c r="CI142" s="5">
        <v>1</v>
      </c>
      <c r="CJ142" s="5">
        <v>1</v>
      </c>
      <c r="CK142" s="5">
        <v>-71</v>
      </c>
      <c r="CL142" s="5"/>
      <c r="CV142">
        <v>139</v>
      </c>
      <c r="CW142" s="5" t="s">
        <v>8</v>
      </c>
      <c r="CX142" s="6">
        <v>44021.951447962965</v>
      </c>
      <c r="CY142" s="5" t="s">
        <v>145</v>
      </c>
      <c r="CZ142" s="5">
        <v>1</v>
      </c>
      <c r="DA142" s="5">
        <v>1</v>
      </c>
      <c r="DB142" s="5">
        <v>1</v>
      </c>
      <c r="DC142" s="5">
        <v>-72</v>
      </c>
    </row>
    <row r="143" spans="1:107" x14ac:dyDescent="0.25">
      <c r="A143">
        <v>21</v>
      </c>
      <c r="B143" s="5" t="s">
        <v>8</v>
      </c>
      <c r="C143" s="6">
        <v>44013.687467962962</v>
      </c>
      <c r="D143" s="5" t="s">
        <v>64</v>
      </c>
      <c r="E143">
        <v>1</v>
      </c>
      <c r="F143">
        <v>1</v>
      </c>
      <c r="G143">
        <v>1</v>
      </c>
      <c r="H143">
        <v>-23</v>
      </c>
      <c r="S143">
        <v>47</v>
      </c>
      <c r="T143" s="5" t="s">
        <v>8</v>
      </c>
      <c r="U143" s="6">
        <v>44021.911953599534</v>
      </c>
      <c r="V143" s="5" t="s">
        <v>140</v>
      </c>
      <c r="W143">
        <v>1</v>
      </c>
      <c r="X143">
        <v>1</v>
      </c>
      <c r="Y143">
        <v>1</v>
      </c>
      <c r="Z143">
        <v>-59</v>
      </c>
      <c r="BC143">
        <v>140</v>
      </c>
      <c r="BD143" s="5" t="s">
        <v>8</v>
      </c>
      <c r="BE143" s="6">
        <v>44021.892595254627</v>
      </c>
      <c r="BF143" s="5" t="s">
        <v>147</v>
      </c>
      <c r="BG143" s="5">
        <v>1</v>
      </c>
      <c r="BH143" s="5">
        <v>1</v>
      </c>
      <c r="BI143" s="5">
        <v>1</v>
      </c>
      <c r="BJ143" s="5">
        <v>-59</v>
      </c>
      <c r="BK143" s="5"/>
      <c r="BL143">
        <v>112</v>
      </c>
      <c r="BM143" s="5" t="s">
        <v>8</v>
      </c>
      <c r="BN143" s="6">
        <v>44013.711780254627</v>
      </c>
      <c r="BO143" s="5" t="s">
        <v>80</v>
      </c>
      <c r="BP143">
        <v>1</v>
      </c>
      <c r="BQ143">
        <v>1</v>
      </c>
      <c r="BR143">
        <v>1</v>
      </c>
      <c r="BS143">
        <v>-57</v>
      </c>
      <c r="BU143">
        <v>100</v>
      </c>
      <c r="BV143" s="5" t="s">
        <v>8</v>
      </c>
      <c r="BW143" s="6">
        <v>44021.936737407406</v>
      </c>
      <c r="BX143" s="5" t="s">
        <v>142</v>
      </c>
      <c r="BY143">
        <v>1</v>
      </c>
      <c r="BZ143">
        <v>1</v>
      </c>
      <c r="CA143">
        <v>1</v>
      </c>
      <c r="CB143">
        <v>-65</v>
      </c>
      <c r="CD143">
        <v>140</v>
      </c>
      <c r="CE143" s="5" t="s">
        <v>8</v>
      </c>
      <c r="CF143" s="6">
        <v>44021.944058807872</v>
      </c>
      <c r="CG143" s="5" t="s">
        <v>143</v>
      </c>
      <c r="CH143" s="5">
        <v>1</v>
      </c>
      <c r="CI143" s="5">
        <v>1</v>
      </c>
      <c r="CJ143" s="5">
        <v>1</v>
      </c>
      <c r="CK143" s="5">
        <v>-68</v>
      </c>
      <c r="CL143" s="5"/>
      <c r="CV143">
        <v>140</v>
      </c>
      <c r="CW143" s="5" t="s">
        <v>8</v>
      </c>
      <c r="CX143" s="6">
        <v>44021.951468090279</v>
      </c>
      <c r="CY143" s="5" t="s">
        <v>145</v>
      </c>
      <c r="CZ143" s="5">
        <v>1</v>
      </c>
      <c r="DA143" s="5">
        <v>1</v>
      </c>
      <c r="DB143" s="5">
        <v>1</v>
      </c>
      <c r="DC143" s="5">
        <v>-73</v>
      </c>
    </row>
    <row r="144" spans="1:107" x14ac:dyDescent="0.25">
      <c r="A144">
        <v>22</v>
      </c>
      <c r="B144" s="5" t="s">
        <v>8</v>
      </c>
      <c r="C144" s="6">
        <v>44013.687481458335</v>
      </c>
      <c r="D144" s="5" t="s">
        <v>64</v>
      </c>
      <c r="E144">
        <v>1</v>
      </c>
      <c r="F144">
        <v>1</v>
      </c>
      <c r="G144">
        <v>1</v>
      </c>
      <c r="H144">
        <v>-29</v>
      </c>
      <c r="S144">
        <v>48</v>
      </c>
      <c r="T144" s="5" t="s">
        <v>8</v>
      </c>
      <c r="U144" s="6">
        <v>44021.911956724536</v>
      </c>
      <c r="V144" s="5" t="s">
        <v>140</v>
      </c>
      <c r="W144">
        <v>1</v>
      </c>
      <c r="X144">
        <v>1</v>
      </c>
      <c r="Y144">
        <v>1</v>
      </c>
      <c r="Z144">
        <v>-57</v>
      </c>
      <c r="BC144">
        <v>141</v>
      </c>
      <c r="BD144" s="5" t="s">
        <v>8</v>
      </c>
      <c r="BE144" s="6">
        <v>44021.892608553244</v>
      </c>
      <c r="BF144" s="5" t="s">
        <v>147</v>
      </c>
      <c r="BG144" s="5">
        <v>1</v>
      </c>
      <c r="BH144" s="5">
        <v>1</v>
      </c>
      <c r="BI144" s="5">
        <v>1</v>
      </c>
      <c r="BJ144" s="5">
        <v>-69</v>
      </c>
      <c r="BK144" s="5"/>
      <c r="BL144">
        <v>113</v>
      </c>
      <c r="BM144" s="5" t="s">
        <v>8</v>
      </c>
      <c r="BN144" s="6">
        <v>44013.711782650462</v>
      </c>
      <c r="BO144" s="5" t="s">
        <v>80</v>
      </c>
      <c r="BP144">
        <v>1</v>
      </c>
      <c r="BQ144">
        <v>1</v>
      </c>
      <c r="BR144">
        <v>1</v>
      </c>
      <c r="BS144">
        <v>-58</v>
      </c>
      <c r="BU144">
        <v>101</v>
      </c>
      <c r="BV144" s="5" t="s">
        <v>8</v>
      </c>
      <c r="BW144" s="6">
        <v>44021.936747939813</v>
      </c>
      <c r="BX144" s="5" t="s">
        <v>142</v>
      </c>
      <c r="BY144">
        <v>1</v>
      </c>
      <c r="BZ144">
        <v>1</v>
      </c>
      <c r="CA144">
        <v>1</v>
      </c>
      <c r="CB144">
        <v>-67</v>
      </c>
      <c r="CD144">
        <v>141</v>
      </c>
      <c r="CE144" s="5" t="s">
        <v>8</v>
      </c>
      <c r="CF144" s="6">
        <v>44021.944062870367</v>
      </c>
      <c r="CG144" s="5" t="s">
        <v>143</v>
      </c>
      <c r="CH144" s="5">
        <v>1</v>
      </c>
      <c r="CI144" s="5">
        <v>1</v>
      </c>
      <c r="CJ144" s="5">
        <v>1</v>
      </c>
      <c r="CK144" s="5">
        <v>-68</v>
      </c>
      <c r="CL144" s="5"/>
      <c r="CV144">
        <v>141</v>
      </c>
      <c r="CW144" s="5" t="s">
        <v>8</v>
      </c>
      <c r="CX144" s="6">
        <v>44021.951470347223</v>
      </c>
      <c r="CY144" s="5" t="s">
        <v>145</v>
      </c>
      <c r="CZ144" s="5">
        <v>1</v>
      </c>
      <c r="DA144" s="5">
        <v>1</v>
      </c>
      <c r="DB144" s="5">
        <v>1</v>
      </c>
      <c r="DC144" s="5">
        <v>-69</v>
      </c>
    </row>
    <row r="145" spans="1:107" x14ac:dyDescent="0.25">
      <c r="A145">
        <v>23</v>
      </c>
      <c r="B145" s="5" t="s">
        <v>8</v>
      </c>
      <c r="C145" s="6">
        <v>44013.687489293981</v>
      </c>
      <c r="D145" s="5" t="s">
        <v>64</v>
      </c>
      <c r="E145">
        <v>1</v>
      </c>
      <c r="F145">
        <v>1</v>
      </c>
      <c r="G145">
        <v>1</v>
      </c>
      <c r="H145">
        <v>-26</v>
      </c>
      <c r="S145">
        <v>49</v>
      </c>
      <c r="T145" s="5" t="s">
        <v>8</v>
      </c>
      <c r="U145" s="6">
        <v>44021.911979930555</v>
      </c>
      <c r="V145" s="5" t="s">
        <v>140</v>
      </c>
      <c r="W145">
        <v>1</v>
      </c>
      <c r="X145">
        <v>1</v>
      </c>
      <c r="Y145">
        <v>1</v>
      </c>
      <c r="Z145">
        <v>-57</v>
      </c>
      <c r="BC145">
        <v>142</v>
      </c>
      <c r="BD145" s="5" t="s">
        <v>8</v>
      </c>
      <c r="BE145" s="6">
        <v>44021.892616458332</v>
      </c>
      <c r="BF145" s="5" t="s">
        <v>147</v>
      </c>
      <c r="BG145" s="5">
        <v>1</v>
      </c>
      <c r="BH145" s="5">
        <v>1</v>
      </c>
      <c r="BI145" s="5">
        <v>1</v>
      </c>
      <c r="BJ145" s="5">
        <v>-69</v>
      </c>
      <c r="BK145" s="5"/>
      <c r="BL145">
        <v>114</v>
      </c>
      <c r="BM145" s="5" t="s">
        <v>8</v>
      </c>
      <c r="BN145" s="6">
        <v>44013.711794953706</v>
      </c>
      <c r="BO145" s="5" t="s">
        <v>80</v>
      </c>
      <c r="BP145">
        <v>1</v>
      </c>
      <c r="BQ145">
        <v>1</v>
      </c>
      <c r="BR145">
        <v>1</v>
      </c>
      <c r="BS145">
        <v>-59</v>
      </c>
      <c r="BU145">
        <v>102</v>
      </c>
      <c r="BV145" s="5" t="s">
        <v>8</v>
      </c>
      <c r="BW145" s="6">
        <v>44021.936771145833</v>
      </c>
      <c r="BX145" s="5" t="s">
        <v>142</v>
      </c>
      <c r="BY145">
        <v>1</v>
      </c>
      <c r="BZ145">
        <v>1</v>
      </c>
      <c r="CA145">
        <v>1</v>
      </c>
      <c r="CB145">
        <v>-64</v>
      </c>
      <c r="CD145">
        <v>142</v>
      </c>
      <c r="CE145" s="5" t="s">
        <v>8</v>
      </c>
      <c r="CF145" s="6">
        <v>44021.944084571762</v>
      </c>
      <c r="CG145" s="5" t="s">
        <v>143</v>
      </c>
      <c r="CH145" s="5">
        <v>1</v>
      </c>
      <c r="CI145" s="5">
        <v>1</v>
      </c>
      <c r="CJ145" s="5">
        <v>1</v>
      </c>
      <c r="CK145" s="5">
        <v>-67</v>
      </c>
      <c r="CL145" s="5"/>
      <c r="CV145">
        <v>142</v>
      </c>
      <c r="CW145" s="5" t="s">
        <v>8</v>
      </c>
      <c r="CX145" s="6">
        <v>44021.95148340278</v>
      </c>
      <c r="CY145" s="5" t="s">
        <v>145</v>
      </c>
      <c r="CZ145" s="5">
        <v>1</v>
      </c>
      <c r="DA145" s="5">
        <v>1</v>
      </c>
      <c r="DB145" s="5">
        <v>1</v>
      </c>
      <c r="DC145" s="5">
        <v>-71</v>
      </c>
    </row>
    <row r="146" spans="1:107" x14ac:dyDescent="0.25">
      <c r="A146">
        <v>24</v>
      </c>
      <c r="B146" s="5" t="s">
        <v>8</v>
      </c>
      <c r="C146" s="6">
        <v>44013.687512500001</v>
      </c>
      <c r="D146" s="5" t="s">
        <v>64</v>
      </c>
      <c r="E146">
        <v>1</v>
      </c>
      <c r="F146">
        <v>1</v>
      </c>
      <c r="G146">
        <v>1</v>
      </c>
      <c r="H146">
        <v>-28</v>
      </c>
      <c r="S146">
        <v>50</v>
      </c>
      <c r="T146" s="5" t="s">
        <v>8</v>
      </c>
      <c r="U146" s="6">
        <v>44021.911991168985</v>
      </c>
      <c r="V146" s="5" t="s">
        <v>140</v>
      </c>
      <c r="W146">
        <v>1</v>
      </c>
      <c r="X146">
        <v>1</v>
      </c>
      <c r="Y146">
        <v>1</v>
      </c>
      <c r="Z146">
        <v>-60</v>
      </c>
      <c r="BC146">
        <v>143</v>
      </c>
      <c r="BD146" s="5" t="s">
        <v>8</v>
      </c>
      <c r="BE146" s="6">
        <v>44021.892628425929</v>
      </c>
      <c r="BF146" s="5" t="s">
        <v>147</v>
      </c>
      <c r="BG146" s="5">
        <v>1</v>
      </c>
      <c r="BH146" s="5">
        <v>1</v>
      </c>
      <c r="BI146" s="5">
        <v>1</v>
      </c>
      <c r="BJ146" s="5">
        <v>-61</v>
      </c>
      <c r="BK146" s="5"/>
      <c r="BL146">
        <v>115</v>
      </c>
      <c r="BM146" s="5" t="s">
        <v>8</v>
      </c>
      <c r="BN146" s="6">
        <v>44013.711808877313</v>
      </c>
      <c r="BO146" s="5" t="s">
        <v>80</v>
      </c>
      <c r="BP146">
        <v>1</v>
      </c>
      <c r="BQ146">
        <v>1</v>
      </c>
      <c r="BR146">
        <v>1</v>
      </c>
      <c r="BS146">
        <v>-58</v>
      </c>
      <c r="BU146">
        <v>103</v>
      </c>
      <c r="BV146" s="5" t="s">
        <v>8</v>
      </c>
      <c r="BW146" s="6">
        <v>44021.936787615741</v>
      </c>
      <c r="BX146" s="5" t="s">
        <v>142</v>
      </c>
      <c r="BY146">
        <v>1</v>
      </c>
      <c r="BZ146">
        <v>1</v>
      </c>
      <c r="CA146">
        <v>1</v>
      </c>
      <c r="CB146">
        <v>-65</v>
      </c>
      <c r="CD146">
        <v>143</v>
      </c>
      <c r="CE146" s="5" t="s">
        <v>8</v>
      </c>
      <c r="CF146" s="6">
        <v>44021.944085925927</v>
      </c>
      <c r="CG146" s="5" t="s">
        <v>143</v>
      </c>
      <c r="CH146" s="5">
        <v>1</v>
      </c>
      <c r="CI146" s="5">
        <v>1</v>
      </c>
      <c r="CJ146" s="5">
        <v>1</v>
      </c>
      <c r="CK146" s="5">
        <v>-67</v>
      </c>
      <c r="CL146" s="5"/>
      <c r="CV146">
        <v>143</v>
      </c>
      <c r="CW146" s="5" t="s">
        <v>8</v>
      </c>
      <c r="CX146" s="6">
        <v>44021.951495000001</v>
      </c>
      <c r="CY146" s="5" t="s">
        <v>145</v>
      </c>
      <c r="CZ146" s="5">
        <v>1</v>
      </c>
      <c r="DA146" s="5">
        <v>1</v>
      </c>
      <c r="DB146" s="5">
        <v>1</v>
      </c>
      <c r="DC146" s="5">
        <v>-71</v>
      </c>
    </row>
    <row r="147" spans="1:107" x14ac:dyDescent="0.25">
      <c r="A147">
        <v>25</v>
      </c>
      <c r="B147" s="5" t="s">
        <v>8</v>
      </c>
      <c r="C147" s="6">
        <v>44013.687526643516</v>
      </c>
      <c r="D147" s="5" t="s">
        <v>64</v>
      </c>
      <c r="E147">
        <v>1</v>
      </c>
      <c r="F147">
        <v>1</v>
      </c>
      <c r="G147">
        <v>1</v>
      </c>
      <c r="H147">
        <v>-29</v>
      </c>
      <c r="S147">
        <v>51</v>
      </c>
      <c r="T147" s="5" t="s">
        <v>8</v>
      </c>
      <c r="U147" s="6">
        <v>44021.912014374997</v>
      </c>
      <c r="V147" s="5" t="s">
        <v>140</v>
      </c>
      <c r="W147">
        <v>1</v>
      </c>
      <c r="X147">
        <v>1</v>
      </c>
      <c r="Y147">
        <v>1</v>
      </c>
      <c r="Z147">
        <v>-57</v>
      </c>
      <c r="BC147">
        <v>144</v>
      </c>
      <c r="BD147" s="5" t="s">
        <v>8</v>
      </c>
      <c r="BE147" s="6">
        <v>44021.892641099534</v>
      </c>
      <c r="BF147" s="5" t="s">
        <v>147</v>
      </c>
      <c r="BG147" s="5">
        <v>1</v>
      </c>
      <c r="BH147" s="5">
        <v>1</v>
      </c>
      <c r="BI147" s="5">
        <v>1</v>
      </c>
      <c r="BJ147" s="5">
        <v>-69</v>
      </c>
      <c r="BK147" s="5"/>
      <c r="BL147">
        <v>116</v>
      </c>
      <c r="BM147" s="5" t="s">
        <v>8</v>
      </c>
      <c r="BN147" s="6">
        <v>44013.71181951389</v>
      </c>
      <c r="BO147" s="5" t="s">
        <v>80</v>
      </c>
      <c r="BP147">
        <v>1</v>
      </c>
      <c r="BQ147">
        <v>1</v>
      </c>
      <c r="BR147">
        <v>1</v>
      </c>
      <c r="BS147">
        <v>-58</v>
      </c>
      <c r="BU147">
        <v>104</v>
      </c>
      <c r="BV147" s="5" t="s">
        <v>8</v>
      </c>
      <c r="BW147" s="6">
        <v>44021.936794108798</v>
      </c>
      <c r="BX147" s="5" t="s">
        <v>142</v>
      </c>
      <c r="BY147">
        <v>1</v>
      </c>
      <c r="BZ147">
        <v>1</v>
      </c>
      <c r="CA147">
        <v>1</v>
      </c>
      <c r="CB147">
        <v>-69</v>
      </c>
      <c r="CD147">
        <v>144</v>
      </c>
      <c r="CE147" s="5" t="s">
        <v>8</v>
      </c>
      <c r="CF147" s="6">
        <v>44021.944100011577</v>
      </c>
      <c r="CG147" s="5" t="s">
        <v>143</v>
      </c>
      <c r="CH147" s="5">
        <v>1</v>
      </c>
      <c r="CI147" s="5">
        <v>1</v>
      </c>
      <c r="CJ147" s="5">
        <v>1</v>
      </c>
      <c r="CK147" s="5">
        <v>-71</v>
      </c>
      <c r="CL147" s="5"/>
      <c r="CV147">
        <v>144</v>
      </c>
      <c r="CW147" s="5" t="s">
        <v>8</v>
      </c>
      <c r="CX147" s="6">
        <v>44021.951505567129</v>
      </c>
      <c r="CY147" s="5" t="s">
        <v>145</v>
      </c>
      <c r="CZ147" s="5">
        <v>1</v>
      </c>
      <c r="DA147" s="5">
        <v>1</v>
      </c>
      <c r="DB147" s="5">
        <v>1</v>
      </c>
      <c r="DC147" s="5">
        <v>-70</v>
      </c>
    </row>
    <row r="148" spans="1:107" x14ac:dyDescent="0.25">
      <c r="A148">
        <v>0</v>
      </c>
      <c r="B148" s="5" t="s">
        <v>8</v>
      </c>
      <c r="C148" s="6">
        <v>44013.688579884256</v>
      </c>
      <c r="D148" s="5" t="s">
        <v>65</v>
      </c>
      <c r="E148">
        <v>1</v>
      </c>
      <c r="F148">
        <v>1</v>
      </c>
      <c r="G148">
        <v>1</v>
      </c>
      <c r="H148">
        <v>-29</v>
      </c>
      <c r="S148">
        <v>52</v>
      </c>
      <c r="T148" s="5" t="s">
        <v>8</v>
      </c>
      <c r="U148" s="6">
        <v>44021.912037581016</v>
      </c>
      <c r="V148" s="5" t="s">
        <v>140</v>
      </c>
      <c r="W148">
        <v>1</v>
      </c>
      <c r="X148">
        <v>1</v>
      </c>
      <c r="Y148">
        <v>1</v>
      </c>
      <c r="Z148">
        <v>-58</v>
      </c>
      <c r="BC148">
        <v>145</v>
      </c>
      <c r="BD148" s="5" t="s">
        <v>8</v>
      </c>
      <c r="BE148" s="6">
        <v>44021.892651620372</v>
      </c>
      <c r="BF148" s="5" t="s">
        <v>147</v>
      </c>
      <c r="BG148" s="5">
        <v>1</v>
      </c>
      <c r="BH148" s="5">
        <v>1</v>
      </c>
      <c r="BI148" s="5">
        <v>1</v>
      </c>
      <c r="BJ148" s="5">
        <v>-63</v>
      </c>
      <c r="BK148" s="5"/>
      <c r="BL148">
        <v>117</v>
      </c>
      <c r="BM148" s="5" t="s">
        <v>8</v>
      </c>
      <c r="BN148" s="6">
        <v>44013.71183028935</v>
      </c>
      <c r="BO148" s="5" t="s">
        <v>80</v>
      </c>
      <c r="BP148">
        <v>1</v>
      </c>
      <c r="BQ148">
        <v>1</v>
      </c>
      <c r="BR148">
        <v>1</v>
      </c>
      <c r="BS148">
        <v>-59</v>
      </c>
      <c r="BU148">
        <v>105</v>
      </c>
      <c r="BV148" s="5" t="s">
        <v>8</v>
      </c>
      <c r="BW148" s="6">
        <v>44021.936811030093</v>
      </c>
      <c r="BX148" s="5" t="s">
        <v>142</v>
      </c>
      <c r="BY148">
        <v>1</v>
      </c>
      <c r="BZ148">
        <v>1</v>
      </c>
      <c r="CA148">
        <v>1</v>
      </c>
      <c r="CB148">
        <v>-66</v>
      </c>
      <c r="CD148">
        <v>145</v>
      </c>
      <c r="CE148" s="5" t="s">
        <v>8</v>
      </c>
      <c r="CF148" s="6">
        <v>44021.944109270837</v>
      </c>
      <c r="CG148" s="5" t="s">
        <v>143</v>
      </c>
      <c r="CH148" s="5">
        <v>1</v>
      </c>
      <c r="CI148" s="5">
        <v>1</v>
      </c>
      <c r="CJ148" s="5">
        <v>1</v>
      </c>
      <c r="CK148" s="5">
        <v>-71</v>
      </c>
      <c r="CL148" s="5"/>
      <c r="CV148">
        <v>145</v>
      </c>
      <c r="CW148" s="5" t="s">
        <v>8</v>
      </c>
      <c r="CX148" s="6">
        <v>44021.951528773148</v>
      </c>
      <c r="CY148" s="5" t="s">
        <v>145</v>
      </c>
      <c r="CZ148" s="5">
        <v>1</v>
      </c>
      <c r="DA148" s="5">
        <v>1</v>
      </c>
      <c r="DB148" s="5">
        <v>1</v>
      </c>
      <c r="DC148" s="5">
        <v>-69</v>
      </c>
    </row>
    <row r="149" spans="1:107" x14ac:dyDescent="0.25">
      <c r="A149">
        <v>1</v>
      </c>
      <c r="B149" s="5" t="s">
        <v>8</v>
      </c>
      <c r="C149" s="6">
        <v>44013.68859096065</v>
      </c>
      <c r="D149" s="5" t="s">
        <v>65</v>
      </c>
      <c r="E149">
        <v>1</v>
      </c>
      <c r="F149">
        <v>1</v>
      </c>
      <c r="G149">
        <v>1</v>
      </c>
      <c r="H149">
        <v>-29</v>
      </c>
      <c r="S149">
        <v>53</v>
      </c>
      <c r="T149" s="5" t="s">
        <v>8</v>
      </c>
      <c r="U149" s="6">
        <v>44021.912052442131</v>
      </c>
      <c r="V149" s="5" t="s">
        <v>140</v>
      </c>
      <c r="W149">
        <v>1</v>
      </c>
      <c r="X149">
        <v>1</v>
      </c>
      <c r="Y149">
        <v>1</v>
      </c>
      <c r="Z149">
        <v>-57</v>
      </c>
      <c r="BC149">
        <v>146</v>
      </c>
      <c r="BD149" s="5" t="s">
        <v>8</v>
      </c>
      <c r="BE149" s="6">
        <v>44021.892662164355</v>
      </c>
      <c r="BF149" s="5" t="s">
        <v>147</v>
      </c>
      <c r="BG149" s="5">
        <v>1</v>
      </c>
      <c r="BH149" s="5">
        <v>1</v>
      </c>
      <c r="BI149" s="5">
        <v>1</v>
      </c>
      <c r="BJ149" s="5">
        <v>-59</v>
      </c>
      <c r="BK149" s="5"/>
      <c r="BL149">
        <v>118</v>
      </c>
      <c r="BM149" s="5" t="s">
        <v>8</v>
      </c>
      <c r="BN149" s="6">
        <v>44013.71184314815</v>
      </c>
      <c r="BO149" s="5" t="s">
        <v>80</v>
      </c>
      <c r="BP149">
        <v>1</v>
      </c>
      <c r="BQ149">
        <v>1</v>
      </c>
      <c r="BR149">
        <v>1</v>
      </c>
      <c r="BS149">
        <v>-57</v>
      </c>
      <c r="BU149">
        <v>106</v>
      </c>
      <c r="BV149" s="5" t="s">
        <v>8</v>
      </c>
      <c r="BW149" s="6">
        <v>44021.936820717594</v>
      </c>
      <c r="BX149" s="5" t="s">
        <v>142</v>
      </c>
      <c r="BY149">
        <v>1</v>
      </c>
      <c r="BZ149">
        <v>1</v>
      </c>
      <c r="CA149">
        <v>1</v>
      </c>
      <c r="CB149">
        <v>-70</v>
      </c>
      <c r="CD149">
        <v>146</v>
      </c>
      <c r="CE149" s="5" t="s">
        <v>8</v>
      </c>
      <c r="CF149" s="6">
        <v>44021.944122025459</v>
      </c>
      <c r="CG149" s="5" t="s">
        <v>143</v>
      </c>
      <c r="CH149" s="5">
        <v>1</v>
      </c>
      <c r="CI149" s="5">
        <v>1</v>
      </c>
      <c r="CJ149" s="5">
        <v>1</v>
      </c>
      <c r="CK149" s="5">
        <v>-71</v>
      </c>
      <c r="CL149" s="5"/>
      <c r="CV149">
        <v>146</v>
      </c>
      <c r="CW149" s="5" t="s">
        <v>8</v>
      </c>
      <c r="CX149" s="6">
        <v>44021.951544097225</v>
      </c>
      <c r="CY149" s="5" t="s">
        <v>145</v>
      </c>
      <c r="CZ149" s="5">
        <v>1</v>
      </c>
      <c r="DA149" s="5">
        <v>1</v>
      </c>
      <c r="DB149" s="5">
        <v>1</v>
      </c>
      <c r="DC149" s="5">
        <v>-71</v>
      </c>
    </row>
    <row r="150" spans="1:107" x14ac:dyDescent="0.25">
      <c r="A150">
        <v>2</v>
      </c>
      <c r="B150" s="5" t="s">
        <v>8</v>
      </c>
      <c r="C150" s="6">
        <v>44013.68860306713</v>
      </c>
      <c r="D150" s="5" t="s">
        <v>65</v>
      </c>
      <c r="E150">
        <v>1</v>
      </c>
      <c r="F150">
        <v>1</v>
      </c>
      <c r="G150">
        <v>1</v>
      </c>
      <c r="H150">
        <v>-29</v>
      </c>
      <c r="S150">
        <v>54</v>
      </c>
      <c r="T150" s="5" t="s">
        <v>8</v>
      </c>
      <c r="U150" s="6">
        <v>44021.912061782408</v>
      </c>
      <c r="V150" s="5" t="s">
        <v>140</v>
      </c>
      <c r="W150">
        <v>1</v>
      </c>
      <c r="X150">
        <v>1</v>
      </c>
      <c r="Y150">
        <v>1</v>
      </c>
      <c r="Z150">
        <v>-57</v>
      </c>
      <c r="BC150">
        <v>147</v>
      </c>
      <c r="BD150" s="5" t="s">
        <v>8</v>
      </c>
      <c r="BE150" s="6">
        <v>44021.892685370367</v>
      </c>
      <c r="BF150" s="5" t="s">
        <v>147</v>
      </c>
      <c r="BG150" s="5">
        <v>1</v>
      </c>
      <c r="BH150" s="5">
        <v>1</v>
      </c>
      <c r="BI150" s="5">
        <v>1</v>
      </c>
      <c r="BJ150" s="5">
        <v>-60</v>
      </c>
      <c r="BK150" s="5"/>
      <c r="BL150">
        <v>119</v>
      </c>
      <c r="BM150" s="5" t="s">
        <v>8</v>
      </c>
      <c r="BN150" s="6">
        <v>44013.711853923611</v>
      </c>
      <c r="BO150" s="5" t="s">
        <v>80</v>
      </c>
      <c r="BP150">
        <v>1</v>
      </c>
      <c r="BQ150">
        <v>1</v>
      </c>
      <c r="BR150">
        <v>1</v>
      </c>
      <c r="BS150">
        <v>-58</v>
      </c>
      <c r="BU150">
        <v>107</v>
      </c>
      <c r="BV150" s="5" t="s">
        <v>8</v>
      </c>
      <c r="BW150" s="6">
        <v>44021.936834780092</v>
      </c>
      <c r="BX150" s="5" t="s">
        <v>142</v>
      </c>
      <c r="BY150">
        <v>1</v>
      </c>
      <c r="BZ150">
        <v>1</v>
      </c>
      <c r="CA150">
        <v>1</v>
      </c>
      <c r="CB150">
        <v>-66</v>
      </c>
      <c r="CD150">
        <v>147</v>
      </c>
      <c r="CE150" s="5" t="s">
        <v>8</v>
      </c>
      <c r="CF150" s="6">
        <v>44021.944145231479</v>
      </c>
      <c r="CG150" s="5" t="s">
        <v>143</v>
      </c>
      <c r="CH150" s="5">
        <v>1</v>
      </c>
      <c r="CI150" s="5">
        <v>1</v>
      </c>
      <c r="CJ150" s="5">
        <v>1</v>
      </c>
      <c r="CK150" s="5">
        <v>-68</v>
      </c>
      <c r="CL150" s="5"/>
      <c r="CV150">
        <v>147</v>
      </c>
      <c r="CW150" s="5" t="s">
        <v>8</v>
      </c>
      <c r="CX150" s="6">
        <v>44021.951554247687</v>
      </c>
      <c r="CY150" s="5" t="s">
        <v>145</v>
      </c>
      <c r="CZ150" s="5">
        <v>1</v>
      </c>
      <c r="DA150" s="5">
        <v>1</v>
      </c>
      <c r="DB150" s="5">
        <v>1</v>
      </c>
      <c r="DC150" s="5">
        <v>-70</v>
      </c>
    </row>
    <row r="151" spans="1:107" x14ac:dyDescent="0.25">
      <c r="A151">
        <v>3</v>
      </c>
      <c r="B151" s="5" t="s">
        <v>8</v>
      </c>
      <c r="C151" s="6">
        <v>44013.688615775463</v>
      </c>
      <c r="D151" s="5" t="s">
        <v>65</v>
      </c>
      <c r="E151">
        <v>1</v>
      </c>
      <c r="F151">
        <v>1</v>
      </c>
      <c r="G151">
        <v>1</v>
      </c>
      <c r="H151">
        <v>-28</v>
      </c>
      <c r="S151">
        <v>55</v>
      </c>
      <c r="T151" s="5" t="s">
        <v>8</v>
      </c>
      <c r="U151" s="6">
        <v>44021.912072303239</v>
      </c>
      <c r="V151" s="5" t="s">
        <v>140</v>
      </c>
      <c r="W151">
        <v>1</v>
      </c>
      <c r="X151">
        <v>1</v>
      </c>
      <c r="Y151">
        <v>1</v>
      </c>
      <c r="Z151">
        <v>-58</v>
      </c>
      <c r="BC151">
        <v>148</v>
      </c>
      <c r="BD151" s="5" t="s">
        <v>8</v>
      </c>
      <c r="BE151" s="6">
        <v>44021.892704351849</v>
      </c>
      <c r="BF151" s="5" t="s">
        <v>147</v>
      </c>
      <c r="BG151" s="5">
        <v>1</v>
      </c>
      <c r="BH151" s="5">
        <v>1</v>
      </c>
      <c r="BI151" s="5">
        <v>1</v>
      </c>
      <c r="BJ151" s="5">
        <v>-60</v>
      </c>
      <c r="BK151" s="5"/>
      <c r="BL151">
        <v>120</v>
      </c>
      <c r="BM151" s="5" t="s">
        <v>8</v>
      </c>
      <c r="BN151" s="6">
        <v>44013.711863553239</v>
      </c>
      <c r="BO151" s="5" t="s">
        <v>80</v>
      </c>
      <c r="BP151">
        <v>1</v>
      </c>
      <c r="BQ151">
        <v>1</v>
      </c>
      <c r="BR151">
        <v>1</v>
      </c>
      <c r="BS151">
        <v>-58</v>
      </c>
      <c r="BU151">
        <v>108</v>
      </c>
      <c r="BV151" s="5" t="s">
        <v>8</v>
      </c>
      <c r="BW151" s="6">
        <v>44021.93684170139</v>
      </c>
      <c r="BX151" s="5" t="s">
        <v>142</v>
      </c>
      <c r="BY151">
        <v>1</v>
      </c>
      <c r="BZ151">
        <v>1</v>
      </c>
      <c r="CA151">
        <v>1</v>
      </c>
      <c r="CB151">
        <v>-65</v>
      </c>
      <c r="CD151">
        <v>148</v>
      </c>
      <c r="CE151" s="5" t="s">
        <v>8</v>
      </c>
      <c r="CF151" s="6">
        <v>44021.944156516205</v>
      </c>
      <c r="CG151" s="5" t="s">
        <v>143</v>
      </c>
      <c r="CH151" s="5">
        <v>1</v>
      </c>
      <c r="CI151" s="5">
        <v>1</v>
      </c>
      <c r="CJ151" s="5">
        <v>1</v>
      </c>
      <c r="CK151" s="5">
        <v>-67</v>
      </c>
      <c r="CL151" s="5"/>
      <c r="CV151">
        <v>148</v>
      </c>
      <c r="CW151" s="5" t="s">
        <v>8</v>
      </c>
      <c r="CX151" s="6">
        <v>44021.951562719907</v>
      </c>
      <c r="CY151" s="5" t="s">
        <v>145</v>
      </c>
      <c r="CZ151" s="5">
        <v>1</v>
      </c>
      <c r="DA151" s="5">
        <v>1</v>
      </c>
      <c r="DB151" s="5">
        <v>1</v>
      </c>
      <c r="DC151" s="5">
        <v>-73</v>
      </c>
    </row>
    <row r="152" spans="1:107" x14ac:dyDescent="0.25">
      <c r="A152">
        <v>4</v>
      </c>
      <c r="B152" s="5" t="s">
        <v>8</v>
      </c>
      <c r="C152" s="6">
        <v>44013.688623518516</v>
      </c>
      <c r="D152" s="5" t="s">
        <v>65</v>
      </c>
      <c r="E152">
        <v>1</v>
      </c>
      <c r="F152">
        <v>1</v>
      </c>
      <c r="G152">
        <v>1</v>
      </c>
      <c r="H152">
        <v>-25</v>
      </c>
      <c r="S152">
        <v>56</v>
      </c>
      <c r="T152" s="5" t="s">
        <v>8</v>
      </c>
      <c r="U152" s="6">
        <v>44021.912087476849</v>
      </c>
      <c r="V152" s="5" t="s">
        <v>140</v>
      </c>
      <c r="W152">
        <v>1</v>
      </c>
      <c r="X152">
        <v>1</v>
      </c>
      <c r="Y152">
        <v>1</v>
      </c>
      <c r="Z152">
        <v>-59</v>
      </c>
      <c r="BC152">
        <v>149</v>
      </c>
      <c r="BD152" s="5" t="s">
        <v>8</v>
      </c>
      <c r="BE152" s="6">
        <v>44021.892708749998</v>
      </c>
      <c r="BF152" s="5" t="s">
        <v>147</v>
      </c>
      <c r="BG152" s="5">
        <v>1</v>
      </c>
      <c r="BH152" s="5">
        <v>1</v>
      </c>
      <c r="BI152" s="5">
        <v>1</v>
      </c>
      <c r="BJ152" s="5">
        <v>-60</v>
      </c>
      <c r="BK152" s="5"/>
      <c r="BM152" s="5"/>
      <c r="BN152" s="6"/>
      <c r="BO152" s="5"/>
      <c r="BU152">
        <v>109</v>
      </c>
      <c r="BV152" s="5" t="s">
        <v>8</v>
      </c>
      <c r="BW152" s="6">
        <v>44021.936852476851</v>
      </c>
      <c r="BX152" s="5" t="s">
        <v>142</v>
      </c>
      <c r="BY152">
        <v>1</v>
      </c>
      <c r="BZ152">
        <v>1</v>
      </c>
      <c r="CA152">
        <v>1</v>
      </c>
      <c r="CB152">
        <v>-70</v>
      </c>
      <c r="CD152">
        <v>149</v>
      </c>
      <c r="CE152" s="5" t="s">
        <v>8</v>
      </c>
      <c r="CF152" s="6">
        <v>44021.944172256946</v>
      </c>
      <c r="CG152" s="5" t="s">
        <v>143</v>
      </c>
      <c r="CH152" s="5">
        <v>1</v>
      </c>
      <c r="CI152" s="5">
        <v>1</v>
      </c>
      <c r="CJ152" s="5">
        <v>1</v>
      </c>
      <c r="CK152" s="5">
        <v>-71</v>
      </c>
      <c r="CL152" s="5"/>
      <c r="CV152">
        <v>149</v>
      </c>
      <c r="CW152" s="5" t="s">
        <v>8</v>
      </c>
      <c r="CX152" s="6">
        <v>44021.951574675928</v>
      </c>
      <c r="CY152" s="5" t="s">
        <v>145</v>
      </c>
      <c r="CZ152" s="5">
        <v>1</v>
      </c>
      <c r="DA152" s="5">
        <v>1</v>
      </c>
      <c r="DB152" s="5">
        <v>1</v>
      </c>
      <c r="DC152" s="5">
        <v>-70</v>
      </c>
    </row>
    <row r="153" spans="1:107" x14ac:dyDescent="0.25">
      <c r="A153">
        <v>5</v>
      </c>
      <c r="B153" s="5" t="s">
        <v>8</v>
      </c>
      <c r="C153" s="6">
        <v>44013.68863621528</v>
      </c>
      <c r="D153" s="5" t="s">
        <v>65</v>
      </c>
      <c r="E153">
        <v>1</v>
      </c>
      <c r="F153">
        <v>1</v>
      </c>
      <c r="G153">
        <v>1</v>
      </c>
      <c r="H153">
        <v>-31</v>
      </c>
      <c r="S153">
        <v>57</v>
      </c>
      <c r="T153" s="5" t="s">
        <v>8</v>
      </c>
      <c r="U153" s="6">
        <v>44021.912098113426</v>
      </c>
      <c r="V153" s="5" t="s">
        <v>140</v>
      </c>
      <c r="W153">
        <v>1</v>
      </c>
      <c r="X153">
        <v>1</v>
      </c>
      <c r="Y153">
        <v>1</v>
      </c>
      <c r="Z153">
        <v>-59</v>
      </c>
      <c r="BC153">
        <v>150</v>
      </c>
      <c r="BD153" s="5" t="s">
        <v>8</v>
      </c>
      <c r="BE153" s="6">
        <v>44021.89272142361</v>
      </c>
      <c r="BF153" s="5" t="s">
        <v>147</v>
      </c>
      <c r="BG153" s="5">
        <v>1</v>
      </c>
      <c r="BH153" s="5">
        <v>1</v>
      </c>
      <c r="BI153" s="5">
        <v>1</v>
      </c>
      <c r="BJ153" s="5">
        <v>-59</v>
      </c>
      <c r="BK153" s="5"/>
      <c r="BU153">
        <v>110</v>
      </c>
      <c r="BV153" s="5" t="s">
        <v>8</v>
      </c>
      <c r="BW153" s="6">
        <v>44021.936864988427</v>
      </c>
      <c r="BX153" s="5" t="s">
        <v>142</v>
      </c>
      <c r="BY153">
        <v>1</v>
      </c>
      <c r="BZ153">
        <v>1</v>
      </c>
      <c r="CA153">
        <v>1</v>
      </c>
      <c r="CB153">
        <v>-67</v>
      </c>
      <c r="CD153">
        <v>150</v>
      </c>
      <c r="CE153" s="5" t="s">
        <v>8</v>
      </c>
      <c r="CF153" s="6">
        <v>44021.944178611113</v>
      </c>
      <c r="CG153" s="5" t="s">
        <v>143</v>
      </c>
      <c r="CH153" s="5">
        <v>1</v>
      </c>
      <c r="CI153" s="5">
        <v>1</v>
      </c>
      <c r="CJ153" s="5">
        <v>1</v>
      </c>
      <c r="CK153" s="5">
        <v>-68</v>
      </c>
      <c r="CL153" s="5"/>
      <c r="CV153">
        <v>150</v>
      </c>
      <c r="CW153" s="5" t="s">
        <v>8</v>
      </c>
      <c r="CX153" s="6">
        <v>44021.951588750002</v>
      </c>
      <c r="CY153" s="5" t="s">
        <v>145</v>
      </c>
      <c r="CZ153" s="5">
        <v>1</v>
      </c>
      <c r="DA153" s="5">
        <v>1</v>
      </c>
      <c r="DB153" s="5">
        <v>1</v>
      </c>
      <c r="DC153" s="5">
        <v>-71</v>
      </c>
    </row>
    <row r="154" spans="1:107" x14ac:dyDescent="0.25">
      <c r="A154">
        <v>6</v>
      </c>
      <c r="B154" s="5" t="s">
        <v>8</v>
      </c>
      <c r="C154" s="6">
        <v>44013.688651724537</v>
      </c>
      <c r="D154" s="5" t="s">
        <v>65</v>
      </c>
      <c r="E154">
        <v>1</v>
      </c>
      <c r="F154">
        <v>1</v>
      </c>
      <c r="G154">
        <v>1</v>
      </c>
      <c r="H154">
        <v>-28</v>
      </c>
      <c r="S154">
        <v>58</v>
      </c>
      <c r="T154" s="5" t="s">
        <v>8</v>
      </c>
      <c r="U154" s="6">
        <v>44021.912106574076</v>
      </c>
      <c r="V154" s="5" t="s">
        <v>140</v>
      </c>
      <c r="W154">
        <v>1</v>
      </c>
      <c r="X154">
        <v>1</v>
      </c>
      <c r="Y154">
        <v>1</v>
      </c>
      <c r="Z154">
        <v>-59</v>
      </c>
      <c r="BC154">
        <v>151</v>
      </c>
      <c r="BD154" s="5" t="s">
        <v>8</v>
      </c>
      <c r="BE154" s="6">
        <v>44021.892737349539</v>
      </c>
      <c r="BF154" s="5" t="s">
        <v>147</v>
      </c>
      <c r="BG154" s="5">
        <v>1</v>
      </c>
      <c r="BH154" s="5">
        <v>1</v>
      </c>
      <c r="BI154" s="5">
        <v>1</v>
      </c>
      <c r="BJ154" s="5">
        <v>-60</v>
      </c>
      <c r="BK154" s="5"/>
      <c r="BU154">
        <v>111</v>
      </c>
      <c r="BV154" s="5" t="s">
        <v>8</v>
      </c>
      <c r="BW154" s="6">
        <v>44021.936876736108</v>
      </c>
      <c r="BX154" s="5" t="s">
        <v>142</v>
      </c>
      <c r="BY154">
        <v>1</v>
      </c>
      <c r="BZ154">
        <v>1</v>
      </c>
      <c r="CA154">
        <v>1</v>
      </c>
      <c r="CB154">
        <v>-67</v>
      </c>
      <c r="CD154">
        <v>151</v>
      </c>
      <c r="CE154" s="5" t="s">
        <v>8</v>
      </c>
      <c r="CF154" s="6">
        <v>44021.944200578706</v>
      </c>
      <c r="CG154" s="5" t="s">
        <v>143</v>
      </c>
      <c r="CH154" s="5">
        <v>1</v>
      </c>
      <c r="CI154" s="5">
        <v>1</v>
      </c>
      <c r="CJ154" s="5">
        <v>1</v>
      </c>
      <c r="CK154" s="5">
        <v>-67</v>
      </c>
      <c r="CL154" s="5"/>
      <c r="CV154">
        <v>151</v>
      </c>
      <c r="CW154" s="5" t="s">
        <v>8</v>
      </c>
      <c r="CX154" s="6">
        <v>44021.951597546293</v>
      </c>
      <c r="CY154" s="5" t="s">
        <v>145</v>
      </c>
      <c r="CZ154" s="5">
        <v>1</v>
      </c>
      <c r="DA154" s="5">
        <v>1</v>
      </c>
      <c r="DB154" s="5">
        <v>1</v>
      </c>
      <c r="DC154" s="5">
        <v>-72</v>
      </c>
    </row>
    <row r="155" spans="1:107" x14ac:dyDescent="0.25">
      <c r="A155">
        <v>7</v>
      </c>
      <c r="B155" s="5" t="s">
        <v>8</v>
      </c>
      <c r="C155" s="6">
        <v>44013.688660752312</v>
      </c>
      <c r="D155" s="5" t="s">
        <v>65</v>
      </c>
      <c r="E155">
        <v>1</v>
      </c>
      <c r="F155">
        <v>1</v>
      </c>
      <c r="G155">
        <v>1</v>
      </c>
      <c r="H155">
        <v>-25</v>
      </c>
      <c r="S155">
        <v>59</v>
      </c>
      <c r="T155" s="5" t="s">
        <v>8</v>
      </c>
      <c r="U155" s="6">
        <v>44021.912119166664</v>
      </c>
      <c r="V155" s="5" t="s">
        <v>140</v>
      </c>
      <c r="W155">
        <v>1</v>
      </c>
      <c r="X155">
        <v>1</v>
      </c>
      <c r="Y155">
        <v>1</v>
      </c>
      <c r="Z155">
        <v>-57</v>
      </c>
      <c r="BC155">
        <v>152</v>
      </c>
      <c r="BD155" s="5" t="s">
        <v>8</v>
      </c>
      <c r="BE155" s="6">
        <v>44021.892743344906</v>
      </c>
      <c r="BF155" s="5" t="s">
        <v>147</v>
      </c>
      <c r="BG155" s="5">
        <v>1</v>
      </c>
      <c r="BH155" s="5">
        <v>1</v>
      </c>
      <c r="BI155" s="5">
        <v>1</v>
      </c>
      <c r="BJ155" s="5">
        <v>-60</v>
      </c>
      <c r="BK155" s="5"/>
      <c r="BU155">
        <v>112</v>
      </c>
      <c r="BV155" s="5" t="s">
        <v>8</v>
      </c>
      <c r="BW155" s="6">
        <v>44021.936895706021</v>
      </c>
      <c r="BX155" s="5" t="s">
        <v>142</v>
      </c>
      <c r="BY155">
        <v>1</v>
      </c>
      <c r="BZ155">
        <v>1</v>
      </c>
      <c r="CA155">
        <v>1</v>
      </c>
      <c r="CB155">
        <v>-67</v>
      </c>
      <c r="CD155">
        <v>152</v>
      </c>
      <c r="CE155" s="5" t="s">
        <v>8</v>
      </c>
      <c r="CF155" s="6">
        <v>44021.944201736114</v>
      </c>
      <c r="CG155" s="5" t="s">
        <v>143</v>
      </c>
      <c r="CH155" s="5">
        <v>1</v>
      </c>
      <c r="CI155" s="5">
        <v>1</v>
      </c>
      <c r="CJ155" s="5">
        <v>1</v>
      </c>
      <c r="CK155" s="5">
        <v>-68</v>
      </c>
      <c r="CL155" s="5"/>
      <c r="CV155">
        <v>152</v>
      </c>
      <c r="CW155" s="5" t="s">
        <v>8</v>
      </c>
      <c r="CX155" s="6">
        <v>44021.951610671298</v>
      </c>
      <c r="CY155" s="5" t="s">
        <v>145</v>
      </c>
      <c r="CZ155" s="5">
        <v>1</v>
      </c>
      <c r="DA155" s="5">
        <v>1</v>
      </c>
      <c r="DB155" s="5">
        <v>1</v>
      </c>
      <c r="DC155" s="5">
        <v>-69</v>
      </c>
    </row>
    <row r="156" spans="1:107" x14ac:dyDescent="0.25">
      <c r="A156">
        <v>8</v>
      </c>
      <c r="B156" s="5" t="s">
        <v>8</v>
      </c>
      <c r="C156" s="6">
        <v>44013.688683958331</v>
      </c>
      <c r="D156" s="5" t="s">
        <v>65</v>
      </c>
      <c r="E156">
        <v>1</v>
      </c>
      <c r="F156">
        <v>1</v>
      </c>
      <c r="G156">
        <v>1</v>
      </c>
      <c r="H156">
        <v>-28</v>
      </c>
      <c r="S156">
        <v>60</v>
      </c>
      <c r="T156" s="5" t="s">
        <v>8</v>
      </c>
      <c r="U156" s="6">
        <v>44021.91213527778</v>
      </c>
      <c r="V156" s="5" t="s">
        <v>140</v>
      </c>
      <c r="W156">
        <v>1</v>
      </c>
      <c r="X156">
        <v>1</v>
      </c>
      <c r="Y156">
        <v>1</v>
      </c>
      <c r="Z156">
        <v>-57</v>
      </c>
      <c r="BC156">
        <v>153</v>
      </c>
      <c r="BD156" s="5" t="s">
        <v>8</v>
      </c>
      <c r="BE156" s="6">
        <v>44021.892755347224</v>
      </c>
      <c r="BF156" s="5" t="s">
        <v>147</v>
      </c>
      <c r="BG156" s="5">
        <v>1</v>
      </c>
      <c r="BH156" s="5">
        <v>1</v>
      </c>
      <c r="BI156" s="5">
        <v>1</v>
      </c>
      <c r="BJ156" s="5">
        <v>-68</v>
      </c>
      <c r="BK156" s="5"/>
      <c r="BU156">
        <v>113</v>
      </c>
      <c r="BV156" s="5" t="s">
        <v>8</v>
      </c>
      <c r="BW156" s="6">
        <v>44021.936898854168</v>
      </c>
      <c r="BX156" s="5" t="s">
        <v>142</v>
      </c>
      <c r="BY156">
        <v>1</v>
      </c>
      <c r="BZ156">
        <v>1</v>
      </c>
      <c r="CA156">
        <v>1</v>
      </c>
      <c r="CB156">
        <v>-65</v>
      </c>
      <c r="CD156">
        <v>153</v>
      </c>
      <c r="CE156" s="5" t="s">
        <v>8</v>
      </c>
      <c r="CF156" s="6">
        <v>44021.944215416668</v>
      </c>
      <c r="CG156" s="5" t="s">
        <v>143</v>
      </c>
      <c r="CH156" s="5">
        <v>1</v>
      </c>
      <c r="CI156" s="5">
        <v>1</v>
      </c>
      <c r="CJ156" s="5">
        <v>1</v>
      </c>
      <c r="CK156" s="5">
        <v>-68</v>
      </c>
      <c r="CL156" s="5"/>
      <c r="CV156">
        <v>153</v>
      </c>
      <c r="CW156" s="5" t="s">
        <v>8</v>
      </c>
      <c r="CX156" s="6">
        <v>44021.951622766202</v>
      </c>
      <c r="CY156" s="5" t="s">
        <v>145</v>
      </c>
      <c r="CZ156" s="5">
        <v>1</v>
      </c>
      <c r="DA156" s="5">
        <v>1</v>
      </c>
      <c r="DB156" s="5">
        <v>1</v>
      </c>
      <c r="DC156" s="5">
        <v>-73</v>
      </c>
    </row>
    <row r="157" spans="1:107" x14ac:dyDescent="0.25">
      <c r="A157">
        <v>9</v>
      </c>
      <c r="B157" s="5" t="s">
        <v>8</v>
      </c>
      <c r="C157" s="6">
        <v>44013.688693969911</v>
      </c>
      <c r="D157" s="5" t="s">
        <v>65</v>
      </c>
      <c r="E157">
        <v>1</v>
      </c>
      <c r="F157">
        <v>1</v>
      </c>
      <c r="G157">
        <v>1</v>
      </c>
      <c r="H157">
        <v>-25</v>
      </c>
      <c r="S157">
        <v>61</v>
      </c>
      <c r="T157" s="5" t="s">
        <v>8</v>
      </c>
      <c r="U157" s="6">
        <v>44021.912141620371</v>
      </c>
      <c r="V157" s="5" t="s">
        <v>140</v>
      </c>
      <c r="W157">
        <v>1</v>
      </c>
      <c r="X157">
        <v>1</v>
      </c>
      <c r="Y157">
        <v>1</v>
      </c>
      <c r="Z157">
        <v>-60</v>
      </c>
      <c r="BC157">
        <v>154</v>
      </c>
      <c r="BD157" s="5" t="s">
        <v>8</v>
      </c>
      <c r="BE157" s="6">
        <v>44021.892769178237</v>
      </c>
      <c r="BF157" s="5" t="s">
        <v>147</v>
      </c>
      <c r="BG157" s="5">
        <v>1</v>
      </c>
      <c r="BH157" s="5">
        <v>1</v>
      </c>
      <c r="BI157" s="5">
        <v>1</v>
      </c>
      <c r="BJ157" s="5">
        <v>-62</v>
      </c>
      <c r="BK157" s="5"/>
      <c r="BU157">
        <v>114</v>
      </c>
      <c r="BV157" s="5" t="s">
        <v>8</v>
      </c>
      <c r="BW157" s="6">
        <v>44021.936922060187</v>
      </c>
      <c r="BX157" s="5" t="s">
        <v>142</v>
      </c>
      <c r="BY157">
        <v>1</v>
      </c>
      <c r="BZ157">
        <v>1</v>
      </c>
      <c r="CA157">
        <v>1</v>
      </c>
      <c r="CB157">
        <v>-64</v>
      </c>
      <c r="CD157">
        <v>154</v>
      </c>
      <c r="CE157" s="5" t="s">
        <v>8</v>
      </c>
      <c r="CF157" s="6">
        <v>44021.944224965278</v>
      </c>
      <c r="CG157" s="5" t="s">
        <v>143</v>
      </c>
      <c r="CH157" s="5">
        <v>1</v>
      </c>
      <c r="CI157" s="5">
        <v>1</v>
      </c>
      <c r="CJ157" s="5">
        <v>1</v>
      </c>
      <c r="CK157" s="5">
        <v>-68</v>
      </c>
      <c r="CL157" s="5"/>
      <c r="CV157">
        <v>154</v>
      </c>
      <c r="CW157" s="5" t="s">
        <v>8</v>
      </c>
      <c r="CX157" s="6">
        <v>44021.951633078701</v>
      </c>
      <c r="CY157" s="5" t="s">
        <v>145</v>
      </c>
      <c r="CZ157" s="5">
        <v>1</v>
      </c>
      <c r="DA157" s="5">
        <v>1</v>
      </c>
      <c r="DB157" s="5">
        <v>1</v>
      </c>
      <c r="DC157" s="5">
        <v>-68</v>
      </c>
    </row>
    <row r="158" spans="1:107" x14ac:dyDescent="0.25">
      <c r="A158">
        <v>10</v>
      </c>
      <c r="B158" s="5" t="s">
        <v>8</v>
      </c>
      <c r="C158" s="6">
        <v>44013.688704583335</v>
      </c>
      <c r="D158" s="5" t="s">
        <v>65</v>
      </c>
      <c r="E158">
        <v>1</v>
      </c>
      <c r="F158">
        <v>1</v>
      </c>
      <c r="G158">
        <v>1</v>
      </c>
      <c r="H158">
        <v>-28</v>
      </c>
      <c r="S158">
        <v>62</v>
      </c>
      <c r="T158" s="5" t="s">
        <v>8</v>
      </c>
      <c r="U158" s="6">
        <v>44021.912153078702</v>
      </c>
      <c r="V158" s="5" t="s">
        <v>140</v>
      </c>
      <c r="W158">
        <v>1</v>
      </c>
      <c r="X158">
        <v>1</v>
      </c>
      <c r="Y158">
        <v>1</v>
      </c>
      <c r="Z158">
        <v>-59</v>
      </c>
      <c r="BC158">
        <v>155</v>
      </c>
      <c r="BD158" s="5" t="s">
        <v>8</v>
      </c>
      <c r="BE158" s="6">
        <v>44021.892778287038</v>
      </c>
      <c r="BF158" s="5" t="s">
        <v>147</v>
      </c>
      <c r="BG158" s="5">
        <v>1</v>
      </c>
      <c r="BH158" s="5">
        <v>1</v>
      </c>
      <c r="BI158" s="5">
        <v>1</v>
      </c>
      <c r="BJ158" s="5">
        <v>-68</v>
      </c>
      <c r="BK158" s="5"/>
      <c r="BU158">
        <v>115</v>
      </c>
      <c r="BV158" s="5" t="s">
        <v>8</v>
      </c>
      <c r="BW158" s="6">
        <v>44021.936934189813</v>
      </c>
      <c r="BX158" s="5" t="s">
        <v>142</v>
      </c>
      <c r="BY158">
        <v>1</v>
      </c>
      <c r="BZ158">
        <v>1</v>
      </c>
      <c r="CA158">
        <v>1</v>
      </c>
      <c r="CB158">
        <v>-67</v>
      </c>
      <c r="CD158">
        <v>155</v>
      </c>
      <c r="CE158" s="5" t="s">
        <v>8</v>
      </c>
      <c r="CF158" s="6">
        <v>44021.944239062497</v>
      </c>
      <c r="CG158" s="5" t="s">
        <v>143</v>
      </c>
      <c r="CH158" s="5">
        <v>1</v>
      </c>
      <c r="CI158" s="5">
        <v>1</v>
      </c>
      <c r="CJ158" s="5">
        <v>1</v>
      </c>
      <c r="CK158" s="5">
        <v>-70</v>
      </c>
      <c r="CL158" s="5"/>
      <c r="CV158">
        <v>155</v>
      </c>
      <c r="CW158" s="5" t="s">
        <v>8</v>
      </c>
      <c r="CX158" s="6">
        <v>44021.95165628472</v>
      </c>
      <c r="CY158" s="5" t="s">
        <v>145</v>
      </c>
      <c r="CZ158" s="5">
        <v>1</v>
      </c>
      <c r="DA158" s="5">
        <v>1</v>
      </c>
      <c r="DB158" s="5">
        <v>1</v>
      </c>
      <c r="DC158" s="5">
        <v>-74</v>
      </c>
    </row>
    <row r="159" spans="1:107" x14ac:dyDescent="0.25">
      <c r="A159">
        <v>11</v>
      </c>
      <c r="B159" s="5" t="s">
        <v>8</v>
      </c>
      <c r="C159" s="6">
        <v>44013.688716145836</v>
      </c>
      <c r="D159" s="5" t="s">
        <v>65</v>
      </c>
      <c r="E159">
        <v>1</v>
      </c>
      <c r="F159">
        <v>1</v>
      </c>
      <c r="G159">
        <v>1</v>
      </c>
      <c r="H159">
        <v>-22</v>
      </c>
      <c r="S159">
        <v>63</v>
      </c>
      <c r="T159" s="5" t="s">
        <v>8</v>
      </c>
      <c r="U159" s="6">
        <v>44021.912176284721</v>
      </c>
      <c r="V159" s="5" t="s">
        <v>140</v>
      </c>
      <c r="W159">
        <v>1</v>
      </c>
      <c r="X159">
        <v>1</v>
      </c>
      <c r="Y159">
        <v>1</v>
      </c>
      <c r="Z159">
        <v>-57</v>
      </c>
      <c r="BC159">
        <v>156</v>
      </c>
      <c r="BD159" s="5" t="s">
        <v>8</v>
      </c>
      <c r="BE159" s="6">
        <v>44021.892790358797</v>
      </c>
      <c r="BF159" s="5" t="s">
        <v>147</v>
      </c>
      <c r="BG159" s="5">
        <v>1</v>
      </c>
      <c r="BH159" s="5">
        <v>1</v>
      </c>
      <c r="BI159" s="5">
        <v>1</v>
      </c>
      <c r="BJ159" s="5">
        <v>-60</v>
      </c>
      <c r="BK159" s="5"/>
      <c r="BU159">
        <v>116</v>
      </c>
      <c r="BV159" s="5" t="s">
        <v>8</v>
      </c>
      <c r="BW159" s="6">
        <v>44021.936953113429</v>
      </c>
      <c r="BX159" s="5" t="s">
        <v>142</v>
      </c>
      <c r="BY159">
        <v>1</v>
      </c>
      <c r="BZ159">
        <v>1</v>
      </c>
      <c r="CA159">
        <v>1</v>
      </c>
      <c r="CB159">
        <v>-65</v>
      </c>
      <c r="CD159">
        <v>156</v>
      </c>
      <c r="CE159" s="5" t="s">
        <v>8</v>
      </c>
      <c r="CF159" s="6">
        <v>44021.944248425927</v>
      </c>
      <c r="CG159" s="5" t="s">
        <v>143</v>
      </c>
      <c r="CH159" s="5">
        <v>1</v>
      </c>
      <c r="CI159" s="5">
        <v>1</v>
      </c>
      <c r="CJ159" s="5">
        <v>1</v>
      </c>
      <c r="CK159" s="5">
        <v>-70</v>
      </c>
      <c r="CL159" s="5"/>
      <c r="CV159">
        <v>156</v>
      </c>
      <c r="CW159" s="5" t="s">
        <v>8</v>
      </c>
      <c r="CX159" s="6">
        <v>44021.951667430556</v>
      </c>
      <c r="CY159" s="5" t="s">
        <v>145</v>
      </c>
      <c r="CZ159" s="5">
        <v>1</v>
      </c>
      <c r="DA159" s="5">
        <v>1</v>
      </c>
      <c r="DB159" s="5">
        <v>1</v>
      </c>
      <c r="DC159" s="5">
        <v>-73</v>
      </c>
    </row>
    <row r="160" spans="1:107" x14ac:dyDescent="0.25">
      <c r="A160">
        <v>12</v>
      </c>
      <c r="B160" s="5" t="s">
        <v>8</v>
      </c>
      <c r="C160" s="6">
        <v>44013.688728576388</v>
      </c>
      <c r="D160" s="5" t="s">
        <v>65</v>
      </c>
      <c r="E160">
        <v>1</v>
      </c>
      <c r="F160">
        <v>1</v>
      </c>
      <c r="G160">
        <v>1</v>
      </c>
      <c r="H160">
        <v>-25</v>
      </c>
      <c r="S160">
        <v>64</v>
      </c>
      <c r="T160" s="5" t="s">
        <v>8</v>
      </c>
      <c r="U160" s="6">
        <v>44021.912190347219</v>
      </c>
      <c r="V160" s="5" t="s">
        <v>140</v>
      </c>
      <c r="W160">
        <v>1</v>
      </c>
      <c r="X160">
        <v>1</v>
      </c>
      <c r="Y160">
        <v>1</v>
      </c>
      <c r="Z160">
        <v>-57</v>
      </c>
      <c r="BC160">
        <v>157</v>
      </c>
      <c r="BD160" s="5" t="s">
        <v>8</v>
      </c>
      <c r="BE160" s="6">
        <v>44021.892803101851</v>
      </c>
      <c r="BF160" s="5" t="s">
        <v>147</v>
      </c>
      <c r="BG160" s="5">
        <v>1</v>
      </c>
      <c r="BH160" s="5">
        <v>1</v>
      </c>
      <c r="BI160" s="5">
        <v>1</v>
      </c>
      <c r="BJ160" s="5">
        <v>-60</v>
      </c>
      <c r="BK160" s="5"/>
      <c r="BU160">
        <v>117</v>
      </c>
      <c r="BV160" s="5" t="s">
        <v>8</v>
      </c>
      <c r="BW160" s="6">
        <v>44021.936959143517</v>
      </c>
      <c r="BX160" s="5" t="s">
        <v>142</v>
      </c>
      <c r="BY160">
        <v>1</v>
      </c>
      <c r="BZ160">
        <v>1</v>
      </c>
      <c r="CA160">
        <v>1</v>
      </c>
      <c r="CB160">
        <v>-69</v>
      </c>
      <c r="CD160">
        <v>157</v>
      </c>
      <c r="CE160" s="5" t="s">
        <v>8</v>
      </c>
      <c r="CF160" s="6">
        <v>44021.944259571763</v>
      </c>
      <c r="CG160" s="5" t="s">
        <v>143</v>
      </c>
      <c r="CH160" s="5">
        <v>1</v>
      </c>
      <c r="CI160" s="5">
        <v>1</v>
      </c>
      <c r="CJ160" s="5">
        <v>1</v>
      </c>
      <c r="CK160" s="5">
        <v>-67</v>
      </c>
      <c r="CL160" s="5"/>
      <c r="CV160">
        <v>157</v>
      </c>
      <c r="CW160" s="5" t="s">
        <v>8</v>
      </c>
      <c r="CX160" s="6">
        <v>44021.951678368052</v>
      </c>
      <c r="CY160" s="5" t="s">
        <v>145</v>
      </c>
      <c r="CZ160" s="5">
        <v>1</v>
      </c>
      <c r="DA160" s="5">
        <v>1</v>
      </c>
      <c r="DB160" s="5">
        <v>1</v>
      </c>
      <c r="DC160" s="5">
        <v>-70</v>
      </c>
    </row>
    <row r="161" spans="1:107" x14ac:dyDescent="0.25">
      <c r="A161">
        <v>13</v>
      </c>
      <c r="B161" s="5" t="s">
        <v>8</v>
      </c>
      <c r="C161" s="6">
        <v>44013.688740578706</v>
      </c>
      <c r="D161" s="5" t="s">
        <v>65</v>
      </c>
      <c r="E161">
        <v>1</v>
      </c>
      <c r="F161">
        <v>1</v>
      </c>
      <c r="G161">
        <v>1</v>
      </c>
      <c r="H161">
        <v>-28</v>
      </c>
      <c r="S161">
        <v>65</v>
      </c>
      <c r="T161" s="5" t="s">
        <v>8</v>
      </c>
      <c r="U161" s="6">
        <v>44021.912199224535</v>
      </c>
      <c r="V161" s="5" t="s">
        <v>140</v>
      </c>
      <c r="W161">
        <v>1</v>
      </c>
      <c r="X161">
        <v>1</v>
      </c>
      <c r="Y161">
        <v>1</v>
      </c>
      <c r="Z161">
        <v>-58</v>
      </c>
      <c r="BC161">
        <v>158</v>
      </c>
      <c r="BD161" s="5" t="s">
        <v>8</v>
      </c>
      <c r="BE161" s="6">
        <v>44021.892813761573</v>
      </c>
      <c r="BF161" s="5" t="s">
        <v>147</v>
      </c>
      <c r="BG161" s="5">
        <v>1</v>
      </c>
      <c r="BH161" s="5">
        <v>1</v>
      </c>
      <c r="BI161" s="5">
        <v>1</v>
      </c>
      <c r="BJ161" s="5">
        <v>-60</v>
      </c>
      <c r="BK161" s="5"/>
      <c r="BU161">
        <v>118</v>
      </c>
      <c r="BV161" s="5" t="s">
        <v>8</v>
      </c>
      <c r="BW161" s="6">
        <v>44021.936967615744</v>
      </c>
      <c r="BX161" s="5" t="s">
        <v>142</v>
      </c>
      <c r="BY161">
        <v>1</v>
      </c>
      <c r="BZ161">
        <v>1</v>
      </c>
      <c r="CA161">
        <v>1</v>
      </c>
      <c r="CB161">
        <v>-70</v>
      </c>
      <c r="CD161">
        <v>158</v>
      </c>
      <c r="CE161" s="5" t="s">
        <v>8</v>
      </c>
      <c r="CF161" s="6">
        <v>44021.944274664354</v>
      </c>
      <c r="CG161" s="5" t="s">
        <v>143</v>
      </c>
      <c r="CH161" s="5">
        <v>1</v>
      </c>
      <c r="CI161" s="5">
        <v>1</v>
      </c>
      <c r="CJ161" s="5">
        <v>1</v>
      </c>
      <c r="CK161" s="5">
        <v>-70</v>
      </c>
      <c r="CL161" s="5"/>
      <c r="CV161">
        <v>158</v>
      </c>
      <c r="CW161" s="5" t="s">
        <v>8</v>
      </c>
      <c r="CX161" s="6">
        <v>44021.951690636575</v>
      </c>
      <c r="CY161" s="5" t="s">
        <v>145</v>
      </c>
      <c r="CZ161" s="5">
        <v>1</v>
      </c>
      <c r="DA161" s="5">
        <v>1</v>
      </c>
      <c r="DB161" s="5">
        <v>1</v>
      </c>
      <c r="DC161" s="5">
        <v>-73</v>
      </c>
    </row>
    <row r="162" spans="1:107" x14ac:dyDescent="0.25">
      <c r="A162">
        <v>14</v>
      </c>
      <c r="B162" s="5" t="s">
        <v>8</v>
      </c>
      <c r="C162" s="6">
        <v>44013.688754351853</v>
      </c>
      <c r="D162" s="5" t="s">
        <v>65</v>
      </c>
      <c r="E162">
        <v>1</v>
      </c>
      <c r="F162">
        <v>1</v>
      </c>
      <c r="G162">
        <v>1</v>
      </c>
      <c r="H162">
        <v>-31</v>
      </c>
      <c r="S162">
        <v>66</v>
      </c>
      <c r="T162" s="5" t="s">
        <v>8</v>
      </c>
      <c r="U162" s="6">
        <v>44021.912222430554</v>
      </c>
      <c r="V162" s="5" t="s">
        <v>140</v>
      </c>
      <c r="W162">
        <v>1</v>
      </c>
      <c r="X162">
        <v>1</v>
      </c>
      <c r="Y162">
        <v>1</v>
      </c>
      <c r="Z162">
        <v>-59</v>
      </c>
      <c r="BC162">
        <v>159</v>
      </c>
      <c r="BD162" s="5" t="s">
        <v>8</v>
      </c>
      <c r="BE162" s="6">
        <v>44021.892825011571</v>
      </c>
      <c r="BF162" s="5" t="s">
        <v>147</v>
      </c>
      <c r="BG162" s="5">
        <v>1</v>
      </c>
      <c r="BH162" s="5">
        <v>1</v>
      </c>
      <c r="BI162" s="5">
        <v>1</v>
      </c>
      <c r="BJ162" s="5">
        <v>-60</v>
      </c>
      <c r="BK162" s="5"/>
      <c r="BU162">
        <v>119</v>
      </c>
      <c r="BV162" s="5" t="s">
        <v>8</v>
      </c>
      <c r="BW162" s="6">
        <v>44021.936980046296</v>
      </c>
      <c r="BX162" s="5" t="s">
        <v>142</v>
      </c>
      <c r="BY162">
        <v>1</v>
      </c>
      <c r="BZ162">
        <v>1</v>
      </c>
      <c r="CA162">
        <v>1</v>
      </c>
      <c r="CB162">
        <v>-67</v>
      </c>
      <c r="CD162">
        <v>159</v>
      </c>
      <c r="CE162" s="5" t="s">
        <v>8</v>
      </c>
      <c r="CF162" s="6">
        <v>44021.944285185185</v>
      </c>
      <c r="CG162" s="5" t="s">
        <v>143</v>
      </c>
      <c r="CH162" s="5">
        <v>1</v>
      </c>
      <c r="CI162" s="5">
        <v>1</v>
      </c>
      <c r="CJ162" s="5">
        <v>1</v>
      </c>
      <c r="CK162" s="5">
        <v>-68</v>
      </c>
      <c r="CL162" s="5"/>
      <c r="CV162">
        <v>159</v>
      </c>
      <c r="CW162" s="5" t="s">
        <v>8</v>
      </c>
      <c r="CX162" s="6">
        <v>44021.951704050924</v>
      </c>
      <c r="CY162" s="5" t="s">
        <v>145</v>
      </c>
      <c r="CZ162" s="5">
        <v>1</v>
      </c>
      <c r="DA162" s="5">
        <v>1</v>
      </c>
      <c r="DB162" s="5">
        <v>1</v>
      </c>
      <c r="DC162" s="5">
        <v>-73</v>
      </c>
    </row>
    <row r="163" spans="1:107" x14ac:dyDescent="0.25">
      <c r="A163">
        <v>15</v>
      </c>
      <c r="B163" s="5" t="s">
        <v>8</v>
      </c>
      <c r="C163" s="6">
        <v>44013.688763287035</v>
      </c>
      <c r="D163" s="5" t="s">
        <v>65</v>
      </c>
      <c r="E163">
        <v>1</v>
      </c>
      <c r="F163">
        <v>1</v>
      </c>
      <c r="G163">
        <v>1</v>
      </c>
      <c r="H163">
        <v>-28</v>
      </c>
      <c r="S163">
        <v>67</v>
      </c>
      <c r="T163" s="5" t="s">
        <v>8</v>
      </c>
      <c r="U163" s="6">
        <v>44021.912245636573</v>
      </c>
      <c r="V163" s="5" t="s">
        <v>140</v>
      </c>
      <c r="W163">
        <v>1</v>
      </c>
      <c r="X163">
        <v>1</v>
      </c>
      <c r="Y163">
        <v>1</v>
      </c>
      <c r="Z163">
        <v>-59</v>
      </c>
      <c r="BC163">
        <v>160</v>
      </c>
      <c r="BD163" s="5" t="s">
        <v>8</v>
      </c>
      <c r="BE163" s="6">
        <v>44021.892835729166</v>
      </c>
      <c r="BF163" s="5" t="s">
        <v>147</v>
      </c>
      <c r="BG163" s="5">
        <v>1</v>
      </c>
      <c r="BH163" s="5">
        <v>1</v>
      </c>
      <c r="BI163" s="5">
        <v>1</v>
      </c>
      <c r="BJ163" s="5">
        <v>-60</v>
      </c>
      <c r="BK163" s="5"/>
      <c r="BU163">
        <v>120</v>
      </c>
      <c r="BV163" s="5" t="s">
        <v>8</v>
      </c>
      <c r="BW163" s="6">
        <v>44021.936991770832</v>
      </c>
      <c r="BX163" s="5" t="s">
        <v>142</v>
      </c>
      <c r="BY163">
        <v>1</v>
      </c>
      <c r="BZ163">
        <v>1</v>
      </c>
      <c r="CA163">
        <v>1</v>
      </c>
      <c r="CB163">
        <v>-65</v>
      </c>
      <c r="CD163">
        <v>160</v>
      </c>
      <c r="CE163" s="5" t="s">
        <v>8</v>
      </c>
      <c r="CF163" s="6">
        <v>44021.944294479166</v>
      </c>
      <c r="CG163" s="5" t="s">
        <v>143</v>
      </c>
      <c r="CH163" s="5">
        <v>1</v>
      </c>
      <c r="CI163" s="5">
        <v>1</v>
      </c>
      <c r="CJ163" s="5">
        <v>1</v>
      </c>
      <c r="CK163" s="5">
        <v>-67</v>
      </c>
      <c r="CL163" s="5"/>
      <c r="CV163">
        <v>160</v>
      </c>
      <c r="CW163" s="5" t="s">
        <v>8</v>
      </c>
      <c r="CX163" s="6">
        <v>44021.951718171294</v>
      </c>
      <c r="CY163" s="5" t="s">
        <v>145</v>
      </c>
      <c r="CZ163" s="5">
        <v>1</v>
      </c>
      <c r="DA163" s="5">
        <v>1</v>
      </c>
      <c r="DB163" s="5">
        <v>1</v>
      </c>
      <c r="DC163" s="5">
        <v>-69</v>
      </c>
    </row>
    <row r="164" spans="1:107" x14ac:dyDescent="0.25">
      <c r="A164">
        <v>16</v>
      </c>
      <c r="B164" s="5" t="s">
        <v>8</v>
      </c>
      <c r="C164" s="6">
        <v>44013.688773668982</v>
      </c>
      <c r="D164" s="5" t="s">
        <v>65</v>
      </c>
      <c r="E164">
        <v>1</v>
      </c>
      <c r="F164">
        <v>1</v>
      </c>
      <c r="G164">
        <v>1</v>
      </c>
      <c r="H164">
        <v>-28</v>
      </c>
      <c r="S164">
        <v>68</v>
      </c>
      <c r="T164" s="5" t="s">
        <v>8</v>
      </c>
      <c r="U164" s="6">
        <v>44021.912268842592</v>
      </c>
      <c r="V164" s="5" t="s">
        <v>140</v>
      </c>
      <c r="W164">
        <v>1</v>
      </c>
      <c r="X164">
        <v>1</v>
      </c>
      <c r="Y164">
        <v>1</v>
      </c>
      <c r="Z164">
        <v>-60</v>
      </c>
      <c r="BC164">
        <v>161</v>
      </c>
      <c r="BD164" s="5" t="s">
        <v>8</v>
      </c>
      <c r="BE164" s="6">
        <v>44021.892847743053</v>
      </c>
      <c r="BF164" s="5" t="s">
        <v>147</v>
      </c>
      <c r="BG164" s="5">
        <v>1</v>
      </c>
      <c r="BH164" s="5">
        <v>1</v>
      </c>
      <c r="BI164" s="5">
        <v>1</v>
      </c>
      <c r="BJ164" s="5">
        <v>-68</v>
      </c>
      <c r="BK164" s="5"/>
      <c r="BU164">
        <v>121</v>
      </c>
      <c r="BV164" s="5" t="s">
        <v>8</v>
      </c>
      <c r="BW164" s="6">
        <v>44021.937003310188</v>
      </c>
      <c r="BX164" s="5" t="s">
        <v>142</v>
      </c>
      <c r="BY164">
        <v>1</v>
      </c>
      <c r="BZ164">
        <v>1</v>
      </c>
      <c r="CA164">
        <v>1</v>
      </c>
      <c r="CB164">
        <v>-70</v>
      </c>
      <c r="CD164">
        <v>161</v>
      </c>
      <c r="CE164" s="5" t="s">
        <v>8</v>
      </c>
      <c r="CF164" s="6">
        <v>44021.944313449072</v>
      </c>
      <c r="CG164" s="5" t="s">
        <v>143</v>
      </c>
      <c r="CH164" s="5">
        <v>1</v>
      </c>
      <c r="CI164" s="5">
        <v>1</v>
      </c>
      <c r="CJ164" s="5">
        <v>1</v>
      </c>
      <c r="CK164" s="5">
        <v>-68</v>
      </c>
      <c r="CL164" s="5"/>
      <c r="CV164">
        <v>161</v>
      </c>
      <c r="CW164" s="5" t="s">
        <v>8</v>
      </c>
      <c r="CX164" s="6">
        <v>44021.951726689818</v>
      </c>
      <c r="CY164" s="5" t="s">
        <v>145</v>
      </c>
      <c r="CZ164" s="5">
        <v>1</v>
      </c>
      <c r="DA164" s="5">
        <v>1</v>
      </c>
      <c r="DB164" s="5">
        <v>1</v>
      </c>
      <c r="DC164" s="5">
        <v>-70</v>
      </c>
    </row>
    <row r="165" spans="1:107" x14ac:dyDescent="0.25">
      <c r="A165">
        <v>17</v>
      </c>
      <c r="B165" s="5" t="s">
        <v>8</v>
      </c>
      <c r="C165" s="6">
        <v>44013.688789050924</v>
      </c>
      <c r="D165" s="5" t="s">
        <v>65</v>
      </c>
      <c r="E165">
        <v>1</v>
      </c>
      <c r="F165">
        <v>1</v>
      </c>
      <c r="G165">
        <v>1</v>
      </c>
      <c r="H165">
        <v>-22</v>
      </c>
      <c r="S165">
        <v>69</v>
      </c>
      <c r="T165" s="5" t="s">
        <v>8</v>
      </c>
      <c r="U165" s="6">
        <v>44021.912292048612</v>
      </c>
      <c r="V165" s="5" t="s">
        <v>140</v>
      </c>
      <c r="W165">
        <v>1</v>
      </c>
      <c r="X165">
        <v>1</v>
      </c>
      <c r="Y165">
        <v>1</v>
      </c>
      <c r="Z165">
        <v>-59</v>
      </c>
      <c r="BC165">
        <v>162</v>
      </c>
      <c r="BD165" s="5" t="s">
        <v>8</v>
      </c>
      <c r="BE165" s="6">
        <v>44021.892861053238</v>
      </c>
      <c r="BF165" s="5" t="s">
        <v>147</v>
      </c>
      <c r="BG165" s="5">
        <v>1</v>
      </c>
      <c r="BH165" s="5">
        <v>1</v>
      </c>
      <c r="BI165" s="5">
        <v>1</v>
      </c>
      <c r="BJ165" s="5">
        <v>-59</v>
      </c>
      <c r="BK165" s="5"/>
      <c r="BU165">
        <v>122</v>
      </c>
      <c r="BV165" s="5" t="s">
        <v>8</v>
      </c>
      <c r="BW165" s="6">
        <v>44021.937026516207</v>
      </c>
      <c r="BX165" s="5" t="s">
        <v>142</v>
      </c>
      <c r="BY165">
        <v>1</v>
      </c>
      <c r="BZ165">
        <v>1</v>
      </c>
      <c r="CA165">
        <v>1</v>
      </c>
      <c r="CB165">
        <v>-65</v>
      </c>
      <c r="CD165">
        <v>162</v>
      </c>
      <c r="CE165" s="5" t="s">
        <v>8</v>
      </c>
      <c r="CF165" s="6">
        <v>44021.944317291665</v>
      </c>
      <c r="CG165" s="5" t="s">
        <v>143</v>
      </c>
      <c r="CH165" s="5">
        <v>1</v>
      </c>
      <c r="CI165" s="5">
        <v>1</v>
      </c>
      <c r="CJ165" s="5">
        <v>1</v>
      </c>
      <c r="CK165" s="5">
        <v>-70</v>
      </c>
      <c r="CL165" s="5"/>
      <c r="CV165">
        <v>162</v>
      </c>
      <c r="CW165" s="5" t="s">
        <v>8</v>
      </c>
      <c r="CX165" s="6">
        <v>44021.951738668984</v>
      </c>
      <c r="CY165" s="5" t="s">
        <v>145</v>
      </c>
      <c r="CZ165" s="5">
        <v>1</v>
      </c>
      <c r="DA165" s="5">
        <v>1</v>
      </c>
      <c r="DB165" s="5">
        <v>1</v>
      </c>
      <c r="DC165" s="5">
        <v>-73</v>
      </c>
    </row>
    <row r="166" spans="1:107" x14ac:dyDescent="0.25">
      <c r="A166">
        <v>18</v>
      </c>
      <c r="B166" s="5" t="s">
        <v>8</v>
      </c>
      <c r="C166" s="6">
        <v>44013.688798553238</v>
      </c>
      <c r="D166" s="5" t="s">
        <v>65</v>
      </c>
      <c r="E166">
        <v>1</v>
      </c>
      <c r="F166">
        <v>1</v>
      </c>
      <c r="G166">
        <v>1</v>
      </c>
      <c r="H166">
        <v>-28</v>
      </c>
      <c r="S166">
        <v>70</v>
      </c>
      <c r="T166" s="5" t="s">
        <v>8</v>
      </c>
      <c r="U166" s="6">
        <v>44021.912304479163</v>
      </c>
      <c r="V166" s="5" t="s">
        <v>140</v>
      </c>
      <c r="W166">
        <v>1</v>
      </c>
      <c r="X166">
        <v>1</v>
      </c>
      <c r="Y166">
        <v>1</v>
      </c>
      <c r="Z166">
        <v>-57</v>
      </c>
      <c r="BC166">
        <v>163</v>
      </c>
      <c r="BD166" s="5" t="s">
        <v>8</v>
      </c>
      <c r="BE166" s="6">
        <v>44021.892870995369</v>
      </c>
      <c r="BF166" s="5" t="s">
        <v>147</v>
      </c>
      <c r="BG166" s="5">
        <v>1</v>
      </c>
      <c r="BH166" s="5">
        <v>1</v>
      </c>
      <c r="BI166" s="5">
        <v>1</v>
      </c>
      <c r="BJ166" s="5">
        <v>-59</v>
      </c>
      <c r="BK166" s="5"/>
      <c r="BU166">
        <v>123</v>
      </c>
      <c r="BV166" s="5" t="s">
        <v>8</v>
      </c>
      <c r="BW166" s="6">
        <v>44021.937039479169</v>
      </c>
      <c r="BX166" s="5" t="s">
        <v>142</v>
      </c>
      <c r="BY166">
        <v>1</v>
      </c>
      <c r="BZ166">
        <v>1</v>
      </c>
      <c r="CA166">
        <v>1</v>
      </c>
      <c r="CB166">
        <v>-66</v>
      </c>
      <c r="CD166">
        <v>163</v>
      </c>
      <c r="CE166" s="5" t="s">
        <v>8</v>
      </c>
      <c r="CF166" s="6">
        <v>44021.944330972219</v>
      </c>
      <c r="CG166" s="5" t="s">
        <v>143</v>
      </c>
      <c r="CH166" s="5">
        <v>1</v>
      </c>
      <c r="CI166" s="5">
        <v>1</v>
      </c>
      <c r="CJ166" s="5">
        <v>1</v>
      </c>
      <c r="CK166" s="5">
        <v>-70</v>
      </c>
      <c r="CL166" s="5"/>
      <c r="CV166">
        <v>163</v>
      </c>
      <c r="CW166" s="5" t="s">
        <v>8</v>
      </c>
      <c r="CX166" s="6">
        <v>44021.951754398149</v>
      </c>
      <c r="CY166" s="5" t="s">
        <v>145</v>
      </c>
      <c r="CZ166" s="5">
        <v>1</v>
      </c>
      <c r="DA166" s="5">
        <v>1</v>
      </c>
      <c r="DB166" s="5">
        <v>1</v>
      </c>
      <c r="DC166" s="5">
        <v>-72</v>
      </c>
    </row>
    <row r="167" spans="1:107" x14ac:dyDescent="0.25">
      <c r="A167">
        <v>19</v>
      </c>
      <c r="B167" s="5" t="s">
        <v>8</v>
      </c>
      <c r="C167" s="6">
        <v>44013.688808530096</v>
      </c>
      <c r="D167" s="5" t="s">
        <v>65</v>
      </c>
      <c r="E167">
        <v>1</v>
      </c>
      <c r="F167">
        <v>1</v>
      </c>
      <c r="G167">
        <v>1</v>
      </c>
      <c r="H167">
        <v>-28</v>
      </c>
      <c r="S167">
        <v>71</v>
      </c>
      <c r="T167" s="5" t="s">
        <v>8</v>
      </c>
      <c r="U167" s="6">
        <v>44021.912315462963</v>
      </c>
      <c r="V167" s="5" t="s">
        <v>140</v>
      </c>
      <c r="W167">
        <v>1</v>
      </c>
      <c r="X167">
        <v>1</v>
      </c>
      <c r="Y167">
        <v>1</v>
      </c>
      <c r="Z167">
        <v>-57</v>
      </c>
      <c r="BC167">
        <v>164</v>
      </c>
      <c r="BD167" s="5" t="s">
        <v>8</v>
      </c>
      <c r="BE167" s="6">
        <v>44021.892882094908</v>
      </c>
      <c r="BF167" s="5" t="s">
        <v>147</v>
      </c>
      <c r="BG167" s="5">
        <v>1</v>
      </c>
      <c r="BH167" s="5">
        <v>1</v>
      </c>
      <c r="BI167" s="5">
        <v>1</v>
      </c>
      <c r="BJ167" s="5">
        <v>-68</v>
      </c>
      <c r="BK167" s="5"/>
      <c r="BU167">
        <v>124</v>
      </c>
      <c r="BV167" s="5" t="s">
        <v>8</v>
      </c>
      <c r="BW167" s="6">
        <v>44021.937052210647</v>
      </c>
      <c r="BX167" s="5" t="s">
        <v>142</v>
      </c>
      <c r="BY167">
        <v>1</v>
      </c>
      <c r="BZ167">
        <v>1</v>
      </c>
      <c r="CA167">
        <v>1</v>
      </c>
      <c r="CB167">
        <v>-65</v>
      </c>
      <c r="CD167">
        <v>164</v>
      </c>
      <c r="CE167" s="5" t="s">
        <v>8</v>
      </c>
      <c r="CF167" s="6">
        <v>44021.944341689814</v>
      </c>
      <c r="CG167" s="5" t="s">
        <v>143</v>
      </c>
      <c r="CH167" s="5">
        <v>1</v>
      </c>
      <c r="CI167" s="5">
        <v>1</v>
      </c>
      <c r="CJ167" s="5">
        <v>1</v>
      </c>
      <c r="CK167" s="5">
        <v>-70</v>
      </c>
      <c r="CL167" s="5"/>
      <c r="CV167">
        <v>164</v>
      </c>
      <c r="CW167" s="5" t="s">
        <v>8</v>
      </c>
      <c r="CX167" s="6">
        <v>44021.95175954861</v>
      </c>
      <c r="CY167" s="5" t="s">
        <v>145</v>
      </c>
      <c r="CZ167" s="5">
        <v>1</v>
      </c>
      <c r="DA167" s="5">
        <v>1</v>
      </c>
      <c r="DB167" s="5">
        <v>1</v>
      </c>
      <c r="DC167" s="5">
        <v>-69</v>
      </c>
    </row>
    <row r="168" spans="1:107" x14ac:dyDescent="0.25">
      <c r="A168">
        <v>20</v>
      </c>
      <c r="B168" s="5" t="s">
        <v>8</v>
      </c>
      <c r="C168" s="6">
        <v>44013.688824363424</v>
      </c>
      <c r="D168" s="5" t="s">
        <v>65</v>
      </c>
      <c r="E168">
        <v>1</v>
      </c>
      <c r="F168">
        <v>1</v>
      </c>
      <c r="G168">
        <v>1</v>
      </c>
      <c r="H168">
        <v>-28</v>
      </c>
      <c r="S168">
        <v>72</v>
      </c>
      <c r="T168" s="5" t="s">
        <v>8</v>
      </c>
      <c r="U168" s="6">
        <v>44021.912328425926</v>
      </c>
      <c r="V168" s="5" t="s">
        <v>140</v>
      </c>
      <c r="W168">
        <v>1</v>
      </c>
      <c r="X168">
        <v>1</v>
      </c>
      <c r="Y168">
        <v>1</v>
      </c>
      <c r="Z168">
        <v>-58</v>
      </c>
      <c r="BC168">
        <v>165</v>
      </c>
      <c r="BD168" s="5" t="s">
        <v>8</v>
      </c>
      <c r="BE168" s="6">
        <v>44021.892896238423</v>
      </c>
      <c r="BF168" s="5" t="s">
        <v>147</v>
      </c>
      <c r="BG168" s="5">
        <v>1</v>
      </c>
      <c r="BH168" s="5">
        <v>1</v>
      </c>
      <c r="BI168" s="5">
        <v>1</v>
      </c>
      <c r="BJ168" s="5">
        <v>-59</v>
      </c>
      <c r="BK168" s="5"/>
      <c r="BU168">
        <v>125</v>
      </c>
      <c r="BV168" s="5" t="s">
        <v>8</v>
      </c>
      <c r="BW168" s="6">
        <v>44021.937063101854</v>
      </c>
      <c r="BX168" s="5" t="s">
        <v>142</v>
      </c>
      <c r="BY168">
        <v>1</v>
      </c>
      <c r="BZ168">
        <v>1</v>
      </c>
      <c r="CA168">
        <v>1</v>
      </c>
      <c r="CB168">
        <v>-66</v>
      </c>
      <c r="CD168">
        <v>165</v>
      </c>
      <c r="CE168" s="5" t="s">
        <v>8</v>
      </c>
      <c r="CF168" s="6">
        <v>44021.944353425926</v>
      </c>
      <c r="CG168" s="5" t="s">
        <v>143</v>
      </c>
      <c r="CH168" s="5">
        <v>1</v>
      </c>
      <c r="CI168" s="5">
        <v>1</v>
      </c>
      <c r="CJ168" s="5">
        <v>1</v>
      </c>
      <c r="CK168" s="5">
        <v>-69</v>
      </c>
      <c r="CL168" s="5"/>
      <c r="CV168">
        <v>165</v>
      </c>
      <c r="CW168" s="5" t="s">
        <v>8</v>
      </c>
      <c r="CX168" s="6">
        <v>44021.951773379631</v>
      </c>
      <c r="CY168" s="5" t="s">
        <v>145</v>
      </c>
      <c r="CZ168" s="5">
        <v>1</v>
      </c>
      <c r="DA168" s="5">
        <v>1</v>
      </c>
      <c r="DB168" s="5">
        <v>1</v>
      </c>
      <c r="DC168" s="5">
        <v>-72</v>
      </c>
    </row>
    <row r="169" spans="1:107" x14ac:dyDescent="0.25">
      <c r="A169">
        <v>21</v>
      </c>
      <c r="B169" s="5" t="s">
        <v>8</v>
      </c>
      <c r="C169" s="6">
        <v>44013.688833819448</v>
      </c>
      <c r="D169" s="5" t="s">
        <v>65</v>
      </c>
      <c r="E169">
        <v>1</v>
      </c>
      <c r="F169">
        <v>1</v>
      </c>
      <c r="G169">
        <v>1</v>
      </c>
      <c r="H169">
        <v>-22</v>
      </c>
      <c r="S169">
        <v>73</v>
      </c>
      <c r="T169" s="5" t="s">
        <v>8</v>
      </c>
      <c r="U169" s="6">
        <v>44021.912351631945</v>
      </c>
      <c r="V169" s="5" t="s">
        <v>140</v>
      </c>
      <c r="W169">
        <v>1</v>
      </c>
      <c r="X169">
        <v>1</v>
      </c>
      <c r="Y169">
        <v>1</v>
      </c>
      <c r="Z169">
        <v>-59</v>
      </c>
      <c r="BC169">
        <v>166</v>
      </c>
      <c r="BD169" s="5" t="s">
        <v>8</v>
      </c>
      <c r="BE169" s="6">
        <v>44021.892909282411</v>
      </c>
      <c r="BF169" s="5" t="s">
        <v>147</v>
      </c>
      <c r="BG169" s="5">
        <v>1</v>
      </c>
      <c r="BH169" s="5">
        <v>1</v>
      </c>
      <c r="BI169" s="5">
        <v>1</v>
      </c>
      <c r="BJ169" s="5">
        <v>-68</v>
      </c>
      <c r="BK169" s="5"/>
      <c r="BU169">
        <v>126</v>
      </c>
      <c r="BV169" s="5" t="s">
        <v>8</v>
      </c>
      <c r="BW169" s="6">
        <v>44021.937072233799</v>
      </c>
      <c r="BX169" s="5" t="s">
        <v>142</v>
      </c>
      <c r="BY169">
        <v>1</v>
      </c>
      <c r="BZ169">
        <v>1</v>
      </c>
      <c r="CA169">
        <v>1</v>
      </c>
      <c r="CB169">
        <v>-67</v>
      </c>
      <c r="CD169">
        <v>166</v>
      </c>
      <c r="CE169" s="5" t="s">
        <v>8</v>
      </c>
      <c r="CF169" s="6">
        <v>44021.94437099537</v>
      </c>
      <c r="CG169" s="5" t="s">
        <v>143</v>
      </c>
      <c r="CH169" s="5">
        <v>1</v>
      </c>
      <c r="CI169" s="5">
        <v>1</v>
      </c>
      <c r="CJ169" s="5">
        <v>1</v>
      </c>
      <c r="CK169" s="5">
        <v>-68</v>
      </c>
      <c r="CL169" s="5"/>
      <c r="CV169">
        <v>166</v>
      </c>
      <c r="CW169" s="5" t="s">
        <v>8</v>
      </c>
      <c r="CX169" s="6">
        <v>44021.951782928241</v>
      </c>
      <c r="CY169" s="5" t="s">
        <v>145</v>
      </c>
      <c r="CZ169" s="5">
        <v>1</v>
      </c>
      <c r="DA169" s="5">
        <v>1</v>
      </c>
      <c r="DB169" s="5">
        <v>1</v>
      </c>
      <c r="DC169" s="5">
        <v>-73</v>
      </c>
    </row>
    <row r="170" spans="1:107" x14ac:dyDescent="0.25">
      <c r="A170">
        <v>22</v>
      </c>
      <c r="B170" s="5" t="s">
        <v>8</v>
      </c>
      <c r="C170" s="6">
        <v>44013.68884865741</v>
      </c>
      <c r="D170" s="5" t="s">
        <v>65</v>
      </c>
      <c r="E170">
        <v>1</v>
      </c>
      <c r="F170">
        <v>1</v>
      </c>
      <c r="G170">
        <v>1</v>
      </c>
      <c r="H170">
        <v>-28</v>
      </c>
      <c r="S170">
        <v>74</v>
      </c>
      <c r="T170" s="5" t="s">
        <v>8</v>
      </c>
      <c r="U170" s="6">
        <v>44021.912363090276</v>
      </c>
      <c r="V170" s="5" t="s">
        <v>140</v>
      </c>
      <c r="W170">
        <v>1</v>
      </c>
      <c r="X170">
        <v>1</v>
      </c>
      <c r="Y170">
        <v>1</v>
      </c>
      <c r="Z170">
        <v>-60</v>
      </c>
      <c r="BC170">
        <v>167</v>
      </c>
      <c r="BD170" s="5" t="s">
        <v>8</v>
      </c>
      <c r="BE170" s="6">
        <v>44021.892917754631</v>
      </c>
      <c r="BF170" s="5" t="s">
        <v>147</v>
      </c>
      <c r="BG170" s="5">
        <v>1</v>
      </c>
      <c r="BH170" s="5">
        <v>1</v>
      </c>
      <c r="BI170" s="5">
        <v>1</v>
      </c>
      <c r="BJ170" s="5">
        <v>-69</v>
      </c>
      <c r="BK170" s="5"/>
      <c r="BU170">
        <v>127</v>
      </c>
      <c r="BV170" s="5" t="s">
        <v>8</v>
      </c>
      <c r="BW170" s="6">
        <v>44021.937095439818</v>
      </c>
      <c r="BX170" s="5" t="s">
        <v>142</v>
      </c>
      <c r="BY170">
        <v>1</v>
      </c>
      <c r="BZ170">
        <v>1</v>
      </c>
      <c r="CA170">
        <v>1</v>
      </c>
      <c r="CB170">
        <v>-67</v>
      </c>
      <c r="CD170">
        <v>167</v>
      </c>
      <c r="CE170" s="5" t="s">
        <v>8</v>
      </c>
      <c r="CF170" s="6">
        <v>44021.944376180552</v>
      </c>
      <c r="CG170" s="5" t="s">
        <v>143</v>
      </c>
      <c r="CH170" s="5">
        <v>1</v>
      </c>
      <c r="CI170" s="5">
        <v>1</v>
      </c>
      <c r="CJ170" s="5">
        <v>1</v>
      </c>
      <c r="CK170" s="5">
        <v>-71</v>
      </c>
      <c r="CL170" s="5"/>
      <c r="CV170">
        <v>167</v>
      </c>
      <c r="CW170" s="5" t="s">
        <v>8</v>
      </c>
      <c r="CX170" s="6">
        <v>44021.951798761576</v>
      </c>
      <c r="CY170" s="5" t="s">
        <v>145</v>
      </c>
      <c r="CZ170" s="5">
        <v>1</v>
      </c>
      <c r="DA170" s="5">
        <v>1</v>
      </c>
      <c r="DB170" s="5">
        <v>1</v>
      </c>
      <c r="DC170" s="5">
        <v>-70</v>
      </c>
    </row>
    <row r="171" spans="1:107" x14ac:dyDescent="0.25">
      <c r="A171">
        <v>23</v>
      </c>
      <c r="B171" s="5" t="s">
        <v>8</v>
      </c>
      <c r="C171" s="6">
        <v>44013.688855879627</v>
      </c>
      <c r="D171" s="5" t="s">
        <v>65</v>
      </c>
      <c r="E171">
        <v>1</v>
      </c>
      <c r="F171">
        <v>1</v>
      </c>
      <c r="G171">
        <v>1</v>
      </c>
      <c r="H171">
        <v>-28</v>
      </c>
      <c r="S171">
        <v>75</v>
      </c>
      <c r="T171" s="5" t="s">
        <v>8</v>
      </c>
      <c r="U171" s="6">
        <v>44021.912374733794</v>
      </c>
      <c r="V171" s="5" t="s">
        <v>140</v>
      </c>
      <c r="W171">
        <v>1</v>
      </c>
      <c r="X171">
        <v>1</v>
      </c>
      <c r="Y171">
        <v>1</v>
      </c>
      <c r="Z171">
        <v>-57</v>
      </c>
      <c r="BC171">
        <v>168</v>
      </c>
      <c r="BD171" s="5" t="s">
        <v>8</v>
      </c>
      <c r="BE171" s="6">
        <v>44021.892928379631</v>
      </c>
      <c r="BF171" s="5" t="s">
        <v>147</v>
      </c>
      <c r="BG171" s="5">
        <v>1</v>
      </c>
      <c r="BH171" s="5">
        <v>1</v>
      </c>
      <c r="BI171" s="5">
        <v>1</v>
      </c>
      <c r="BJ171" s="5">
        <v>-60</v>
      </c>
      <c r="BK171" s="5"/>
      <c r="BU171">
        <v>128</v>
      </c>
      <c r="BV171" s="5" t="s">
        <v>8</v>
      </c>
      <c r="BW171" s="6">
        <v>44021.937111053237</v>
      </c>
      <c r="BX171" s="5" t="s">
        <v>142</v>
      </c>
      <c r="BY171">
        <v>1</v>
      </c>
      <c r="BZ171">
        <v>1</v>
      </c>
      <c r="CA171">
        <v>1</v>
      </c>
      <c r="CB171">
        <v>-70</v>
      </c>
      <c r="CD171">
        <v>168</v>
      </c>
      <c r="CE171" s="5" t="s">
        <v>8</v>
      </c>
      <c r="CF171" s="6">
        <v>44021.944393703707</v>
      </c>
      <c r="CG171" s="5" t="s">
        <v>143</v>
      </c>
      <c r="CH171" s="5">
        <v>1</v>
      </c>
      <c r="CI171" s="5">
        <v>1</v>
      </c>
      <c r="CJ171" s="5">
        <v>1</v>
      </c>
      <c r="CK171" s="5">
        <v>-67</v>
      </c>
      <c r="CL171" s="5"/>
      <c r="CV171">
        <v>168</v>
      </c>
      <c r="CW171" s="5" t="s">
        <v>8</v>
      </c>
      <c r="CX171" s="6">
        <v>44021.95180574074</v>
      </c>
      <c r="CY171" s="5" t="s">
        <v>145</v>
      </c>
      <c r="CZ171" s="5">
        <v>1</v>
      </c>
      <c r="DA171" s="5">
        <v>1</v>
      </c>
      <c r="DB171" s="5">
        <v>1</v>
      </c>
      <c r="DC171" s="5">
        <v>-69</v>
      </c>
    </row>
    <row r="172" spans="1:107" x14ac:dyDescent="0.25">
      <c r="A172">
        <v>24</v>
      </c>
      <c r="B172" s="5" t="s">
        <v>8</v>
      </c>
      <c r="C172" s="6">
        <v>44013.688867685189</v>
      </c>
      <c r="D172" s="5" t="s">
        <v>65</v>
      </c>
      <c r="E172">
        <v>1</v>
      </c>
      <c r="F172">
        <v>1</v>
      </c>
      <c r="G172">
        <v>1</v>
      </c>
      <c r="H172">
        <v>-28</v>
      </c>
      <c r="S172">
        <v>76</v>
      </c>
      <c r="T172" s="5" t="s">
        <v>8</v>
      </c>
      <c r="U172" s="6">
        <v>44021.91238587963</v>
      </c>
      <c r="V172" s="5" t="s">
        <v>140</v>
      </c>
      <c r="W172">
        <v>1</v>
      </c>
      <c r="X172">
        <v>1</v>
      </c>
      <c r="Y172">
        <v>1</v>
      </c>
      <c r="Z172">
        <v>-58</v>
      </c>
      <c r="BC172">
        <v>169</v>
      </c>
      <c r="BD172" s="5" t="s">
        <v>8</v>
      </c>
      <c r="BE172" s="6">
        <v>44021.892940717589</v>
      </c>
      <c r="BF172" s="5" t="s">
        <v>147</v>
      </c>
      <c r="BG172" s="5">
        <v>1</v>
      </c>
      <c r="BH172" s="5">
        <v>1</v>
      </c>
      <c r="BI172" s="5">
        <v>1</v>
      </c>
      <c r="BJ172" s="5">
        <v>-59</v>
      </c>
      <c r="BK172" s="5"/>
      <c r="BU172">
        <v>129</v>
      </c>
      <c r="BV172" s="5" t="s">
        <v>8</v>
      </c>
      <c r="BW172" s="6">
        <v>44021.93711864583</v>
      </c>
      <c r="BX172" s="5" t="s">
        <v>142</v>
      </c>
      <c r="BY172">
        <v>1</v>
      </c>
      <c r="BZ172">
        <v>1</v>
      </c>
      <c r="CA172">
        <v>1</v>
      </c>
      <c r="CB172">
        <v>-66</v>
      </c>
      <c r="CD172">
        <v>169</v>
      </c>
      <c r="CE172" s="5" t="s">
        <v>8</v>
      </c>
      <c r="CF172" s="6">
        <v>44021.944398865744</v>
      </c>
      <c r="CG172" s="5" t="s">
        <v>143</v>
      </c>
      <c r="CH172" s="5">
        <v>1</v>
      </c>
      <c r="CI172" s="5">
        <v>1</v>
      </c>
      <c r="CJ172" s="5">
        <v>1</v>
      </c>
      <c r="CK172" s="5">
        <v>-67</v>
      </c>
      <c r="CL172" s="5"/>
      <c r="CV172">
        <v>169</v>
      </c>
      <c r="CW172" s="5" t="s">
        <v>8</v>
      </c>
      <c r="CX172" s="6">
        <v>44021.951817685185</v>
      </c>
      <c r="CY172" s="5" t="s">
        <v>145</v>
      </c>
      <c r="CZ172" s="5">
        <v>1</v>
      </c>
      <c r="DA172" s="5">
        <v>1</v>
      </c>
      <c r="DB172" s="5">
        <v>1</v>
      </c>
      <c r="DC172" s="5">
        <v>-72</v>
      </c>
    </row>
    <row r="173" spans="1:107" x14ac:dyDescent="0.25">
      <c r="A173">
        <v>25</v>
      </c>
      <c r="B173" s="5" t="s">
        <v>8</v>
      </c>
      <c r="C173" s="6">
        <v>44013.688880520836</v>
      </c>
      <c r="D173" s="5" t="s">
        <v>65</v>
      </c>
      <c r="E173">
        <v>1</v>
      </c>
      <c r="F173">
        <v>1</v>
      </c>
      <c r="G173">
        <v>1</v>
      </c>
      <c r="H173">
        <v>-28</v>
      </c>
      <c r="S173">
        <v>77</v>
      </c>
      <c r="T173" s="5" t="s">
        <v>8</v>
      </c>
      <c r="U173" s="6">
        <v>44021.912397673608</v>
      </c>
      <c r="V173" s="5" t="s">
        <v>140</v>
      </c>
      <c r="W173">
        <v>1</v>
      </c>
      <c r="X173">
        <v>1</v>
      </c>
      <c r="Y173">
        <v>1</v>
      </c>
      <c r="Z173">
        <v>-60</v>
      </c>
      <c r="BC173">
        <v>170</v>
      </c>
      <c r="BD173" s="5" t="s">
        <v>8</v>
      </c>
      <c r="BE173" s="6">
        <v>44021.892951481481</v>
      </c>
      <c r="BF173" s="5" t="s">
        <v>147</v>
      </c>
      <c r="BG173" s="5">
        <v>1</v>
      </c>
      <c r="BH173" s="5">
        <v>1</v>
      </c>
      <c r="BI173" s="5">
        <v>1</v>
      </c>
      <c r="BJ173" s="5">
        <v>-69</v>
      </c>
      <c r="BK173" s="5"/>
      <c r="BU173">
        <v>130</v>
      </c>
      <c r="BV173" s="5" t="s">
        <v>8</v>
      </c>
      <c r="BW173" s="6">
        <v>44021.937139386573</v>
      </c>
      <c r="BX173" s="5" t="s">
        <v>142</v>
      </c>
      <c r="BY173">
        <v>1</v>
      </c>
      <c r="BZ173">
        <v>1</v>
      </c>
      <c r="CA173">
        <v>1</v>
      </c>
      <c r="CB173">
        <v>-70</v>
      </c>
      <c r="CD173">
        <v>170</v>
      </c>
      <c r="CE173" s="5" t="s">
        <v>8</v>
      </c>
      <c r="CF173" s="6">
        <v>44021.944409861113</v>
      </c>
      <c r="CG173" s="5" t="s">
        <v>143</v>
      </c>
      <c r="CH173" s="5">
        <v>1</v>
      </c>
      <c r="CI173" s="5">
        <v>1</v>
      </c>
      <c r="CJ173" s="5">
        <v>1</v>
      </c>
      <c r="CK173" s="5">
        <v>-67</v>
      </c>
      <c r="CL173" s="5"/>
      <c r="CV173">
        <v>170</v>
      </c>
      <c r="CW173" s="5" t="s">
        <v>8</v>
      </c>
      <c r="CX173" s="6">
        <v>44021.95182905093</v>
      </c>
      <c r="CY173" s="5" t="s">
        <v>145</v>
      </c>
      <c r="CZ173" s="5">
        <v>1</v>
      </c>
      <c r="DA173" s="5">
        <v>1</v>
      </c>
      <c r="DB173" s="5">
        <v>1</v>
      </c>
      <c r="DC173" s="5">
        <v>-73</v>
      </c>
    </row>
    <row r="174" spans="1:107" x14ac:dyDescent="0.25">
      <c r="A174">
        <v>26</v>
      </c>
      <c r="B174" s="5" t="s">
        <v>8</v>
      </c>
      <c r="C174" s="6">
        <v>44013.688893229169</v>
      </c>
      <c r="D174" s="5" t="s">
        <v>65</v>
      </c>
      <c r="E174">
        <v>1</v>
      </c>
      <c r="F174">
        <v>1</v>
      </c>
      <c r="G174">
        <v>1</v>
      </c>
      <c r="H174">
        <v>-28</v>
      </c>
      <c r="S174">
        <v>78</v>
      </c>
      <c r="T174" s="5" t="s">
        <v>8</v>
      </c>
      <c r="U174" s="6">
        <v>44021.912407824071</v>
      </c>
      <c r="V174" s="5" t="s">
        <v>140</v>
      </c>
      <c r="W174">
        <v>1</v>
      </c>
      <c r="X174">
        <v>1</v>
      </c>
      <c r="Y174">
        <v>1</v>
      </c>
      <c r="Z174">
        <v>-57</v>
      </c>
      <c r="BC174">
        <v>171</v>
      </c>
      <c r="BD174" s="5" t="s">
        <v>8</v>
      </c>
      <c r="BE174" s="6">
        <v>44021.892964189814</v>
      </c>
      <c r="BF174" s="5" t="s">
        <v>147</v>
      </c>
      <c r="BG174" s="5">
        <v>1</v>
      </c>
      <c r="BH174" s="5">
        <v>1</v>
      </c>
      <c r="BI174" s="5">
        <v>1</v>
      </c>
      <c r="BJ174" s="5">
        <v>-62</v>
      </c>
      <c r="BK174" s="5"/>
      <c r="BU174">
        <v>131</v>
      </c>
      <c r="BV174" s="5" t="s">
        <v>8</v>
      </c>
      <c r="BW174" s="6">
        <v>44021.937141365743</v>
      </c>
      <c r="BX174" s="5" t="s">
        <v>142</v>
      </c>
      <c r="BY174">
        <v>1</v>
      </c>
      <c r="BZ174">
        <v>1</v>
      </c>
      <c r="CA174">
        <v>1</v>
      </c>
      <c r="CB174">
        <v>-67</v>
      </c>
      <c r="CD174">
        <v>171</v>
      </c>
      <c r="CE174" s="5" t="s">
        <v>8</v>
      </c>
      <c r="CF174" s="6">
        <v>44021.944432187498</v>
      </c>
      <c r="CG174" s="5" t="s">
        <v>143</v>
      </c>
      <c r="CH174" s="5">
        <v>1</v>
      </c>
      <c r="CI174" s="5">
        <v>1</v>
      </c>
      <c r="CJ174" s="5">
        <v>1</v>
      </c>
      <c r="CK174" s="5">
        <v>-67</v>
      </c>
      <c r="CL174" s="5"/>
      <c r="CV174">
        <v>171</v>
      </c>
      <c r="CW174" s="5" t="s">
        <v>8</v>
      </c>
      <c r="CX174" s="6">
        <v>44021.951843425923</v>
      </c>
      <c r="CY174" s="5" t="s">
        <v>145</v>
      </c>
      <c r="CZ174" s="5">
        <v>1</v>
      </c>
      <c r="DA174" s="5">
        <v>1</v>
      </c>
      <c r="DB174" s="5">
        <v>1</v>
      </c>
      <c r="DC174" s="5">
        <v>-71</v>
      </c>
    </row>
    <row r="175" spans="1:107" x14ac:dyDescent="0.25">
      <c r="A175">
        <v>27</v>
      </c>
      <c r="B175" s="5" t="s">
        <v>8</v>
      </c>
      <c r="C175" s="6">
        <v>44013.688900787034</v>
      </c>
      <c r="D175" s="5" t="s">
        <v>65</v>
      </c>
      <c r="E175">
        <v>1</v>
      </c>
      <c r="F175">
        <v>1</v>
      </c>
      <c r="G175">
        <v>1</v>
      </c>
      <c r="H175">
        <v>-23</v>
      </c>
      <c r="S175">
        <v>79</v>
      </c>
      <c r="T175" s="5" t="s">
        <v>8</v>
      </c>
      <c r="U175" s="6">
        <v>44021.912421539353</v>
      </c>
      <c r="V175" s="5" t="s">
        <v>140</v>
      </c>
      <c r="W175">
        <v>1</v>
      </c>
      <c r="X175">
        <v>1</v>
      </c>
      <c r="Y175">
        <v>1</v>
      </c>
      <c r="Z175">
        <v>-57</v>
      </c>
      <c r="BC175">
        <v>172</v>
      </c>
      <c r="BD175" s="5" t="s">
        <v>8</v>
      </c>
      <c r="BE175" s="6">
        <v>44021.892976886571</v>
      </c>
      <c r="BF175" s="5" t="s">
        <v>147</v>
      </c>
      <c r="BG175" s="5">
        <v>1</v>
      </c>
      <c r="BH175" s="5">
        <v>1</v>
      </c>
      <c r="BI175" s="5">
        <v>1</v>
      </c>
      <c r="BJ175" s="5">
        <v>-60</v>
      </c>
      <c r="BK175" s="5"/>
      <c r="BU175">
        <v>132</v>
      </c>
      <c r="BV175" s="5" t="s">
        <v>8</v>
      </c>
      <c r="BW175" s="6">
        <v>44021.93715474537</v>
      </c>
      <c r="BX175" s="5" t="s">
        <v>142</v>
      </c>
      <c r="BY175">
        <v>1</v>
      </c>
      <c r="BZ175">
        <v>1</v>
      </c>
      <c r="CA175">
        <v>1</v>
      </c>
      <c r="CB175">
        <v>-70</v>
      </c>
      <c r="CD175">
        <v>172</v>
      </c>
      <c r="CE175" s="5" t="s">
        <v>8</v>
      </c>
      <c r="CF175" s="6">
        <v>44021.94443314815</v>
      </c>
      <c r="CG175" s="5" t="s">
        <v>143</v>
      </c>
      <c r="CH175" s="5">
        <v>1</v>
      </c>
      <c r="CI175" s="5">
        <v>1</v>
      </c>
      <c r="CJ175" s="5">
        <v>1</v>
      </c>
      <c r="CK175" s="5">
        <v>-67</v>
      </c>
      <c r="CL175" s="5"/>
      <c r="CV175">
        <v>172</v>
      </c>
      <c r="CW175" s="5" t="s">
        <v>8</v>
      </c>
      <c r="CX175" s="6">
        <v>44021.951855879626</v>
      </c>
      <c r="CY175" s="5" t="s">
        <v>145</v>
      </c>
      <c r="CZ175" s="5">
        <v>1</v>
      </c>
      <c r="DA175" s="5">
        <v>1</v>
      </c>
      <c r="DB175" s="5">
        <v>1</v>
      </c>
      <c r="DC175" s="5">
        <v>-69</v>
      </c>
    </row>
    <row r="176" spans="1:107" x14ac:dyDescent="0.25">
      <c r="A176">
        <v>28</v>
      </c>
      <c r="B176" s="5" t="s">
        <v>8</v>
      </c>
      <c r="C176" s="6">
        <v>44013.688912800928</v>
      </c>
      <c r="D176" s="5" t="s">
        <v>65</v>
      </c>
      <c r="E176">
        <v>1</v>
      </c>
      <c r="F176">
        <v>1</v>
      </c>
      <c r="G176">
        <v>1</v>
      </c>
      <c r="H176">
        <v>-28</v>
      </c>
      <c r="S176">
        <v>80</v>
      </c>
      <c r="T176" s="5" t="s">
        <v>8</v>
      </c>
      <c r="U176" s="6">
        <v>44021.912444745372</v>
      </c>
      <c r="V176" s="5" t="s">
        <v>140</v>
      </c>
      <c r="W176">
        <v>1</v>
      </c>
      <c r="X176">
        <v>1</v>
      </c>
      <c r="Y176">
        <v>1</v>
      </c>
      <c r="Z176">
        <v>-57</v>
      </c>
      <c r="BC176">
        <v>173</v>
      </c>
      <c r="BD176" s="5" t="s">
        <v>8</v>
      </c>
      <c r="BE176" s="6">
        <v>44021.89300009259</v>
      </c>
      <c r="BF176" s="5" t="s">
        <v>147</v>
      </c>
      <c r="BG176" s="5">
        <v>1</v>
      </c>
      <c r="BH176" s="5">
        <v>1</v>
      </c>
      <c r="BI176" s="5">
        <v>1</v>
      </c>
      <c r="BJ176" s="5">
        <v>-60</v>
      </c>
      <c r="BK176" s="5"/>
      <c r="BU176">
        <v>133</v>
      </c>
      <c r="BV176" s="5" t="s">
        <v>8</v>
      </c>
      <c r="BW176" s="6">
        <v>44021.937176736108</v>
      </c>
      <c r="BX176" s="5" t="s">
        <v>142</v>
      </c>
      <c r="BY176">
        <v>1</v>
      </c>
      <c r="BZ176">
        <v>1</v>
      </c>
      <c r="CA176">
        <v>1</v>
      </c>
      <c r="CB176">
        <v>-67</v>
      </c>
      <c r="CD176">
        <v>173</v>
      </c>
      <c r="CE176" s="5" t="s">
        <v>8</v>
      </c>
      <c r="CF176" s="6">
        <v>44021.944449560186</v>
      </c>
      <c r="CG176" s="5" t="s">
        <v>143</v>
      </c>
      <c r="CH176" s="5">
        <v>1</v>
      </c>
      <c r="CI176" s="5">
        <v>1</v>
      </c>
      <c r="CJ176" s="5">
        <v>1</v>
      </c>
      <c r="CK176" s="5">
        <v>-67</v>
      </c>
      <c r="CL176" s="5"/>
      <c r="CV176">
        <v>173</v>
      </c>
      <c r="CW176" s="5" t="s">
        <v>8</v>
      </c>
      <c r="CX176" s="6">
        <v>44021.951864363429</v>
      </c>
      <c r="CY176" s="5" t="s">
        <v>145</v>
      </c>
      <c r="CZ176" s="5">
        <v>1</v>
      </c>
      <c r="DA176" s="5">
        <v>1</v>
      </c>
      <c r="DB176" s="5">
        <v>1</v>
      </c>
      <c r="DC176" s="5">
        <v>-70</v>
      </c>
    </row>
    <row r="177" spans="1:107" x14ac:dyDescent="0.25">
      <c r="A177">
        <v>29</v>
      </c>
      <c r="B177" s="5" t="s">
        <v>8</v>
      </c>
      <c r="C177" s="6">
        <v>44013.688926134259</v>
      </c>
      <c r="D177" s="5" t="s">
        <v>65</v>
      </c>
      <c r="E177">
        <v>1</v>
      </c>
      <c r="F177">
        <v>1</v>
      </c>
      <c r="G177">
        <v>1</v>
      </c>
      <c r="H177">
        <v>-28</v>
      </c>
      <c r="S177">
        <v>81</v>
      </c>
      <c r="T177" s="5" t="s">
        <v>8</v>
      </c>
      <c r="U177" s="6">
        <v>44021.912464143519</v>
      </c>
      <c r="V177" s="5" t="s">
        <v>140</v>
      </c>
      <c r="W177">
        <v>1</v>
      </c>
      <c r="X177">
        <v>1</v>
      </c>
      <c r="Y177">
        <v>1</v>
      </c>
      <c r="Z177">
        <v>-57</v>
      </c>
      <c r="BC177">
        <v>174</v>
      </c>
      <c r="BD177" s="5" t="s">
        <v>8</v>
      </c>
      <c r="BE177" s="6">
        <v>44021.893010717591</v>
      </c>
      <c r="BF177" s="5" t="s">
        <v>147</v>
      </c>
      <c r="BG177" s="5">
        <v>1</v>
      </c>
      <c r="BH177" s="5">
        <v>1</v>
      </c>
      <c r="BI177" s="5">
        <v>1</v>
      </c>
      <c r="BJ177" s="5">
        <v>-60</v>
      </c>
      <c r="BK177" s="5"/>
      <c r="BU177">
        <v>134</v>
      </c>
      <c r="BV177" s="5" t="s">
        <v>8</v>
      </c>
      <c r="BW177" s="6">
        <v>44021.937195625003</v>
      </c>
      <c r="BX177" s="5" t="s">
        <v>142</v>
      </c>
      <c r="BY177">
        <v>1</v>
      </c>
      <c r="BZ177">
        <v>1</v>
      </c>
      <c r="CA177">
        <v>1</v>
      </c>
      <c r="CB177">
        <v>-66</v>
      </c>
      <c r="CD177">
        <v>174</v>
      </c>
      <c r="CE177" s="5" t="s">
        <v>8</v>
      </c>
      <c r="CF177" s="6">
        <v>44021.944457303238</v>
      </c>
      <c r="CG177" s="5" t="s">
        <v>143</v>
      </c>
      <c r="CH177" s="5">
        <v>1</v>
      </c>
      <c r="CI177" s="5">
        <v>1</v>
      </c>
      <c r="CJ177" s="5">
        <v>1</v>
      </c>
      <c r="CK177" s="5">
        <v>-68</v>
      </c>
      <c r="CL177" s="5"/>
      <c r="CV177">
        <v>174</v>
      </c>
      <c r="CW177" s="5" t="s">
        <v>8</v>
      </c>
      <c r="CX177" s="6">
        <v>44021.951877824074</v>
      </c>
      <c r="CY177" s="5" t="s">
        <v>145</v>
      </c>
      <c r="CZ177" s="5">
        <v>1</v>
      </c>
      <c r="DA177" s="5">
        <v>1</v>
      </c>
      <c r="DB177" s="5">
        <v>1</v>
      </c>
      <c r="DC177" s="5">
        <v>-70</v>
      </c>
    </row>
    <row r="178" spans="1:107" x14ac:dyDescent="0.25">
      <c r="A178">
        <v>0</v>
      </c>
      <c r="B178" s="5" t="s">
        <v>8</v>
      </c>
      <c r="C178" s="6">
        <v>44013.690080335648</v>
      </c>
      <c r="D178" s="5" t="s">
        <v>66</v>
      </c>
      <c r="E178">
        <v>1</v>
      </c>
      <c r="F178">
        <v>1</v>
      </c>
      <c r="G178">
        <v>1</v>
      </c>
      <c r="H178">
        <v>-31</v>
      </c>
      <c r="S178">
        <v>82</v>
      </c>
      <c r="T178" s="5" t="s">
        <v>8</v>
      </c>
      <c r="U178" s="6">
        <v>44021.912465381945</v>
      </c>
      <c r="V178" s="5" t="s">
        <v>140</v>
      </c>
      <c r="W178">
        <v>1</v>
      </c>
      <c r="X178">
        <v>1</v>
      </c>
      <c r="Y178">
        <v>1</v>
      </c>
      <c r="Z178">
        <v>-59</v>
      </c>
      <c r="BC178">
        <v>175</v>
      </c>
      <c r="BD178" s="5" t="s">
        <v>8</v>
      </c>
      <c r="BE178" s="6">
        <v>44021.893030624997</v>
      </c>
      <c r="BF178" s="5" t="s">
        <v>147</v>
      </c>
      <c r="BG178" s="5">
        <v>1</v>
      </c>
      <c r="BH178" s="5">
        <v>1</v>
      </c>
      <c r="BI178" s="5">
        <v>1</v>
      </c>
      <c r="BJ178" s="5">
        <v>-59</v>
      </c>
      <c r="BK178" s="5"/>
      <c r="BU178">
        <v>135</v>
      </c>
      <c r="BV178" s="5" t="s">
        <v>8</v>
      </c>
      <c r="BW178" s="6">
        <v>44021.937199189815</v>
      </c>
      <c r="BX178" s="5" t="s">
        <v>142</v>
      </c>
      <c r="BY178">
        <v>1</v>
      </c>
      <c r="BZ178">
        <v>1</v>
      </c>
      <c r="CA178">
        <v>1</v>
      </c>
      <c r="CB178">
        <v>-64</v>
      </c>
      <c r="CD178">
        <v>175</v>
      </c>
      <c r="CE178" s="5" t="s">
        <v>8</v>
      </c>
      <c r="CF178" s="6">
        <v>44021.944469571761</v>
      </c>
      <c r="CG178" s="5" t="s">
        <v>143</v>
      </c>
      <c r="CH178" s="5">
        <v>1</v>
      </c>
      <c r="CI178" s="5">
        <v>1</v>
      </c>
      <c r="CJ178" s="5">
        <v>1</v>
      </c>
      <c r="CK178" s="5">
        <v>-69</v>
      </c>
      <c r="CL178" s="5"/>
      <c r="CV178">
        <v>175</v>
      </c>
      <c r="CW178" s="5" t="s">
        <v>8</v>
      </c>
      <c r="CX178" s="6">
        <v>44021.951891909725</v>
      </c>
      <c r="CY178" s="5" t="s">
        <v>145</v>
      </c>
      <c r="CZ178" s="5">
        <v>1</v>
      </c>
      <c r="DA178" s="5">
        <v>1</v>
      </c>
      <c r="DB178" s="5">
        <v>1</v>
      </c>
      <c r="DC178" s="5">
        <v>-71</v>
      </c>
    </row>
    <row r="179" spans="1:107" x14ac:dyDescent="0.25">
      <c r="A179">
        <v>1</v>
      </c>
      <c r="B179" s="5" t="s">
        <v>8</v>
      </c>
      <c r="C179" s="6">
        <v>44013.690081423614</v>
      </c>
      <c r="D179" s="5" t="s">
        <v>66</v>
      </c>
      <c r="E179">
        <v>1</v>
      </c>
      <c r="F179">
        <v>1</v>
      </c>
      <c r="G179">
        <v>1</v>
      </c>
      <c r="H179">
        <v>-28</v>
      </c>
      <c r="S179">
        <v>83</v>
      </c>
      <c r="T179" s="5" t="s">
        <v>8</v>
      </c>
      <c r="U179" s="6">
        <v>44021.912477800928</v>
      </c>
      <c r="V179" s="5" t="s">
        <v>140</v>
      </c>
      <c r="W179">
        <v>1</v>
      </c>
      <c r="X179">
        <v>1</v>
      </c>
      <c r="Y179">
        <v>1</v>
      </c>
      <c r="Z179">
        <v>-58</v>
      </c>
      <c r="BC179">
        <v>176</v>
      </c>
      <c r="BD179" s="5" t="s">
        <v>8</v>
      </c>
      <c r="BE179" s="6">
        <v>44021.893032962966</v>
      </c>
      <c r="BF179" s="5" t="s">
        <v>147</v>
      </c>
      <c r="BG179" s="5">
        <v>1</v>
      </c>
      <c r="BH179" s="5">
        <v>1</v>
      </c>
      <c r="BI179" s="5">
        <v>1</v>
      </c>
      <c r="BJ179" s="5">
        <v>-69</v>
      </c>
      <c r="BK179" s="5"/>
      <c r="BU179">
        <v>136</v>
      </c>
      <c r="BV179" s="5" t="s">
        <v>8</v>
      </c>
      <c r="BW179" s="6">
        <v>44021.937211840275</v>
      </c>
      <c r="BX179" s="5" t="s">
        <v>142</v>
      </c>
      <c r="BY179">
        <v>1</v>
      </c>
      <c r="BZ179">
        <v>1</v>
      </c>
      <c r="CA179">
        <v>1</v>
      </c>
      <c r="CB179">
        <v>-64</v>
      </c>
      <c r="CD179">
        <v>176</v>
      </c>
      <c r="CE179" s="5" t="s">
        <v>8</v>
      </c>
      <c r="CF179" s="6">
        <v>44021.944479201389</v>
      </c>
      <c r="CG179" s="5" t="s">
        <v>143</v>
      </c>
      <c r="CH179" s="5">
        <v>1</v>
      </c>
      <c r="CI179" s="5">
        <v>1</v>
      </c>
      <c r="CJ179" s="5">
        <v>1</v>
      </c>
      <c r="CK179" s="5">
        <v>-69</v>
      </c>
      <c r="CL179" s="5"/>
      <c r="CV179">
        <v>176</v>
      </c>
      <c r="CW179" s="5" t="s">
        <v>8</v>
      </c>
      <c r="CX179" s="6">
        <v>44021.951898263891</v>
      </c>
      <c r="CY179" s="5" t="s">
        <v>145</v>
      </c>
      <c r="CZ179" s="5">
        <v>1</v>
      </c>
      <c r="DA179" s="5">
        <v>1</v>
      </c>
      <c r="DB179" s="5">
        <v>1</v>
      </c>
      <c r="DC179" s="5">
        <v>-73</v>
      </c>
    </row>
    <row r="180" spans="1:107" x14ac:dyDescent="0.25">
      <c r="A180">
        <v>2</v>
      </c>
      <c r="B180" s="5" t="s">
        <v>8</v>
      </c>
      <c r="C180" s="6">
        <v>44013.690099328705</v>
      </c>
      <c r="D180" s="5" t="s">
        <v>66</v>
      </c>
      <c r="E180">
        <v>1</v>
      </c>
      <c r="F180">
        <v>1</v>
      </c>
      <c r="G180">
        <v>1</v>
      </c>
      <c r="H180">
        <v>-29</v>
      </c>
      <c r="S180">
        <v>84</v>
      </c>
      <c r="T180" s="5" t="s">
        <v>8</v>
      </c>
      <c r="U180" s="6">
        <v>44021.912489594906</v>
      </c>
      <c r="V180" s="5" t="s">
        <v>140</v>
      </c>
      <c r="W180">
        <v>1</v>
      </c>
      <c r="X180">
        <v>1</v>
      </c>
      <c r="Y180">
        <v>1</v>
      </c>
      <c r="Z180">
        <v>-59</v>
      </c>
      <c r="BC180">
        <v>177</v>
      </c>
      <c r="BD180" s="5" t="s">
        <v>8</v>
      </c>
      <c r="BE180" s="6">
        <v>44021.893046006946</v>
      </c>
      <c r="BF180" s="5" t="s">
        <v>147</v>
      </c>
      <c r="BG180" s="5">
        <v>1</v>
      </c>
      <c r="BH180" s="5">
        <v>1</v>
      </c>
      <c r="BI180" s="5">
        <v>1</v>
      </c>
      <c r="BJ180" s="5">
        <v>-60</v>
      </c>
      <c r="BK180" s="5"/>
      <c r="BU180">
        <v>137</v>
      </c>
      <c r="BV180" s="5" t="s">
        <v>8</v>
      </c>
      <c r="BW180" s="6">
        <v>44021.937235046295</v>
      </c>
      <c r="BX180" s="5" t="s">
        <v>142</v>
      </c>
      <c r="BY180">
        <v>1</v>
      </c>
      <c r="BZ180">
        <v>1</v>
      </c>
      <c r="CA180">
        <v>1</v>
      </c>
      <c r="CB180">
        <v>-64</v>
      </c>
      <c r="CD180">
        <v>177</v>
      </c>
      <c r="CE180" s="5" t="s">
        <v>8</v>
      </c>
      <c r="CF180" s="6">
        <v>44021.944502395832</v>
      </c>
      <c r="CG180" s="5" t="s">
        <v>143</v>
      </c>
      <c r="CH180" s="5">
        <v>1</v>
      </c>
      <c r="CI180" s="5">
        <v>1</v>
      </c>
      <c r="CJ180" s="5">
        <v>1</v>
      </c>
      <c r="CK180" s="5">
        <v>-71</v>
      </c>
      <c r="CL180" s="5"/>
      <c r="CV180">
        <v>177</v>
      </c>
      <c r="CW180" s="5" t="s">
        <v>8</v>
      </c>
      <c r="CX180" s="6">
        <v>44021.951911701392</v>
      </c>
      <c r="CY180" s="5" t="s">
        <v>145</v>
      </c>
      <c r="CZ180" s="5">
        <v>1</v>
      </c>
      <c r="DA180" s="5">
        <v>1</v>
      </c>
      <c r="DB180" s="5">
        <v>1</v>
      </c>
      <c r="DC180" s="5">
        <v>-70</v>
      </c>
    </row>
    <row r="181" spans="1:107" x14ac:dyDescent="0.25">
      <c r="A181">
        <v>3</v>
      </c>
      <c r="B181" s="5" t="s">
        <v>8</v>
      </c>
      <c r="C181" s="6">
        <v>44013.690105497684</v>
      </c>
      <c r="D181" s="5" t="s">
        <v>66</v>
      </c>
      <c r="E181">
        <v>1</v>
      </c>
      <c r="F181">
        <v>1</v>
      </c>
      <c r="G181">
        <v>1</v>
      </c>
      <c r="H181">
        <v>-28</v>
      </c>
      <c r="S181">
        <v>85</v>
      </c>
      <c r="T181" s="5" t="s">
        <v>8</v>
      </c>
      <c r="U181" s="6">
        <v>44021.912500590275</v>
      </c>
      <c r="V181" s="5" t="s">
        <v>140</v>
      </c>
      <c r="W181">
        <v>1</v>
      </c>
      <c r="X181">
        <v>1</v>
      </c>
      <c r="Y181">
        <v>1</v>
      </c>
      <c r="Z181">
        <v>-57</v>
      </c>
      <c r="BC181">
        <v>178</v>
      </c>
      <c r="BD181" s="5" t="s">
        <v>8</v>
      </c>
      <c r="BE181" s="6">
        <v>44021.893064675925</v>
      </c>
      <c r="BF181" s="5" t="s">
        <v>147</v>
      </c>
      <c r="BG181" s="5">
        <v>1</v>
      </c>
      <c r="BH181" s="5">
        <v>1</v>
      </c>
      <c r="BI181" s="5">
        <v>1</v>
      </c>
      <c r="BJ181" s="5">
        <v>-69</v>
      </c>
      <c r="BK181" s="5"/>
      <c r="BU181">
        <v>138</v>
      </c>
      <c r="BV181" s="5" t="s">
        <v>8</v>
      </c>
      <c r="BW181" s="6">
        <v>44021.937249155089</v>
      </c>
      <c r="BX181" s="5" t="s">
        <v>142</v>
      </c>
      <c r="BY181">
        <v>1</v>
      </c>
      <c r="BZ181">
        <v>1</v>
      </c>
      <c r="CA181">
        <v>1</v>
      </c>
      <c r="CB181">
        <v>-71</v>
      </c>
      <c r="CD181">
        <v>178</v>
      </c>
      <c r="CE181" s="5" t="s">
        <v>8</v>
      </c>
      <c r="CF181" s="6">
        <v>44021.944514039351</v>
      </c>
      <c r="CG181" s="5" t="s">
        <v>143</v>
      </c>
      <c r="CH181" s="5">
        <v>1</v>
      </c>
      <c r="CI181" s="5">
        <v>1</v>
      </c>
      <c r="CJ181" s="5">
        <v>1</v>
      </c>
      <c r="CK181" s="5">
        <v>-71</v>
      </c>
      <c r="CL181" s="5"/>
      <c r="CV181">
        <v>178</v>
      </c>
      <c r="CW181" s="5" t="s">
        <v>8</v>
      </c>
      <c r="CX181" s="6">
        <v>44021.951921435182</v>
      </c>
      <c r="CY181" s="5" t="s">
        <v>145</v>
      </c>
      <c r="CZ181" s="5">
        <v>1</v>
      </c>
      <c r="DA181" s="5">
        <v>1</v>
      </c>
      <c r="DB181" s="5">
        <v>1</v>
      </c>
      <c r="DC181" s="5">
        <v>-70</v>
      </c>
    </row>
    <row r="182" spans="1:107" x14ac:dyDescent="0.25">
      <c r="A182">
        <v>4</v>
      </c>
      <c r="B182" s="5" t="s">
        <v>8</v>
      </c>
      <c r="C182" s="6">
        <v>44013.690119004626</v>
      </c>
      <c r="D182" s="5" t="s">
        <v>66</v>
      </c>
      <c r="E182">
        <v>1</v>
      </c>
      <c r="F182">
        <v>1</v>
      </c>
      <c r="G182">
        <v>1</v>
      </c>
      <c r="H182">
        <v>-31</v>
      </c>
      <c r="S182">
        <v>86</v>
      </c>
      <c r="T182" s="5" t="s">
        <v>8</v>
      </c>
      <c r="U182" s="6">
        <v>44021.912511956019</v>
      </c>
      <c r="V182" s="5" t="s">
        <v>140</v>
      </c>
      <c r="W182">
        <v>1</v>
      </c>
      <c r="X182">
        <v>1</v>
      </c>
      <c r="Y182">
        <v>1</v>
      </c>
      <c r="Z182">
        <v>-58</v>
      </c>
      <c r="BC182">
        <v>179</v>
      </c>
      <c r="BD182" s="5" t="s">
        <v>8</v>
      </c>
      <c r="BE182" s="6">
        <v>44021.893067314813</v>
      </c>
      <c r="BF182" s="5" t="s">
        <v>147</v>
      </c>
      <c r="BG182" s="5">
        <v>1</v>
      </c>
      <c r="BH182" s="5">
        <v>1</v>
      </c>
      <c r="BI182" s="5">
        <v>1</v>
      </c>
      <c r="BJ182" s="5">
        <v>-70</v>
      </c>
      <c r="BK182" s="5"/>
      <c r="BU182">
        <v>139</v>
      </c>
      <c r="BV182" s="5" t="s">
        <v>8</v>
      </c>
      <c r="BW182" s="6">
        <v>44021.937257465281</v>
      </c>
      <c r="BX182" s="5" t="s">
        <v>142</v>
      </c>
      <c r="BY182">
        <v>1</v>
      </c>
      <c r="BZ182">
        <v>1</v>
      </c>
      <c r="CA182">
        <v>1</v>
      </c>
      <c r="CB182">
        <v>-64</v>
      </c>
      <c r="CD182">
        <v>179</v>
      </c>
      <c r="CE182" s="5" t="s">
        <v>8</v>
      </c>
      <c r="CF182" s="6">
        <v>44021.944530104163</v>
      </c>
      <c r="CG182" s="5" t="s">
        <v>143</v>
      </c>
      <c r="CH182" s="5">
        <v>1</v>
      </c>
      <c r="CI182" s="5">
        <v>1</v>
      </c>
      <c r="CJ182" s="5">
        <v>1</v>
      </c>
      <c r="CK182" s="5">
        <v>-67</v>
      </c>
      <c r="CL182" s="5"/>
      <c r="CV182">
        <v>179</v>
      </c>
      <c r="CW182" s="5" t="s">
        <v>8</v>
      </c>
      <c r="CX182" s="6">
        <v>44021.951934502315</v>
      </c>
      <c r="CY182" s="5" t="s">
        <v>145</v>
      </c>
      <c r="CZ182" s="5">
        <v>1</v>
      </c>
      <c r="DA182" s="5">
        <v>1</v>
      </c>
      <c r="DB182" s="5">
        <v>1</v>
      </c>
      <c r="DC182" s="5">
        <v>-73</v>
      </c>
    </row>
    <row r="183" spans="1:107" x14ac:dyDescent="0.25">
      <c r="A183">
        <v>5</v>
      </c>
      <c r="B183" s="5" t="s">
        <v>8</v>
      </c>
      <c r="C183" s="6">
        <v>44013.690127442133</v>
      </c>
      <c r="D183" s="5" t="s">
        <v>66</v>
      </c>
      <c r="E183">
        <v>1</v>
      </c>
      <c r="F183">
        <v>1</v>
      </c>
      <c r="G183">
        <v>1</v>
      </c>
      <c r="H183">
        <v>-28</v>
      </c>
      <c r="S183">
        <v>87</v>
      </c>
      <c r="T183" s="5" t="s">
        <v>8</v>
      </c>
      <c r="U183" s="6">
        <v>44021.912530138892</v>
      </c>
      <c r="V183" s="5" t="s">
        <v>140</v>
      </c>
      <c r="W183">
        <v>1</v>
      </c>
      <c r="X183">
        <v>1</v>
      </c>
      <c r="Y183">
        <v>1</v>
      </c>
      <c r="Z183">
        <v>-60</v>
      </c>
      <c r="BC183">
        <v>180</v>
      </c>
      <c r="BD183" s="5" t="s">
        <v>8</v>
      </c>
      <c r="BE183" s="6">
        <v>44021.893080601854</v>
      </c>
      <c r="BF183" s="5" t="s">
        <v>147</v>
      </c>
      <c r="BG183" s="5">
        <v>1</v>
      </c>
      <c r="BH183" s="5">
        <v>1</v>
      </c>
      <c r="BI183" s="5">
        <v>1</v>
      </c>
      <c r="BJ183" s="5">
        <v>-69</v>
      </c>
      <c r="BK183" s="5"/>
      <c r="BU183">
        <v>140</v>
      </c>
      <c r="BV183" s="5" t="s">
        <v>8</v>
      </c>
      <c r="BW183" s="6">
        <v>44021.937276469907</v>
      </c>
      <c r="BX183" s="5" t="s">
        <v>142</v>
      </c>
      <c r="BY183">
        <v>1</v>
      </c>
      <c r="BZ183">
        <v>1</v>
      </c>
      <c r="CA183">
        <v>1</v>
      </c>
      <c r="CB183">
        <v>-70</v>
      </c>
      <c r="CD183">
        <v>180</v>
      </c>
      <c r="CE183" s="5" t="s">
        <v>8</v>
      </c>
      <c r="CF183" s="6">
        <v>44021.944537557873</v>
      </c>
      <c r="CG183" s="5" t="s">
        <v>143</v>
      </c>
      <c r="CH183" s="5">
        <v>1</v>
      </c>
      <c r="CI183" s="5">
        <v>1</v>
      </c>
      <c r="CJ183" s="5">
        <v>1</v>
      </c>
      <c r="CK183" s="5">
        <v>-68</v>
      </c>
      <c r="CL183" s="5"/>
      <c r="CV183">
        <v>180</v>
      </c>
      <c r="CW183" s="5" t="s">
        <v>8</v>
      </c>
      <c r="CX183" s="6">
        <v>44021.951957708334</v>
      </c>
      <c r="CY183" s="5" t="s">
        <v>145</v>
      </c>
      <c r="CZ183" s="5">
        <v>1</v>
      </c>
      <c r="DA183" s="5">
        <v>1</v>
      </c>
      <c r="DB183" s="5">
        <v>1</v>
      </c>
      <c r="DC183" s="5">
        <v>-72</v>
      </c>
    </row>
    <row r="184" spans="1:107" x14ac:dyDescent="0.25">
      <c r="A184">
        <v>6</v>
      </c>
      <c r="B184" s="5" t="s">
        <v>8</v>
      </c>
      <c r="C184" s="6">
        <v>44013.690139548613</v>
      </c>
      <c r="D184" s="5" t="s">
        <v>66</v>
      </c>
      <c r="E184">
        <v>1</v>
      </c>
      <c r="F184">
        <v>1</v>
      </c>
      <c r="G184">
        <v>1</v>
      </c>
      <c r="H184">
        <v>-28</v>
      </c>
      <c r="S184">
        <v>88</v>
      </c>
      <c r="T184" s="5" t="s">
        <v>8</v>
      </c>
      <c r="U184" s="6">
        <v>44021.912535254633</v>
      </c>
      <c r="V184" s="5" t="s">
        <v>140</v>
      </c>
      <c r="W184">
        <v>1</v>
      </c>
      <c r="X184">
        <v>1</v>
      </c>
      <c r="Y184">
        <v>1</v>
      </c>
      <c r="Z184">
        <v>-60</v>
      </c>
      <c r="BC184">
        <v>181</v>
      </c>
      <c r="BD184" s="5" t="s">
        <v>8</v>
      </c>
      <c r="BE184" s="6">
        <v>44021.893093587962</v>
      </c>
      <c r="BF184" s="5" t="s">
        <v>147</v>
      </c>
      <c r="BG184" s="5">
        <v>1</v>
      </c>
      <c r="BH184" s="5">
        <v>1</v>
      </c>
      <c r="BI184" s="5">
        <v>1</v>
      </c>
      <c r="BJ184" s="5">
        <v>-63</v>
      </c>
      <c r="BK184" s="5"/>
      <c r="BU184">
        <v>141</v>
      </c>
      <c r="BV184" s="5" t="s">
        <v>8</v>
      </c>
      <c r="BW184" s="6">
        <v>44021.937280914353</v>
      </c>
      <c r="BX184" s="5" t="s">
        <v>142</v>
      </c>
      <c r="BY184">
        <v>1</v>
      </c>
      <c r="BZ184">
        <v>1</v>
      </c>
      <c r="CA184">
        <v>1</v>
      </c>
      <c r="CB184">
        <v>-71</v>
      </c>
      <c r="CD184">
        <v>181</v>
      </c>
      <c r="CE184" s="5" t="s">
        <v>8</v>
      </c>
      <c r="CF184" s="6">
        <v>44021.944551423614</v>
      </c>
      <c r="CG184" s="5" t="s">
        <v>143</v>
      </c>
      <c r="CH184" s="5">
        <v>1</v>
      </c>
      <c r="CI184" s="5">
        <v>1</v>
      </c>
      <c r="CJ184" s="5">
        <v>1</v>
      </c>
      <c r="CK184" s="5">
        <v>-68</v>
      </c>
      <c r="CL184" s="5"/>
      <c r="CV184">
        <v>181</v>
      </c>
      <c r="CW184" s="5" t="s">
        <v>8</v>
      </c>
      <c r="CX184" s="6">
        <v>44021.951977824072</v>
      </c>
      <c r="CY184" s="5" t="s">
        <v>145</v>
      </c>
      <c r="CZ184" s="5">
        <v>1</v>
      </c>
      <c r="DA184" s="5">
        <v>1</v>
      </c>
      <c r="DB184" s="5">
        <v>1</v>
      </c>
      <c r="DC184" s="5">
        <v>-73</v>
      </c>
    </row>
    <row r="185" spans="1:107" x14ac:dyDescent="0.25">
      <c r="A185">
        <v>7</v>
      </c>
      <c r="B185" s="5" t="s">
        <v>8</v>
      </c>
      <c r="C185" s="6">
        <v>44013.69015289352</v>
      </c>
      <c r="D185" s="5" t="s">
        <v>66</v>
      </c>
      <c r="E185">
        <v>1</v>
      </c>
      <c r="F185">
        <v>1</v>
      </c>
      <c r="G185">
        <v>1</v>
      </c>
      <c r="H185">
        <v>-28</v>
      </c>
      <c r="S185">
        <v>89</v>
      </c>
      <c r="T185" s="5" t="s">
        <v>8</v>
      </c>
      <c r="U185" s="6">
        <v>44021.912547187501</v>
      </c>
      <c r="V185" s="5" t="s">
        <v>140</v>
      </c>
      <c r="W185">
        <v>1</v>
      </c>
      <c r="X185">
        <v>1</v>
      </c>
      <c r="Y185">
        <v>1</v>
      </c>
      <c r="Z185">
        <v>-57</v>
      </c>
      <c r="BC185">
        <v>182</v>
      </c>
      <c r="BD185" s="5" t="s">
        <v>8</v>
      </c>
      <c r="BE185" s="6">
        <v>44021.893106030089</v>
      </c>
      <c r="BF185" s="5" t="s">
        <v>147</v>
      </c>
      <c r="BG185" s="5">
        <v>1</v>
      </c>
      <c r="BH185" s="5">
        <v>1</v>
      </c>
      <c r="BI185" s="5">
        <v>1</v>
      </c>
      <c r="BJ185" s="5">
        <v>-63</v>
      </c>
      <c r="BK185" s="5"/>
      <c r="BU185">
        <v>142</v>
      </c>
      <c r="BV185" s="5" t="s">
        <v>8</v>
      </c>
      <c r="BW185" s="6">
        <v>44021.937291817128</v>
      </c>
      <c r="BX185" s="5" t="s">
        <v>142</v>
      </c>
      <c r="BY185">
        <v>1</v>
      </c>
      <c r="BZ185">
        <v>1</v>
      </c>
      <c r="CA185">
        <v>1</v>
      </c>
      <c r="CB185">
        <v>-65</v>
      </c>
      <c r="CD185">
        <v>182</v>
      </c>
      <c r="CE185" s="5" t="s">
        <v>8</v>
      </c>
      <c r="CF185" s="6">
        <v>44021.944569293984</v>
      </c>
      <c r="CG185" s="5" t="s">
        <v>143</v>
      </c>
      <c r="CH185" s="5">
        <v>1</v>
      </c>
      <c r="CI185" s="5">
        <v>1</v>
      </c>
      <c r="CJ185" s="5">
        <v>1</v>
      </c>
      <c r="CK185" s="5">
        <v>-71</v>
      </c>
      <c r="CL185" s="5"/>
      <c r="CV185">
        <v>182</v>
      </c>
      <c r="CW185" s="5" t="s">
        <v>8</v>
      </c>
      <c r="CX185" s="6">
        <v>44021.951979768521</v>
      </c>
      <c r="CY185" s="5" t="s">
        <v>145</v>
      </c>
      <c r="CZ185" s="5">
        <v>1</v>
      </c>
      <c r="DA185" s="5">
        <v>1</v>
      </c>
      <c r="DB185" s="5">
        <v>1</v>
      </c>
      <c r="DC185" s="5">
        <v>-69</v>
      </c>
    </row>
    <row r="186" spans="1:107" x14ac:dyDescent="0.25">
      <c r="A186">
        <v>8</v>
      </c>
      <c r="B186" s="5" t="s">
        <v>8</v>
      </c>
      <c r="C186" s="6">
        <v>44013.690162129627</v>
      </c>
      <c r="D186" s="5" t="s">
        <v>66</v>
      </c>
      <c r="E186">
        <v>1</v>
      </c>
      <c r="F186">
        <v>1</v>
      </c>
      <c r="G186">
        <v>1</v>
      </c>
      <c r="H186">
        <v>-28</v>
      </c>
      <c r="S186">
        <v>90</v>
      </c>
      <c r="T186" s="5" t="s">
        <v>8</v>
      </c>
      <c r="U186" s="6">
        <v>44021.912562928243</v>
      </c>
      <c r="V186" s="5" t="s">
        <v>140</v>
      </c>
      <c r="W186">
        <v>1</v>
      </c>
      <c r="X186">
        <v>1</v>
      </c>
      <c r="Y186">
        <v>1</v>
      </c>
      <c r="Z186">
        <v>-57</v>
      </c>
      <c r="BC186">
        <v>183</v>
      </c>
      <c r="BD186" s="5" t="s">
        <v>8</v>
      </c>
      <c r="BE186" s="6">
        <v>44021.893113958336</v>
      </c>
      <c r="BF186" s="5" t="s">
        <v>147</v>
      </c>
      <c r="BG186" s="5">
        <v>1</v>
      </c>
      <c r="BH186" s="5">
        <v>1</v>
      </c>
      <c r="BI186" s="5">
        <v>1</v>
      </c>
      <c r="BJ186" s="5">
        <v>-60</v>
      </c>
      <c r="BK186" s="5"/>
      <c r="BU186">
        <v>143</v>
      </c>
      <c r="BV186" s="5" t="s">
        <v>8</v>
      </c>
      <c r="BW186" s="6">
        <v>44021.937310775465</v>
      </c>
      <c r="BX186" s="5" t="s">
        <v>142</v>
      </c>
      <c r="BY186">
        <v>1</v>
      </c>
      <c r="BZ186">
        <v>1</v>
      </c>
      <c r="CA186">
        <v>1</v>
      </c>
      <c r="CB186">
        <v>-70</v>
      </c>
      <c r="CD186">
        <v>183</v>
      </c>
      <c r="CE186" s="5" t="s">
        <v>8</v>
      </c>
      <c r="CF186" s="6">
        <v>44021.944571874999</v>
      </c>
      <c r="CG186" s="5" t="s">
        <v>143</v>
      </c>
      <c r="CH186" s="5">
        <v>1</v>
      </c>
      <c r="CI186" s="5">
        <v>1</v>
      </c>
      <c r="CJ186" s="5">
        <v>1</v>
      </c>
      <c r="CK186" s="5">
        <v>-71</v>
      </c>
      <c r="CL186" s="5"/>
      <c r="CV186">
        <v>183</v>
      </c>
      <c r="CW186" s="5" t="s">
        <v>8</v>
      </c>
      <c r="CX186" s="6">
        <v>44021.951999872683</v>
      </c>
      <c r="CY186" s="5" t="s">
        <v>145</v>
      </c>
      <c r="CZ186" s="5">
        <v>1</v>
      </c>
      <c r="DA186" s="5">
        <v>1</v>
      </c>
      <c r="DB186" s="5">
        <v>1</v>
      </c>
      <c r="DC186" s="5">
        <v>-71</v>
      </c>
    </row>
    <row r="187" spans="1:107" x14ac:dyDescent="0.25">
      <c r="A187">
        <v>9</v>
      </c>
      <c r="B187" s="5" t="s">
        <v>8</v>
      </c>
      <c r="C187" s="6">
        <v>44013.690175960648</v>
      </c>
      <c r="D187" s="5" t="s">
        <v>66</v>
      </c>
      <c r="E187">
        <v>1</v>
      </c>
      <c r="F187">
        <v>1</v>
      </c>
      <c r="G187">
        <v>1</v>
      </c>
      <c r="H187">
        <v>-25</v>
      </c>
      <c r="S187">
        <v>91</v>
      </c>
      <c r="T187" s="5" t="s">
        <v>8</v>
      </c>
      <c r="U187" s="6">
        <v>44021.91257709491</v>
      </c>
      <c r="V187" s="5" t="s">
        <v>140</v>
      </c>
      <c r="W187">
        <v>1</v>
      </c>
      <c r="X187">
        <v>1</v>
      </c>
      <c r="Y187">
        <v>1</v>
      </c>
      <c r="Z187">
        <v>-60</v>
      </c>
      <c r="BC187">
        <v>184</v>
      </c>
      <c r="BD187" s="5" t="s">
        <v>8</v>
      </c>
      <c r="BE187" s="6">
        <v>44021.89312552083</v>
      </c>
      <c r="BF187" s="5" t="s">
        <v>147</v>
      </c>
      <c r="BG187" s="5">
        <v>1</v>
      </c>
      <c r="BH187" s="5">
        <v>1</v>
      </c>
      <c r="BI187" s="5">
        <v>1</v>
      </c>
      <c r="BJ187" s="5">
        <v>-69</v>
      </c>
      <c r="BK187" s="5"/>
      <c r="BU187">
        <v>144</v>
      </c>
      <c r="BV187" s="5" t="s">
        <v>8</v>
      </c>
      <c r="BW187" s="6">
        <v>44021.937324791666</v>
      </c>
      <c r="BX187" s="5" t="s">
        <v>142</v>
      </c>
      <c r="BY187">
        <v>1</v>
      </c>
      <c r="BZ187">
        <v>1</v>
      </c>
      <c r="CA187">
        <v>1</v>
      </c>
      <c r="CB187">
        <v>-65</v>
      </c>
      <c r="CD187">
        <v>184</v>
      </c>
      <c r="CE187" s="5" t="s">
        <v>8</v>
      </c>
      <c r="CF187" s="6">
        <v>44021.944585370373</v>
      </c>
      <c r="CG187" s="5" t="s">
        <v>143</v>
      </c>
      <c r="CH187" s="5">
        <v>1</v>
      </c>
      <c r="CI187" s="5">
        <v>1</v>
      </c>
      <c r="CJ187" s="5">
        <v>1</v>
      </c>
      <c r="CK187" s="5">
        <v>-67</v>
      </c>
      <c r="CL187" s="5"/>
      <c r="CV187">
        <v>184</v>
      </c>
      <c r="CW187" s="5" t="s">
        <v>8</v>
      </c>
      <c r="CX187" s="6">
        <v>44021.952004212966</v>
      </c>
      <c r="CY187" s="5" t="s">
        <v>145</v>
      </c>
      <c r="CZ187" s="5">
        <v>1</v>
      </c>
      <c r="DA187" s="5">
        <v>1</v>
      </c>
      <c r="DB187" s="5">
        <v>1</v>
      </c>
      <c r="DC187" s="5">
        <v>-70</v>
      </c>
    </row>
    <row r="188" spans="1:107" x14ac:dyDescent="0.25">
      <c r="A188">
        <v>10</v>
      </c>
      <c r="B188" s="5" t="s">
        <v>8</v>
      </c>
      <c r="C188" s="6">
        <v>44013.690190011577</v>
      </c>
      <c r="D188" s="5" t="s">
        <v>66</v>
      </c>
      <c r="E188">
        <v>1</v>
      </c>
      <c r="F188">
        <v>1</v>
      </c>
      <c r="G188">
        <v>1</v>
      </c>
      <c r="H188">
        <v>-31</v>
      </c>
      <c r="S188">
        <v>92</v>
      </c>
      <c r="T188" s="5" t="s">
        <v>8</v>
      </c>
      <c r="U188" s="6">
        <v>44021.912582199075</v>
      </c>
      <c r="V188" s="5" t="s">
        <v>140</v>
      </c>
      <c r="W188">
        <v>1</v>
      </c>
      <c r="X188">
        <v>1</v>
      </c>
      <c r="Y188">
        <v>1</v>
      </c>
      <c r="Z188">
        <v>-59</v>
      </c>
      <c r="BC188">
        <v>185</v>
      </c>
      <c r="BD188" s="5" t="s">
        <v>8</v>
      </c>
      <c r="BE188" s="6">
        <v>44021.893136874998</v>
      </c>
      <c r="BF188" s="5" t="s">
        <v>147</v>
      </c>
      <c r="BG188" s="5">
        <v>1</v>
      </c>
      <c r="BH188" s="5">
        <v>1</v>
      </c>
      <c r="BI188" s="5">
        <v>1</v>
      </c>
      <c r="BJ188" s="5">
        <v>-63</v>
      </c>
      <c r="BK188" s="5"/>
      <c r="BU188">
        <v>145</v>
      </c>
      <c r="BV188" s="5" t="s">
        <v>8</v>
      </c>
      <c r="BW188" s="6">
        <v>44021.937326446758</v>
      </c>
      <c r="BX188" s="5" t="s">
        <v>142</v>
      </c>
      <c r="BY188">
        <v>1</v>
      </c>
      <c r="BZ188">
        <v>1</v>
      </c>
      <c r="CA188">
        <v>1</v>
      </c>
      <c r="CB188">
        <v>-68</v>
      </c>
      <c r="CD188">
        <v>185</v>
      </c>
      <c r="CE188" s="5" t="s">
        <v>8</v>
      </c>
      <c r="CF188" s="6">
        <v>44021.944595995374</v>
      </c>
      <c r="CG188" s="5" t="s">
        <v>143</v>
      </c>
      <c r="CH188" s="5">
        <v>1</v>
      </c>
      <c r="CI188" s="5">
        <v>1</v>
      </c>
      <c r="CJ188" s="5">
        <v>1</v>
      </c>
      <c r="CK188" s="5">
        <v>-67</v>
      </c>
      <c r="CL188" s="5"/>
      <c r="CV188">
        <v>185</v>
      </c>
      <c r="CW188" s="5" t="s">
        <v>8</v>
      </c>
      <c r="CX188" s="6">
        <v>44021.952016898147</v>
      </c>
      <c r="CY188" s="5" t="s">
        <v>145</v>
      </c>
      <c r="CZ188" s="5">
        <v>1</v>
      </c>
      <c r="DA188" s="5">
        <v>1</v>
      </c>
      <c r="DB188" s="5">
        <v>1</v>
      </c>
      <c r="DC188" s="5">
        <v>-71</v>
      </c>
    </row>
    <row r="189" spans="1:107" x14ac:dyDescent="0.25">
      <c r="A189">
        <v>11</v>
      </c>
      <c r="B189" s="5" t="s">
        <v>8</v>
      </c>
      <c r="C189" s="6">
        <v>44013.690197233795</v>
      </c>
      <c r="D189" s="5" t="s">
        <v>66</v>
      </c>
      <c r="E189">
        <v>1</v>
      </c>
      <c r="F189">
        <v>1</v>
      </c>
      <c r="G189">
        <v>1</v>
      </c>
      <c r="H189">
        <v>-28</v>
      </c>
      <c r="S189">
        <v>93</v>
      </c>
      <c r="T189" s="5" t="s">
        <v>8</v>
      </c>
      <c r="U189" s="6">
        <v>44021.912594872687</v>
      </c>
      <c r="V189" s="5" t="s">
        <v>140</v>
      </c>
      <c r="W189">
        <v>1</v>
      </c>
      <c r="X189">
        <v>1</v>
      </c>
      <c r="Y189">
        <v>1</v>
      </c>
      <c r="Z189">
        <v>-57</v>
      </c>
      <c r="BC189">
        <v>186</v>
      </c>
      <c r="BD189" s="5" t="s">
        <v>8</v>
      </c>
      <c r="BE189" s="6">
        <v>44021.893151550925</v>
      </c>
      <c r="BF189" s="5" t="s">
        <v>147</v>
      </c>
      <c r="BG189" s="5">
        <v>1</v>
      </c>
      <c r="BH189" s="5">
        <v>1</v>
      </c>
      <c r="BI189" s="5">
        <v>1</v>
      </c>
      <c r="BJ189" s="5">
        <v>-62</v>
      </c>
      <c r="BK189" s="5"/>
      <c r="BU189">
        <v>146</v>
      </c>
      <c r="BV189" s="5" t="s">
        <v>8</v>
      </c>
      <c r="BW189" s="6">
        <v>44021.937344317128</v>
      </c>
      <c r="BX189" s="5" t="s">
        <v>142</v>
      </c>
      <c r="BY189">
        <v>1</v>
      </c>
      <c r="BZ189">
        <v>1</v>
      </c>
      <c r="CA189">
        <v>1</v>
      </c>
      <c r="CB189">
        <v>-70</v>
      </c>
      <c r="CD189">
        <v>186</v>
      </c>
      <c r="CE189" s="5" t="s">
        <v>8</v>
      </c>
      <c r="CF189" s="6">
        <v>44021.944608738428</v>
      </c>
      <c r="CG189" s="5" t="s">
        <v>143</v>
      </c>
      <c r="CH189" s="5">
        <v>1</v>
      </c>
      <c r="CI189" s="5">
        <v>1</v>
      </c>
      <c r="CJ189" s="5">
        <v>1</v>
      </c>
      <c r="CK189" s="5">
        <v>-68</v>
      </c>
      <c r="CL189" s="5"/>
      <c r="CV189">
        <v>186</v>
      </c>
      <c r="CW189" s="5" t="s">
        <v>8</v>
      </c>
      <c r="CX189" s="6">
        <v>44021.952040104166</v>
      </c>
      <c r="CY189" s="5" t="s">
        <v>145</v>
      </c>
      <c r="CZ189" s="5">
        <v>1</v>
      </c>
      <c r="DA189" s="5">
        <v>1</v>
      </c>
      <c r="DB189" s="5">
        <v>1</v>
      </c>
      <c r="DC189" s="5">
        <v>-72</v>
      </c>
    </row>
    <row r="190" spans="1:107" x14ac:dyDescent="0.25">
      <c r="A190">
        <v>12</v>
      </c>
      <c r="B190" s="5" t="s">
        <v>8</v>
      </c>
      <c r="C190" s="6">
        <v>44013.690209837965</v>
      </c>
      <c r="D190" s="5" t="s">
        <v>66</v>
      </c>
      <c r="E190">
        <v>1</v>
      </c>
      <c r="F190">
        <v>1</v>
      </c>
      <c r="G190">
        <v>1</v>
      </c>
      <c r="H190">
        <v>-25</v>
      </c>
      <c r="S190">
        <v>94</v>
      </c>
      <c r="T190" s="5" t="s">
        <v>8</v>
      </c>
      <c r="U190" s="6">
        <v>44021.912609895837</v>
      </c>
      <c r="V190" s="5" t="s">
        <v>140</v>
      </c>
      <c r="W190">
        <v>1</v>
      </c>
      <c r="X190">
        <v>1</v>
      </c>
      <c r="Y190">
        <v>1</v>
      </c>
      <c r="Z190">
        <v>-60</v>
      </c>
      <c r="BC190">
        <v>187</v>
      </c>
      <c r="BD190" s="5" t="s">
        <v>8</v>
      </c>
      <c r="BE190" s="6">
        <v>44021.89316003472</v>
      </c>
      <c r="BF190" s="5" t="s">
        <v>147</v>
      </c>
      <c r="BG190" s="5">
        <v>1</v>
      </c>
      <c r="BH190" s="5">
        <v>1</v>
      </c>
      <c r="BI190" s="5">
        <v>1</v>
      </c>
      <c r="BJ190" s="5">
        <v>-62</v>
      </c>
      <c r="BK190" s="5"/>
      <c r="BU190">
        <v>147</v>
      </c>
      <c r="BV190" s="5" t="s">
        <v>8</v>
      </c>
      <c r="BW190" s="6">
        <v>44021.93735</v>
      </c>
      <c r="BX190" s="5" t="s">
        <v>142</v>
      </c>
      <c r="BY190">
        <v>1</v>
      </c>
      <c r="BZ190">
        <v>1</v>
      </c>
      <c r="CA190">
        <v>1</v>
      </c>
      <c r="CB190">
        <v>-68</v>
      </c>
      <c r="CD190">
        <v>187</v>
      </c>
      <c r="CE190" s="5" t="s">
        <v>8</v>
      </c>
      <c r="CF190" s="6">
        <v>44021.944619733797</v>
      </c>
      <c r="CG190" s="5" t="s">
        <v>143</v>
      </c>
      <c r="CH190" s="5">
        <v>1</v>
      </c>
      <c r="CI190" s="5">
        <v>1</v>
      </c>
      <c r="CJ190" s="5">
        <v>1</v>
      </c>
      <c r="CK190" s="5">
        <v>-68</v>
      </c>
      <c r="CL190" s="5"/>
      <c r="CV190">
        <v>187</v>
      </c>
      <c r="CW190" s="5" t="s">
        <v>8</v>
      </c>
      <c r="CX190" s="6">
        <v>44021.952048657404</v>
      </c>
      <c r="CY190" s="5" t="s">
        <v>145</v>
      </c>
      <c r="CZ190" s="5">
        <v>1</v>
      </c>
      <c r="DA190" s="5">
        <v>1</v>
      </c>
      <c r="DB190" s="5">
        <v>1</v>
      </c>
      <c r="DC190" s="5">
        <v>-71</v>
      </c>
    </row>
    <row r="191" spans="1:107" x14ac:dyDescent="0.25">
      <c r="A191">
        <v>13</v>
      </c>
      <c r="B191" s="5" t="s">
        <v>8</v>
      </c>
      <c r="C191" s="6">
        <v>44013.690224328704</v>
      </c>
      <c r="D191" s="5" t="s">
        <v>66</v>
      </c>
      <c r="E191">
        <v>1</v>
      </c>
      <c r="F191">
        <v>1</v>
      </c>
      <c r="G191">
        <v>1</v>
      </c>
      <c r="H191">
        <v>-21</v>
      </c>
      <c r="S191">
        <v>95</v>
      </c>
      <c r="T191" s="5" t="s">
        <v>8</v>
      </c>
      <c r="U191" s="6">
        <v>44021.912615995374</v>
      </c>
      <c r="V191" s="5" t="s">
        <v>140</v>
      </c>
      <c r="W191">
        <v>1</v>
      </c>
      <c r="X191">
        <v>1</v>
      </c>
      <c r="Y191">
        <v>1</v>
      </c>
      <c r="Z191">
        <v>-60</v>
      </c>
      <c r="BC191">
        <v>188</v>
      </c>
      <c r="BD191" s="5" t="s">
        <v>8</v>
      </c>
      <c r="BE191" s="6">
        <v>44021.893172638891</v>
      </c>
      <c r="BF191" s="5" t="s">
        <v>147</v>
      </c>
      <c r="BG191" s="5">
        <v>1</v>
      </c>
      <c r="BH191" s="5">
        <v>1</v>
      </c>
      <c r="BI191" s="5">
        <v>1</v>
      </c>
      <c r="BJ191" s="5">
        <v>-69</v>
      </c>
      <c r="BK191" s="5"/>
      <c r="BU191">
        <v>148</v>
      </c>
      <c r="BV191" s="5" t="s">
        <v>8</v>
      </c>
      <c r="BW191" s="6">
        <v>44021.937363483798</v>
      </c>
      <c r="BX191" s="5" t="s">
        <v>142</v>
      </c>
      <c r="BY191">
        <v>1</v>
      </c>
      <c r="BZ191">
        <v>1</v>
      </c>
      <c r="CA191">
        <v>1</v>
      </c>
      <c r="CB191">
        <v>-70</v>
      </c>
      <c r="CD191">
        <v>188</v>
      </c>
      <c r="CE191" s="5" t="s">
        <v>8</v>
      </c>
      <c r="CF191" s="6">
        <v>44021.944631932871</v>
      </c>
      <c r="CG191" s="5" t="s">
        <v>143</v>
      </c>
      <c r="CH191" s="5">
        <v>1</v>
      </c>
      <c r="CI191" s="5">
        <v>1</v>
      </c>
      <c r="CJ191" s="5">
        <v>1</v>
      </c>
      <c r="CK191" s="5">
        <v>-67</v>
      </c>
      <c r="CL191" s="5"/>
      <c r="CV191">
        <v>188</v>
      </c>
      <c r="CW191" s="5" t="s">
        <v>8</v>
      </c>
      <c r="CX191" s="6">
        <v>44021.952060208336</v>
      </c>
      <c r="CY191" s="5" t="s">
        <v>145</v>
      </c>
      <c r="CZ191" s="5">
        <v>1</v>
      </c>
      <c r="DA191" s="5">
        <v>1</v>
      </c>
      <c r="DB191" s="5">
        <v>1</v>
      </c>
      <c r="DC191" s="5">
        <v>-69</v>
      </c>
    </row>
    <row r="192" spans="1:107" x14ac:dyDescent="0.25">
      <c r="A192">
        <v>14</v>
      </c>
      <c r="B192" s="5" t="s">
        <v>8</v>
      </c>
      <c r="C192" s="6">
        <v>44013.690234641203</v>
      </c>
      <c r="D192" s="5" t="s">
        <v>66</v>
      </c>
      <c r="E192">
        <v>1</v>
      </c>
      <c r="F192">
        <v>1</v>
      </c>
      <c r="G192">
        <v>1</v>
      </c>
      <c r="H192">
        <v>-21</v>
      </c>
      <c r="S192">
        <v>96</v>
      </c>
      <c r="T192" s="5" t="s">
        <v>8</v>
      </c>
      <c r="U192" s="6">
        <v>44021.912639201386</v>
      </c>
      <c r="V192" s="5" t="s">
        <v>140</v>
      </c>
      <c r="W192">
        <v>1</v>
      </c>
      <c r="X192">
        <v>1</v>
      </c>
      <c r="Y192">
        <v>1</v>
      </c>
      <c r="Z192">
        <v>-57</v>
      </c>
      <c r="BC192">
        <v>189</v>
      </c>
      <c r="BD192" s="5" t="s">
        <v>8</v>
      </c>
      <c r="BE192" s="6">
        <v>44021.893185370369</v>
      </c>
      <c r="BF192" s="5" t="s">
        <v>147</v>
      </c>
      <c r="BG192" s="5">
        <v>1</v>
      </c>
      <c r="BH192" s="5">
        <v>1</v>
      </c>
      <c r="BI192" s="5">
        <v>1</v>
      </c>
      <c r="BJ192" s="5">
        <v>-59</v>
      </c>
      <c r="BK192" s="5"/>
      <c r="BU192">
        <v>149</v>
      </c>
      <c r="BV192" s="5" t="s">
        <v>8</v>
      </c>
      <c r="BW192" s="6">
        <v>44021.937375162037</v>
      </c>
      <c r="BX192" s="5" t="s">
        <v>142</v>
      </c>
      <c r="BY192">
        <v>1</v>
      </c>
      <c r="BZ192">
        <v>1</v>
      </c>
      <c r="CA192">
        <v>1</v>
      </c>
      <c r="CB192">
        <v>-70</v>
      </c>
      <c r="CD192">
        <v>189</v>
      </c>
      <c r="CE192" s="5" t="s">
        <v>8</v>
      </c>
      <c r="CF192" s="6">
        <v>44021.944642129631</v>
      </c>
      <c r="CG192" s="5" t="s">
        <v>143</v>
      </c>
      <c r="CH192" s="5">
        <v>1</v>
      </c>
      <c r="CI192" s="5">
        <v>1</v>
      </c>
      <c r="CJ192" s="5">
        <v>1</v>
      </c>
      <c r="CK192" s="5">
        <v>-68</v>
      </c>
      <c r="CL192" s="5"/>
      <c r="CV192">
        <v>189</v>
      </c>
      <c r="CW192" s="5" t="s">
        <v>8</v>
      </c>
      <c r="CX192" s="6">
        <v>44021.952083414355</v>
      </c>
      <c r="CY192" s="5" t="s">
        <v>145</v>
      </c>
      <c r="CZ192" s="5">
        <v>1</v>
      </c>
      <c r="DA192" s="5">
        <v>1</v>
      </c>
      <c r="DB192" s="5">
        <v>1</v>
      </c>
      <c r="DC192" s="5">
        <v>-68</v>
      </c>
    </row>
    <row r="193" spans="1:107" x14ac:dyDescent="0.25">
      <c r="A193">
        <v>15</v>
      </c>
      <c r="B193" s="5" t="s">
        <v>8</v>
      </c>
      <c r="C193" s="6">
        <v>44013.690247060185</v>
      </c>
      <c r="D193" s="5" t="s">
        <v>66</v>
      </c>
      <c r="E193">
        <v>1</v>
      </c>
      <c r="F193">
        <v>1</v>
      </c>
      <c r="G193">
        <v>1</v>
      </c>
      <c r="H193">
        <v>-29</v>
      </c>
      <c r="S193">
        <v>97</v>
      </c>
      <c r="T193" s="5" t="s">
        <v>8</v>
      </c>
      <c r="U193" s="6">
        <v>44021.912650787039</v>
      </c>
      <c r="V193" s="5" t="s">
        <v>140</v>
      </c>
      <c r="W193">
        <v>1</v>
      </c>
      <c r="X193">
        <v>1</v>
      </c>
      <c r="Y193">
        <v>1</v>
      </c>
      <c r="Z193">
        <v>-58</v>
      </c>
      <c r="BC193">
        <v>190</v>
      </c>
      <c r="BD193" s="5" t="s">
        <v>8</v>
      </c>
      <c r="BE193" s="6">
        <v>44021.893199710648</v>
      </c>
      <c r="BF193" s="5" t="s">
        <v>147</v>
      </c>
      <c r="BG193" s="5">
        <v>1</v>
      </c>
      <c r="BH193" s="5">
        <v>1</v>
      </c>
      <c r="BI193" s="5">
        <v>1</v>
      </c>
      <c r="BJ193" s="5">
        <v>-62</v>
      </c>
      <c r="BK193" s="5"/>
      <c r="BU193">
        <v>150</v>
      </c>
      <c r="BV193" s="5" t="s">
        <v>8</v>
      </c>
      <c r="BW193" s="6">
        <v>44021.937385173609</v>
      </c>
      <c r="BX193" s="5" t="s">
        <v>142</v>
      </c>
      <c r="BY193">
        <v>1</v>
      </c>
      <c r="BZ193">
        <v>1</v>
      </c>
      <c r="CA193">
        <v>1</v>
      </c>
      <c r="CB193">
        <v>-68</v>
      </c>
      <c r="CD193">
        <v>190</v>
      </c>
      <c r="CE193" s="5" t="s">
        <v>8</v>
      </c>
      <c r="CF193" s="6">
        <v>44021.944652812497</v>
      </c>
      <c r="CG193" s="5" t="s">
        <v>143</v>
      </c>
      <c r="CH193" s="5">
        <v>1</v>
      </c>
      <c r="CI193" s="5">
        <v>1</v>
      </c>
      <c r="CJ193" s="5">
        <v>1</v>
      </c>
      <c r="CK193" s="5">
        <v>-67</v>
      </c>
      <c r="CL193" s="5"/>
      <c r="CV193">
        <v>190</v>
      </c>
      <c r="CW193" s="5" t="s">
        <v>8</v>
      </c>
      <c r="CX193" s="6">
        <v>44021.952095393521</v>
      </c>
      <c r="CY193" s="5" t="s">
        <v>145</v>
      </c>
      <c r="CZ193" s="5">
        <v>1</v>
      </c>
      <c r="DA193" s="5">
        <v>1</v>
      </c>
      <c r="DB193" s="5">
        <v>1</v>
      </c>
      <c r="DC193" s="5">
        <v>-73</v>
      </c>
    </row>
    <row r="194" spans="1:107" x14ac:dyDescent="0.25">
      <c r="A194">
        <v>16</v>
      </c>
      <c r="B194" s="5" t="s">
        <v>8</v>
      </c>
      <c r="C194" s="6">
        <v>44013.690268935185</v>
      </c>
      <c r="D194" s="5" t="s">
        <v>66</v>
      </c>
      <c r="E194">
        <v>1</v>
      </c>
      <c r="F194">
        <v>1</v>
      </c>
      <c r="G194">
        <v>1</v>
      </c>
      <c r="H194">
        <v>-31</v>
      </c>
      <c r="S194">
        <v>98</v>
      </c>
      <c r="T194" s="5" t="s">
        <v>8</v>
      </c>
      <c r="U194" s="6">
        <v>44021.912666215278</v>
      </c>
      <c r="V194" s="5" t="s">
        <v>140</v>
      </c>
      <c r="W194">
        <v>1</v>
      </c>
      <c r="X194">
        <v>1</v>
      </c>
      <c r="Y194">
        <v>1</v>
      </c>
      <c r="Z194">
        <v>-57</v>
      </c>
      <c r="BC194">
        <v>191</v>
      </c>
      <c r="BD194" s="5" t="s">
        <v>8</v>
      </c>
      <c r="BE194" s="6">
        <v>44021.893208171299</v>
      </c>
      <c r="BF194" s="5" t="s">
        <v>147</v>
      </c>
      <c r="BG194" s="5">
        <v>1</v>
      </c>
      <c r="BH194" s="5">
        <v>1</v>
      </c>
      <c r="BI194" s="5">
        <v>1</v>
      </c>
      <c r="BJ194" s="5">
        <v>-62</v>
      </c>
      <c r="BK194" s="5"/>
      <c r="BU194">
        <v>151</v>
      </c>
      <c r="BV194" s="5" t="s">
        <v>8</v>
      </c>
      <c r="BW194" s="6">
        <v>44021.937396111112</v>
      </c>
      <c r="BX194" s="5" t="s">
        <v>142</v>
      </c>
      <c r="BY194">
        <v>1</v>
      </c>
      <c r="BZ194">
        <v>1</v>
      </c>
      <c r="CA194">
        <v>1</v>
      </c>
      <c r="CB194">
        <v>-65</v>
      </c>
      <c r="CD194">
        <v>191</v>
      </c>
      <c r="CE194" s="5" t="s">
        <v>8</v>
      </c>
      <c r="CF194" s="6">
        <v>44021.944667141201</v>
      </c>
      <c r="CG194" s="5" t="s">
        <v>143</v>
      </c>
      <c r="CH194" s="5">
        <v>1</v>
      </c>
      <c r="CI194" s="5">
        <v>1</v>
      </c>
      <c r="CJ194" s="5">
        <v>1</v>
      </c>
      <c r="CK194" s="5">
        <v>-67</v>
      </c>
      <c r="CL194" s="5"/>
      <c r="CV194">
        <v>191</v>
      </c>
      <c r="CW194" s="5" t="s">
        <v>8</v>
      </c>
      <c r="CX194" s="6">
        <v>44021.952106701392</v>
      </c>
      <c r="CY194" s="5" t="s">
        <v>145</v>
      </c>
      <c r="CZ194" s="5">
        <v>1</v>
      </c>
      <c r="DA194" s="5">
        <v>1</v>
      </c>
      <c r="DB194" s="5">
        <v>1</v>
      </c>
      <c r="DC194" s="5">
        <v>-69</v>
      </c>
    </row>
    <row r="195" spans="1:107" x14ac:dyDescent="0.25">
      <c r="A195">
        <v>17</v>
      </c>
      <c r="B195" s="5" t="s">
        <v>8</v>
      </c>
      <c r="C195" s="6">
        <v>44013.690285833334</v>
      </c>
      <c r="D195" s="5" t="s">
        <v>66</v>
      </c>
      <c r="E195">
        <v>1</v>
      </c>
      <c r="F195">
        <v>1</v>
      </c>
      <c r="G195">
        <v>1</v>
      </c>
      <c r="H195">
        <v>-28</v>
      </c>
      <c r="S195">
        <v>99</v>
      </c>
      <c r="T195" s="5" t="s">
        <v>8</v>
      </c>
      <c r="U195" s="6">
        <v>44021.912675300926</v>
      </c>
      <c r="V195" s="5" t="s">
        <v>140</v>
      </c>
      <c r="W195">
        <v>1</v>
      </c>
      <c r="X195">
        <v>1</v>
      </c>
      <c r="Y195">
        <v>1</v>
      </c>
      <c r="Z195">
        <v>-59</v>
      </c>
      <c r="BC195">
        <v>192</v>
      </c>
      <c r="BD195" s="5" t="s">
        <v>8</v>
      </c>
      <c r="BE195" s="6">
        <v>44021.893220231483</v>
      </c>
      <c r="BF195" s="5" t="s">
        <v>147</v>
      </c>
      <c r="BG195" s="5">
        <v>1</v>
      </c>
      <c r="BH195" s="5">
        <v>1</v>
      </c>
      <c r="BI195" s="5">
        <v>1</v>
      </c>
      <c r="BJ195" s="5">
        <v>-69</v>
      </c>
      <c r="BK195" s="5"/>
      <c r="BU195">
        <v>152</v>
      </c>
      <c r="BV195" s="5" t="s">
        <v>8</v>
      </c>
      <c r="BW195" s="6">
        <v>44021.937407442128</v>
      </c>
      <c r="BX195" s="5" t="s">
        <v>142</v>
      </c>
      <c r="BY195">
        <v>1</v>
      </c>
      <c r="BZ195">
        <v>1</v>
      </c>
      <c r="CA195">
        <v>1</v>
      </c>
      <c r="CB195">
        <v>-65</v>
      </c>
      <c r="CD195">
        <v>192</v>
      </c>
      <c r="CE195" s="5" t="s">
        <v>8</v>
      </c>
      <c r="CF195" s="6">
        <v>44021.944676620369</v>
      </c>
      <c r="CG195" s="5" t="s">
        <v>143</v>
      </c>
      <c r="CH195" s="5">
        <v>1</v>
      </c>
      <c r="CI195" s="5">
        <v>1</v>
      </c>
      <c r="CJ195" s="5">
        <v>1</v>
      </c>
      <c r="CK195" s="5">
        <v>-67</v>
      </c>
      <c r="CL195" s="5"/>
      <c r="CV195">
        <v>192</v>
      </c>
      <c r="CW195" s="5" t="s">
        <v>8</v>
      </c>
      <c r="CX195" s="6">
        <v>44021.952122430557</v>
      </c>
      <c r="CY195" s="5" t="s">
        <v>145</v>
      </c>
      <c r="CZ195" s="5">
        <v>1</v>
      </c>
      <c r="DA195" s="5">
        <v>1</v>
      </c>
      <c r="DB195" s="5">
        <v>1</v>
      </c>
      <c r="DC195" s="5">
        <v>-69</v>
      </c>
    </row>
    <row r="196" spans="1:107" x14ac:dyDescent="0.25">
      <c r="A196">
        <v>18</v>
      </c>
      <c r="B196" s="5" t="s">
        <v>8</v>
      </c>
      <c r="C196" s="6">
        <v>44013.69028988426</v>
      </c>
      <c r="D196" s="5" t="s">
        <v>66</v>
      </c>
      <c r="E196">
        <v>1</v>
      </c>
      <c r="F196">
        <v>1</v>
      </c>
      <c r="G196">
        <v>1</v>
      </c>
      <c r="H196">
        <v>-28</v>
      </c>
      <c r="S196">
        <v>100</v>
      </c>
      <c r="T196" s="5" t="s">
        <v>8</v>
      </c>
      <c r="U196" s="6">
        <v>44021.912698518521</v>
      </c>
      <c r="V196" s="5" t="s">
        <v>140</v>
      </c>
      <c r="W196">
        <v>1</v>
      </c>
      <c r="X196">
        <v>1</v>
      </c>
      <c r="Y196">
        <v>1</v>
      </c>
      <c r="Z196">
        <v>-57</v>
      </c>
      <c r="BC196">
        <v>193</v>
      </c>
      <c r="BD196" s="5" t="s">
        <v>8</v>
      </c>
      <c r="BE196" s="6">
        <v>44021.893229606481</v>
      </c>
      <c r="BF196" s="5" t="s">
        <v>147</v>
      </c>
      <c r="BG196" s="5">
        <v>1</v>
      </c>
      <c r="BH196" s="5">
        <v>1</v>
      </c>
      <c r="BI196" s="5">
        <v>1</v>
      </c>
      <c r="BJ196" s="5">
        <v>-62</v>
      </c>
      <c r="BK196" s="5"/>
      <c r="BU196">
        <v>153</v>
      </c>
      <c r="BV196" s="5" t="s">
        <v>8</v>
      </c>
      <c r="BW196" s="6">
        <v>44021.937419016205</v>
      </c>
      <c r="BX196" s="5" t="s">
        <v>142</v>
      </c>
      <c r="BY196">
        <v>1</v>
      </c>
      <c r="BZ196">
        <v>1</v>
      </c>
      <c r="CA196">
        <v>1</v>
      </c>
      <c r="CB196">
        <v>-71</v>
      </c>
      <c r="CD196">
        <v>193</v>
      </c>
      <c r="CE196" s="5" t="s">
        <v>8</v>
      </c>
      <c r="CF196" s="6">
        <v>44021.944688761578</v>
      </c>
      <c r="CG196" s="5" t="s">
        <v>143</v>
      </c>
      <c r="CH196" s="5">
        <v>1</v>
      </c>
      <c r="CI196" s="5">
        <v>1</v>
      </c>
      <c r="CJ196" s="5">
        <v>1</v>
      </c>
      <c r="CK196" s="5">
        <v>-70</v>
      </c>
      <c r="CL196" s="5"/>
      <c r="CV196">
        <v>193</v>
      </c>
      <c r="CW196" s="5" t="s">
        <v>8</v>
      </c>
      <c r="CX196" s="6">
        <v>44021.95213056713</v>
      </c>
      <c r="CY196" s="5" t="s">
        <v>145</v>
      </c>
      <c r="CZ196" s="5">
        <v>1</v>
      </c>
      <c r="DA196" s="5">
        <v>1</v>
      </c>
      <c r="DB196" s="5">
        <v>1</v>
      </c>
      <c r="DC196" s="5">
        <v>-72</v>
      </c>
    </row>
    <row r="197" spans="1:107" x14ac:dyDescent="0.25">
      <c r="A197">
        <v>19</v>
      </c>
      <c r="B197" s="5" t="s">
        <v>8</v>
      </c>
      <c r="C197" s="6">
        <v>44013.690304664349</v>
      </c>
      <c r="D197" s="5" t="s">
        <v>66</v>
      </c>
      <c r="E197">
        <v>1</v>
      </c>
      <c r="F197">
        <v>1</v>
      </c>
      <c r="G197">
        <v>1</v>
      </c>
      <c r="H197">
        <v>-28</v>
      </c>
      <c r="S197">
        <v>101</v>
      </c>
      <c r="T197" s="5" t="s">
        <v>8</v>
      </c>
      <c r="U197" s="6">
        <v>44021.912709618053</v>
      </c>
      <c r="V197" s="5" t="s">
        <v>140</v>
      </c>
      <c r="W197">
        <v>1</v>
      </c>
      <c r="X197">
        <v>1</v>
      </c>
      <c r="Y197">
        <v>1</v>
      </c>
      <c r="Z197">
        <v>-59</v>
      </c>
      <c r="BC197">
        <v>194</v>
      </c>
      <c r="BD197" s="5" t="s">
        <v>8</v>
      </c>
      <c r="BE197" s="6">
        <v>44021.893241678241</v>
      </c>
      <c r="BF197" s="5" t="s">
        <v>147</v>
      </c>
      <c r="BG197" s="5">
        <v>1</v>
      </c>
      <c r="BH197" s="5">
        <v>1</v>
      </c>
      <c r="BI197" s="5">
        <v>1</v>
      </c>
      <c r="BJ197" s="5">
        <v>-62</v>
      </c>
      <c r="BK197" s="5"/>
      <c r="BU197">
        <v>154</v>
      </c>
      <c r="BV197" s="5" t="s">
        <v>8</v>
      </c>
      <c r="BW197" s="6">
        <v>44021.937431828701</v>
      </c>
      <c r="BX197" s="5" t="s">
        <v>142</v>
      </c>
      <c r="BY197">
        <v>1</v>
      </c>
      <c r="BZ197">
        <v>1</v>
      </c>
      <c r="CA197">
        <v>1</v>
      </c>
      <c r="CB197">
        <v>-71</v>
      </c>
      <c r="CD197">
        <v>194</v>
      </c>
      <c r="CE197" s="5" t="s">
        <v>8</v>
      </c>
      <c r="CF197" s="6">
        <v>44021.944701087959</v>
      </c>
      <c r="CG197" s="5" t="s">
        <v>143</v>
      </c>
      <c r="CH197" s="5">
        <v>1</v>
      </c>
      <c r="CI197" s="5">
        <v>1</v>
      </c>
      <c r="CJ197" s="5">
        <v>1</v>
      </c>
      <c r="CK197" s="5">
        <v>-68</v>
      </c>
      <c r="CL197" s="5"/>
      <c r="CV197">
        <v>194</v>
      </c>
      <c r="CW197" s="5" t="s">
        <v>8</v>
      </c>
      <c r="CX197" s="6">
        <v>44021.952143333336</v>
      </c>
      <c r="CY197" s="5" t="s">
        <v>145</v>
      </c>
      <c r="CZ197" s="5">
        <v>1</v>
      </c>
      <c r="DA197" s="5">
        <v>1</v>
      </c>
      <c r="DB197" s="5">
        <v>1</v>
      </c>
      <c r="DC197" s="5">
        <v>-70</v>
      </c>
    </row>
    <row r="198" spans="1:107" x14ac:dyDescent="0.25">
      <c r="A198">
        <v>20</v>
      </c>
      <c r="B198" s="5" t="s">
        <v>8</v>
      </c>
      <c r="C198" s="6">
        <v>44013.690314490741</v>
      </c>
      <c r="D198" s="5" t="s">
        <v>66</v>
      </c>
      <c r="E198">
        <v>1</v>
      </c>
      <c r="F198">
        <v>1</v>
      </c>
      <c r="G198">
        <v>1</v>
      </c>
      <c r="H198">
        <v>-28</v>
      </c>
      <c r="S198">
        <v>102</v>
      </c>
      <c r="T198" s="5" t="s">
        <v>8</v>
      </c>
      <c r="U198" s="6">
        <v>44021.912726458337</v>
      </c>
      <c r="V198" s="5" t="s">
        <v>140</v>
      </c>
      <c r="W198">
        <v>1</v>
      </c>
      <c r="X198">
        <v>1</v>
      </c>
      <c r="Y198">
        <v>1</v>
      </c>
      <c r="Z198">
        <v>-59</v>
      </c>
      <c r="BC198">
        <v>195</v>
      </c>
      <c r="BD198" s="5" t="s">
        <v>8</v>
      </c>
      <c r="BE198" s="6">
        <v>44021.893252615744</v>
      </c>
      <c r="BF198" s="5" t="s">
        <v>147</v>
      </c>
      <c r="BG198" s="5">
        <v>1</v>
      </c>
      <c r="BH198" s="5">
        <v>1</v>
      </c>
      <c r="BI198" s="5">
        <v>1</v>
      </c>
      <c r="BJ198" s="5">
        <v>-69</v>
      </c>
      <c r="BK198" s="5"/>
      <c r="BU198">
        <v>155</v>
      </c>
      <c r="BV198" s="5" t="s">
        <v>8</v>
      </c>
      <c r="BW198" s="6">
        <v>44021.937444826392</v>
      </c>
      <c r="BX198" s="5" t="s">
        <v>142</v>
      </c>
      <c r="BY198">
        <v>1</v>
      </c>
      <c r="BZ198">
        <v>1</v>
      </c>
      <c r="CA198">
        <v>1</v>
      </c>
      <c r="CB198">
        <v>-64</v>
      </c>
      <c r="CD198">
        <v>195</v>
      </c>
      <c r="CE198" s="5" t="s">
        <v>8</v>
      </c>
      <c r="CF198" s="6">
        <v>44021.944712430559</v>
      </c>
      <c r="CG198" s="5" t="s">
        <v>143</v>
      </c>
      <c r="CH198" s="5">
        <v>1</v>
      </c>
      <c r="CI198" s="5">
        <v>1</v>
      </c>
      <c r="CJ198" s="5">
        <v>1</v>
      </c>
      <c r="CK198" s="5">
        <v>-68</v>
      </c>
      <c r="CL198" s="5"/>
      <c r="CV198">
        <v>195</v>
      </c>
      <c r="CW198" s="5" t="s">
        <v>8</v>
      </c>
      <c r="CX198" s="6">
        <v>44021.952160196757</v>
      </c>
      <c r="CY198" s="5" t="s">
        <v>145</v>
      </c>
      <c r="CZ198" s="5">
        <v>1</v>
      </c>
      <c r="DA198" s="5">
        <v>1</v>
      </c>
      <c r="DB198" s="5">
        <v>1</v>
      </c>
      <c r="DC198" s="5">
        <v>-68</v>
      </c>
    </row>
    <row r="199" spans="1:107" x14ac:dyDescent="0.25">
      <c r="A199">
        <v>21</v>
      </c>
      <c r="B199" s="5" t="s">
        <v>8</v>
      </c>
      <c r="C199" s="6">
        <v>44013.690325000003</v>
      </c>
      <c r="D199" s="5" t="s">
        <v>66</v>
      </c>
      <c r="E199">
        <v>1</v>
      </c>
      <c r="F199">
        <v>1</v>
      </c>
      <c r="G199">
        <v>1</v>
      </c>
      <c r="H199">
        <v>-28</v>
      </c>
      <c r="S199">
        <v>103</v>
      </c>
      <c r="T199" s="5" t="s">
        <v>8</v>
      </c>
      <c r="U199" s="6">
        <v>44021.912734386577</v>
      </c>
      <c r="V199" s="5" t="s">
        <v>140</v>
      </c>
      <c r="W199">
        <v>1</v>
      </c>
      <c r="X199">
        <v>1</v>
      </c>
      <c r="Y199">
        <v>1</v>
      </c>
      <c r="Z199">
        <v>-59</v>
      </c>
      <c r="BC199">
        <v>196</v>
      </c>
      <c r="BD199" s="5" t="s">
        <v>8</v>
      </c>
      <c r="BE199" s="6">
        <v>44021.893264560182</v>
      </c>
      <c r="BF199" s="5" t="s">
        <v>147</v>
      </c>
      <c r="BG199" s="5">
        <v>1</v>
      </c>
      <c r="BH199" s="5">
        <v>1</v>
      </c>
      <c r="BI199" s="5">
        <v>1</v>
      </c>
      <c r="BJ199" s="5">
        <v>-63</v>
      </c>
      <c r="BK199" s="5"/>
      <c r="BU199">
        <v>156</v>
      </c>
      <c r="BV199" s="5" t="s">
        <v>8</v>
      </c>
      <c r="BW199" s="6">
        <v>44021.937454259256</v>
      </c>
      <c r="BX199" s="5" t="s">
        <v>142</v>
      </c>
      <c r="BY199">
        <v>1</v>
      </c>
      <c r="BZ199">
        <v>1</v>
      </c>
      <c r="CA199">
        <v>1</v>
      </c>
      <c r="CB199">
        <v>-70</v>
      </c>
      <c r="CD199">
        <v>196</v>
      </c>
      <c r="CE199" s="5" t="s">
        <v>8</v>
      </c>
      <c r="CF199" s="6">
        <v>44021.944725023146</v>
      </c>
      <c r="CG199" s="5" t="s">
        <v>143</v>
      </c>
      <c r="CH199" s="5">
        <v>1</v>
      </c>
      <c r="CI199" s="5">
        <v>1</v>
      </c>
      <c r="CJ199" s="5">
        <v>1</v>
      </c>
      <c r="CK199" s="5">
        <v>-68</v>
      </c>
      <c r="CL199" s="5"/>
      <c r="CV199">
        <v>196</v>
      </c>
      <c r="CW199" s="5" t="s">
        <v>8</v>
      </c>
      <c r="CX199" s="6">
        <v>44021.95216572917</v>
      </c>
      <c r="CY199" s="5" t="s">
        <v>145</v>
      </c>
      <c r="CZ199" s="5">
        <v>1</v>
      </c>
      <c r="DA199" s="5">
        <v>1</v>
      </c>
      <c r="DB199" s="5">
        <v>1</v>
      </c>
      <c r="DC199" s="5">
        <v>-68</v>
      </c>
    </row>
    <row r="200" spans="1:107" x14ac:dyDescent="0.25">
      <c r="A200">
        <v>22</v>
      </c>
      <c r="B200" s="5" t="s">
        <v>8</v>
      </c>
      <c r="C200" s="6">
        <v>44013.690336354164</v>
      </c>
      <c r="D200" s="5" t="s">
        <v>66</v>
      </c>
      <c r="E200">
        <v>1</v>
      </c>
      <c r="F200">
        <v>1</v>
      </c>
      <c r="G200">
        <v>1</v>
      </c>
      <c r="H200">
        <v>-28</v>
      </c>
      <c r="S200">
        <v>104</v>
      </c>
      <c r="T200" s="5" t="s">
        <v>8</v>
      </c>
      <c r="U200" s="6">
        <v>44021.912745034722</v>
      </c>
      <c r="V200" s="5" t="s">
        <v>140</v>
      </c>
      <c r="W200">
        <v>1</v>
      </c>
      <c r="X200">
        <v>1</v>
      </c>
      <c r="Y200">
        <v>1</v>
      </c>
      <c r="Z200">
        <v>-59</v>
      </c>
      <c r="BC200">
        <v>197</v>
      </c>
      <c r="BD200" s="5" t="s">
        <v>8</v>
      </c>
      <c r="BE200" s="6">
        <v>44021.893275787035</v>
      </c>
      <c r="BF200" s="5" t="s">
        <v>147</v>
      </c>
      <c r="BG200" s="5">
        <v>1</v>
      </c>
      <c r="BH200" s="5">
        <v>1</v>
      </c>
      <c r="BI200" s="5">
        <v>1</v>
      </c>
      <c r="BJ200" s="5">
        <v>-60</v>
      </c>
      <c r="BK200" s="5"/>
      <c r="BU200">
        <v>157</v>
      </c>
      <c r="BV200" s="5" t="s">
        <v>8</v>
      </c>
      <c r="BW200" s="6">
        <v>44021.93746804398</v>
      </c>
      <c r="BX200" s="5" t="s">
        <v>142</v>
      </c>
      <c r="BY200">
        <v>1</v>
      </c>
      <c r="BZ200">
        <v>1</v>
      </c>
      <c r="CA200">
        <v>1</v>
      </c>
      <c r="CB200">
        <v>-64</v>
      </c>
      <c r="CD200">
        <v>197</v>
      </c>
      <c r="CE200" s="5" t="s">
        <v>8</v>
      </c>
      <c r="CF200" s="6">
        <v>44021.944734861114</v>
      </c>
      <c r="CG200" s="5" t="s">
        <v>143</v>
      </c>
      <c r="CH200" s="5">
        <v>1</v>
      </c>
      <c r="CI200" s="5">
        <v>1</v>
      </c>
      <c r="CJ200" s="5">
        <v>1</v>
      </c>
      <c r="CK200" s="5">
        <v>-68</v>
      </c>
      <c r="CL200" s="5"/>
      <c r="CV200">
        <v>197</v>
      </c>
      <c r="CW200" s="5" t="s">
        <v>8</v>
      </c>
      <c r="CX200" s="6">
        <v>44021.952176550927</v>
      </c>
      <c r="CY200" s="5" t="s">
        <v>145</v>
      </c>
      <c r="CZ200" s="5">
        <v>1</v>
      </c>
      <c r="DA200" s="5">
        <v>1</v>
      </c>
      <c r="DB200" s="5">
        <v>1</v>
      </c>
      <c r="DC200" s="5">
        <v>-73</v>
      </c>
    </row>
    <row r="201" spans="1:107" x14ac:dyDescent="0.25">
      <c r="A201">
        <v>23</v>
      </c>
      <c r="B201" s="5" t="s">
        <v>8</v>
      </c>
      <c r="C201" s="6">
        <v>44013.690351504629</v>
      </c>
      <c r="D201" s="5" t="s">
        <v>66</v>
      </c>
      <c r="E201">
        <v>1</v>
      </c>
      <c r="F201">
        <v>1</v>
      </c>
      <c r="G201">
        <v>1</v>
      </c>
      <c r="H201">
        <v>-25</v>
      </c>
      <c r="S201">
        <v>105</v>
      </c>
      <c r="T201" s="5" t="s">
        <v>8</v>
      </c>
      <c r="U201" s="6">
        <v>44021.912754641206</v>
      </c>
      <c r="V201" s="5" t="s">
        <v>140</v>
      </c>
      <c r="W201">
        <v>1</v>
      </c>
      <c r="X201">
        <v>1</v>
      </c>
      <c r="Y201">
        <v>1</v>
      </c>
      <c r="Z201">
        <v>-58</v>
      </c>
      <c r="BC201">
        <v>198</v>
      </c>
      <c r="BD201" s="5" t="s">
        <v>8</v>
      </c>
      <c r="BE201" s="6">
        <v>44021.893293020832</v>
      </c>
      <c r="BF201" s="5" t="s">
        <v>147</v>
      </c>
      <c r="BG201" s="5">
        <v>1</v>
      </c>
      <c r="BH201" s="5">
        <v>1</v>
      </c>
      <c r="BI201" s="5">
        <v>1</v>
      </c>
      <c r="BJ201" s="5">
        <v>-62</v>
      </c>
      <c r="BK201" s="5"/>
      <c r="BU201">
        <v>158</v>
      </c>
      <c r="BV201" s="5" t="s">
        <v>8</v>
      </c>
      <c r="BW201" s="6">
        <v>44021.937478321757</v>
      </c>
      <c r="BX201" s="5" t="s">
        <v>142</v>
      </c>
      <c r="BY201">
        <v>1</v>
      </c>
      <c r="BZ201">
        <v>1</v>
      </c>
      <c r="CA201">
        <v>1</v>
      </c>
      <c r="CB201">
        <v>-67</v>
      </c>
      <c r="CD201">
        <v>198</v>
      </c>
      <c r="CE201" s="5" t="s">
        <v>8</v>
      </c>
      <c r="CF201" s="6">
        <v>44021.944746215275</v>
      </c>
      <c r="CG201" s="5" t="s">
        <v>143</v>
      </c>
      <c r="CH201" s="5">
        <v>1</v>
      </c>
      <c r="CI201" s="5">
        <v>1</v>
      </c>
      <c r="CJ201" s="5">
        <v>1</v>
      </c>
      <c r="CK201" s="5">
        <v>-68</v>
      </c>
      <c r="CL201" s="5"/>
      <c r="CV201">
        <v>198</v>
      </c>
      <c r="CW201" s="5" t="s">
        <v>8</v>
      </c>
      <c r="CX201" s="6">
        <v>44021.952188530093</v>
      </c>
      <c r="CY201" s="5" t="s">
        <v>145</v>
      </c>
      <c r="CZ201" s="5">
        <v>1</v>
      </c>
      <c r="DA201" s="5">
        <v>1</v>
      </c>
      <c r="DB201" s="5">
        <v>1</v>
      </c>
      <c r="DC201" s="5">
        <v>-69</v>
      </c>
    </row>
    <row r="202" spans="1:107" x14ac:dyDescent="0.25">
      <c r="A202">
        <v>24</v>
      </c>
      <c r="B202" s="5" t="s">
        <v>8</v>
      </c>
      <c r="C202" s="6">
        <v>44013.690361840279</v>
      </c>
      <c r="D202" s="5" t="s">
        <v>66</v>
      </c>
      <c r="E202">
        <v>1</v>
      </c>
      <c r="F202">
        <v>1</v>
      </c>
      <c r="G202">
        <v>1</v>
      </c>
      <c r="H202">
        <v>-28</v>
      </c>
      <c r="S202">
        <v>106</v>
      </c>
      <c r="T202" s="5" t="s">
        <v>8</v>
      </c>
      <c r="U202" s="6">
        <v>44021.912766678244</v>
      </c>
      <c r="V202" s="5" t="s">
        <v>140</v>
      </c>
      <c r="W202">
        <v>1</v>
      </c>
      <c r="X202">
        <v>1</v>
      </c>
      <c r="Y202">
        <v>1</v>
      </c>
      <c r="Z202">
        <v>-59</v>
      </c>
      <c r="BC202">
        <v>199</v>
      </c>
      <c r="BD202" s="5" t="s">
        <v>8</v>
      </c>
      <c r="BE202" s="6">
        <v>44021.893299108793</v>
      </c>
      <c r="BF202" s="5" t="s">
        <v>147</v>
      </c>
      <c r="BG202" s="5">
        <v>1</v>
      </c>
      <c r="BH202" s="5">
        <v>1</v>
      </c>
      <c r="BI202" s="5">
        <v>1</v>
      </c>
      <c r="BJ202" s="5">
        <v>-69</v>
      </c>
      <c r="BK202" s="5"/>
      <c r="BU202">
        <v>159</v>
      </c>
      <c r="BV202" s="5" t="s">
        <v>8</v>
      </c>
      <c r="BW202" s="6">
        <v>44021.937488483796</v>
      </c>
      <c r="BX202" s="5" t="s">
        <v>142</v>
      </c>
      <c r="BY202">
        <v>1</v>
      </c>
      <c r="BZ202">
        <v>1</v>
      </c>
      <c r="CA202">
        <v>1</v>
      </c>
      <c r="CB202">
        <v>-65</v>
      </c>
      <c r="CD202">
        <v>199</v>
      </c>
      <c r="CE202" s="5" t="s">
        <v>8</v>
      </c>
      <c r="CF202" s="6">
        <v>44021.944757152778</v>
      </c>
      <c r="CG202" s="5" t="s">
        <v>143</v>
      </c>
      <c r="CH202" s="5">
        <v>1</v>
      </c>
      <c r="CI202" s="5">
        <v>1</v>
      </c>
      <c r="CJ202" s="5">
        <v>1</v>
      </c>
      <c r="CK202" s="5">
        <v>-67</v>
      </c>
      <c r="CL202" s="5"/>
      <c r="CV202">
        <v>199</v>
      </c>
      <c r="CW202" s="5" t="s">
        <v>8</v>
      </c>
      <c r="CX202" s="6">
        <v>44021.952211736112</v>
      </c>
      <c r="CY202" s="5" t="s">
        <v>145</v>
      </c>
      <c r="CZ202" s="5">
        <v>1</v>
      </c>
      <c r="DA202" s="5">
        <v>1</v>
      </c>
      <c r="DB202" s="5">
        <v>1</v>
      </c>
      <c r="DC202" s="5">
        <v>-71</v>
      </c>
    </row>
    <row r="203" spans="1:107" x14ac:dyDescent="0.25">
      <c r="A203">
        <v>25</v>
      </c>
      <c r="B203" s="5" t="s">
        <v>8</v>
      </c>
      <c r="C203" s="6">
        <v>44013.690372777775</v>
      </c>
      <c r="D203" s="5" t="s">
        <v>66</v>
      </c>
      <c r="E203">
        <v>1</v>
      </c>
      <c r="F203">
        <v>1</v>
      </c>
      <c r="G203">
        <v>1</v>
      </c>
      <c r="H203">
        <v>-28</v>
      </c>
      <c r="S203">
        <v>107</v>
      </c>
      <c r="T203" s="5" t="s">
        <v>8</v>
      </c>
      <c r="U203" s="6">
        <v>44021.91278017361</v>
      </c>
      <c r="V203" s="5" t="s">
        <v>140</v>
      </c>
      <c r="W203">
        <v>1</v>
      </c>
      <c r="X203">
        <v>1</v>
      </c>
      <c r="Y203">
        <v>1</v>
      </c>
      <c r="Z203">
        <v>-57</v>
      </c>
      <c r="BC203">
        <v>200</v>
      </c>
      <c r="BD203" s="5" t="s">
        <v>8</v>
      </c>
      <c r="BE203" s="6">
        <v>44021.893316979164</v>
      </c>
      <c r="BF203" s="5" t="s">
        <v>147</v>
      </c>
      <c r="BG203" s="5">
        <v>1</v>
      </c>
      <c r="BH203" s="5">
        <v>1</v>
      </c>
      <c r="BI203" s="5">
        <v>1</v>
      </c>
      <c r="BJ203" s="5">
        <v>-59</v>
      </c>
      <c r="BK203" s="5"/>
      <c r="BU203">
        <v>160</v>
      </c>
      <c r="BV203" s="5" t="s">
        <v>8</v>
      </c>
      <c r="BW203" s="6">
        <v>44021.937501469911</v>
      </c>
      <c r="BX203" s="5" t="s">
        <v>142</v>
      </c>
      <c r="BY203">
        <v>1</v>
      </c>
      <c r="BZ203">
        <v>1</v>
      </c>
      <c r="CA203">
        <v>1</v>
      </c>
      <c r="CB203">
        <v>-65</v>
      </c>
      <c r="CD203">
        <v>200</v>
      </c>
      <c r="CE203" s="5" t="s">
        <v>8</v>
      </c>
      <c r="CF203" s="6">
        <v>44021.944772361108</v>
      </c>
      <c r="CG203" s="5" t="s">
        <v>143</v>
      </c>
      <c r="CH203" s="5">
        <v>1</v>
      </c>
      <c r="CI203" s="5">
        <v>1</v>
      </c>
      <c r="CJ203" s="5">
        <v>1</v>
      </c>
      <c r="CK203" s="5">
        <v>-71</v>
      </c>
      <c r="CL203" s="5"/>
      <c r="CV203">
        <v>200</v>
      </c>
      <c r="CW203" s="5" t="s">
        <v>8</v>
      </c>
      <c r="CX203" s="6">
        <v>44021.952223541666</v>
      </c>
      <c r="CY203" s="5" t="s">
        <v>145</v>
      </c>
      <c r="CZ203" s="5">
        <v>1</v>
      </c>
      <c r="DA203" s="5">
        <v>1</v>
      </c>
      <c r="DB203" s="5">
        <v>1</v>
      </c>
      <c r="DC203" s="5">
        <v>-69</v>
      </c>
    </row>
    <row r="204" spans="1:107" x14ac:dyDescent="0.25">
      <c r="A204">
        <v>26</v>
      </c>
      <c r="B204" s="5" t="s">
        <v>8</v>
      </c>
      <c r="C204" s="6">
        <v>44013.69038349537</v>
      </c>
      <c r="D204" s="5" t="s">
        <v>66</v>
      </c>
      <c r="E204">
        <v>1</v>
      </c>
      <c r="F204">
        <v>1</v>
      </c>
      <c r="G204">
        <v>1</v>
      </c>
      <c r="H204">
        <v>-31</v>
      </c>
      <c r="S204">
        <v>108</v>
      </c>
      <c r="T204" s="5" t="s">
        <v>8</v>
      </c>
      <c r="U204" s="6">
        <v>44021.912800937498</v>
      </c>
      <c r="V204" s="5" t="s">
        <v>140</v>
      </c>
      <c r="W204">
        <v>1</v>
      </c>
      <c r="X204">
        <v>1</v>
      </c>
      <c r="Y204">
        <v>1</v>
      </c>
      <c r="Z204">
        <v>-59</v>
      </c>
      <c r="BC204">
        <v>201</v>
      </c>
      <c r="BD204" s="5" t="s">
        <v>8</v>
      </c>
      <c r="BE204" s="6">
        <v>44021.893322361109</v>
      </c>
      <c r="BF204" s="5" t="s">
        <v>147</v>
      </c>
      <c r="BG204" s="5">
        <v>1</v>
      </c>
      <c r="BH204" s="5">
        <v>1</v>
      </c>
      <c r="BI204" s="5">
        <v>1</v>
      </c>
      <c r="BJ204" s="5">
        <v>-63</v>
      </c>
      <c r="BK204" s="5"/>
      <c r="BU204">
        <v>161</v>
      </c>
      <c r="BV204" s="5" t="s">
        <v>8</v>
      </c>
      <c r="BW204" s="6">
        <v>44021.937514907404</v>
      </c>
      <c r="BX204" s="5" t="s">
        <v>142</v>
      </c>
      <c r="BY204">
        <v>1</v>
      </c>
      <c r="BZ204">
        <v>1</v>
      </c>
      <c r="CA204">
        <v>1</v>
      </c>
      <c r="CB204">
        <v>-71</v>
      </c>
      <c r="CD204">
        <v>201</v>
      </c>
      <c r="CE204" s="5" t="s">
        <v>8</v>
      </c>
      <c r="CF204" s="6">
        <v>44021.944782523147</v>
      </c>
      <c r="CG204" s="5" t="s">
        <v>143</v>
      </c>
      <c r="CH204" s="5">
        <v>1</v>
      </c>
      <c r="CI204" s="5">
        <v>1</v>
      </c>
      <c r="CJ204" s="5">
        <v>1</v>
      </c>
      <c r="CK204" s="5">
        <v>-71</v>
      </c>
      <c r="CL204" s="5"/>
      <c r="CV204">
        <v>201</v>
      </c>
      <c r="CW204" s="5" t="s">
        <v>8</v>
      </c>
      <c r="CX204" s="6">
        <v>44021.952235648147</v>
      </c>
      <c r="CY204" s="5" t="s">
        <v>145</v>
      </c>
      <c r="CZ204" s="5">
        <v>1</v>
      </c>
      <c r="DA204" s="5">
        <v>1</v>
      </c>
      <c r="DB204" s="5">
        <v>1</v>
      </c>
      <c r="DC204" s="5">
        <v>-69</v>
      </c>
    </row>
    <row r="205" spans="1:107" x14ac:dyDescent="0.25">
      <c r="A205">
        <v>27</v>
      </c>
      <c r="B205" s="5" t="s">
        <v>8</v>
      </c>
      <c r="C205" s="6">
        <v>44013.690398506944</v>
      </c>
      <c r="D205" s="5" t="s">
        <v>66</v>
      </c>
      <c r="E205">
        <v>1</v>
      </c>
      <c r="F205">
        <v>1</v>
      </c>
      <c r="G205">
        <v>1</v>
      </c>
      <c r="H205">
        <v>-28</v>
      </c>
      <c r="S205">
        <v>109</v>
      </c>
      <c r="T205" s="5" t="s">
        <v>8</v>
      </c>
      <c r="U205" s="6">
        <v>44021.912815810188</v>
      </c>
      <c r="V205" s="5" t="s">
        <v>140</v>
      </c>
      <c r="W205">
        <v>1</v>
      </c>
      <c r="X205">
        <v>1</v>
      </c>
      <c r="Y205">
        <v>1</v>
      </c>
      <c r="Z205">
        <v>-57</v>
      </c>
      <c r="BC205">
        <v>202</v>
      </c>
      <c r="BD205" s="5" t="s">
        <v>8</v>
      </c>
      <c r="BE205" s="6">
        <v>44021.893333969907</v>
      </c>
      <c r="BF205" s="5" t="s">
        <v>147</v>
      </c>
      <c r="BG205" s="5">
        <v>1</v>
      </c>
      <c r="BH205" s="5">
        <v>1</v>
      </c>
      <c r="BI205" s="5">
        <v>1</v>
      </c>
      <c r="BJ205" s="5">
        <v>-69</v>
      </c>
      <c r="BK205" s="5"/>
      <c r="BU205">
        <v>162</v>
      </c>
      <c r="BV205" s="5" t="s">
        <v>8</v>
      </c>
      <c r="BW205" s="6">
        <v>44021.937524502318</v>
      </c>
      <c r="BX205" s="5" t="s">
        <v>142</v>
      </c>
      <c r="BY205">
        <v>1</v>
      </c>
      <c r="BZ205">
        <v>1</v>
      </c>
      <c r="CA205">
        <v>1</v>
      </c>
      <c r="CB205">
        <v>-68</v>
      </c>
      <c r="CD205">
        <v>202</v>
      </c>
      <c r="CE205" s="5" t="s">
        <v>8</v>
      </c>
      <c r="CF205" s="6">
        <v>44021.944793159724</v>
      </c>
      <c r="CG205" s="5" t="s">
        <v>143</v>
      </c>
      <c r="CH205" s="5">
        <v>1</v>
      </c>
      <c r="CI205" s="5">
        <v>1</v>
      </c>
      <c r="CJ205" s="5">
        <v>1</v>
      </c>
      <c r="CK205" s="5">
        <v>-71</v>
      </c>
      <c r="CL205" s="5"/>
      <c r="CV205">
        <v>202</v>
      </c>
      <c r="CW205" s="5" t="s">
        <v>8</v>
      </c>
      <c r="CX205" s="6">
        <v>44021.952250243055</v>
      </c>
      <c r="CY205" s="5" t="s">
        <v>145</v>
      </c>
      <c r="CZ205" s="5">
        <v>1</v>
      </c>
      <c r="DA205" s="5">
        <v>1</v>
      </c>
      <c r="DB205" s="5">
        <v>1</v>
      </c>
      <c r="DC205" s="5">
        <v>-69</v>
      </c>
    </row>
    <row r="206" spans="1:107" x14ac:dyDescent="0.25">
      <c r="A206">
        <v>28</v>
      </c>
      <c r="B206" s="5" t="s">
        <v>8</v>
      </c>
      <c r="C206" s="6">
        <v>44013.690406296293</v>
      </c>
      <c r="D206" s="5" t="s">
        <v>66</v>
      </c>
      <c r="E206">
        <v>1</v>
      </c>
      <c r="F206">
        <v>1</v>
      </c>
      <c r="G206">
        <v>1</v>
      </c>
      <c r="H206">
        <v>-28</v>
      </c>
      <c r="S206">
        <v>110</v>
      </c>
      <c r="T206" s="5" t="s">
        <v>8</v>
      </c>
      <c r="U206" s="6">
        <v>44021.912828425928</v>
      </c>
      <c r="V206" s="5" t="s">
        <v>140</v>
      </c>
      <c r="W206">
        <v>1</v>
      </c>
      <c r="X206">
        <v>1</v>
      </c>
      <c r="Y206">
        <v>1</v>
      </c>
      <c r="Z206">
        <v>-59</v>
      </c>
      <c r="BC206">
        <v>203</v>
      </c>
      <c r="BD206" s="5" t="s">
        <v>8</v>
      </c>
      <c r="BE206" s="6">
        <v>44021.893345671298</v>
      </c>
      <c r="BF206" s="5" t="s">
        <v>147</v>
      </c>
      <c r="BG206" s="5">
        <v>1</v>
      </c>
      <c r="BH206" s="5">
        <v>1</v>
      </c>
      <c r="BI206" s="5">
        <v>1</v>
      </c>
      <c r="BJ206" s="5">
        <v>-69</v>
      </c>
      <c r="BK206" s="5"/>
      <c r="BU206">
        <v>163</v>
      </c>
      <c r="BV206" s="5" t="s">
        <v>8</v>
      </c>
      <c r="BW206" s="6">
        <v>44021.937534884259</v>
      </c>
      <c r="BX206" s="5" t="s">
        <v>142</v>
      </c>
      <c r="BY206">
        <v>1</v>
      </c>
      <c r="BZ206">
        <v>1</v>
      </c>
      <c r="CA206">
        <v>1</v>
      </c>
      <c r="CB206">
        <v>-65</v>
      </c>
      <c r="CD206">
        <v>203</v>
      </c>
      <c r="CE206" s="5" t="s">
        <v>8</v>
      </c>
      <c r="CF206" s="6">
        <v>44021.944803611113</v>
      </c>
      <c r="CG206" s="5" t="s">
        <v>143</v>
      </c>
      <c r="CH206" s="5">
        <v>1</v>
      </c>
      <c r="CI206" s="5">
        <v>1</v>
      </c>
      <c r="CJ206" s="5">
        <v>1</v>
      </c>
      <c r="CK206" s="5">
        <v>-68</v>
      </c>
      <c r="CL206" s="5"/>
      <c r="CV206">
        <v>203</v>
      </c>
      <c r="CW206" s="5" t="s">
        <v>8</v>
      </c>
      <c r="CX206" s="6">
        <v>44021.952259907404</v>
      </c>
      <c r="CY206" s="5" t="s">
        <v>145</v>
      </c>
      <c r="CZ206" s="5">
        <v>1</v>
      </c>
      <c r="DA206" s="5">
        <v>1</v>
      </c>
      <c r="DB206" s="5">
        <v>1</v>
      </c>
      <c r="DC206" s="5">
        <v>-70</v>
      </c>
    </row>
    <row r="207" spans="1:107" x14ac:dyDescent="0.25">
      <c r="A207">
        <v>29</v>
      </c>
      <c r="B207" s="5" t="s">
        <v>8</v>
      </c>
      <c r="C207" s="6">
        <v>44013.690419444443</v>
      </c>
      <c r="D207" s="5" t="s">
        <v>66</v>
      </c>
      <c r="E207">
        <v>1</v>
      </c>
      <c r="F207">
        <v>1</v>
      </c>
      <c r="G207">
        <v>1</v>
      </c>
      <c r="H207">
        <v>-28</v>
      </c>
      <c r="S207">
        <v>111</v>
      </c>
      <c r="T207" s="5" t="s">
        <v>8</v>
      </c>
      <c r="U207" s="6">
        <v>44021.912836678239</v>
      </c>
      <c r="V207" s="5" t="s">
        <v>140</v>
      </c>
      <c r="W207">
        <v>1</v>
      </c>
      <c r="X207">
        <v>1</v>
      </c>
      <c r="Y207">
        <v>1</v>
      </c>
      <c r="Z207">
        <v>-57</v>
      </c>
      <c r="BC207">
        <v>204</v>
      </c>
      <c r="BD207" s="5" t="s">
        <v>8</v>
      </c>
      <c r="BE207" s="6">
        <v>44021.893358437497</v>
      </c>
      <c r="BF207" s="5" t="s">
        <v>147</v>
      </c>
      <c r="BG207" s="5">
        <v>1</v>
      </c>
      <c r="BH207" s="5">
        <v>1</v>
      </c>
      <c r="BI207" s="5">
        <v>1</v>
      </c>
      <c r="BJ207" s="5">
        <v>-69</v>
      </c>
      <c r="BK207" s="5"/>
      <c r="BU207">
        <v>164</v>
      </c>
      <c r="BV207" s="5" t="s">
        <v>8</v>
      </c>
      <c r="BW207" s="6">
        <v>44021.937553148149</v>
      </c>
      <c r="BX207" s="5" t="s">
        <v>142</v>
      </c>
      <c r="BY207">
        <v>1</v>
      </c>
      <c r="BZ207">
        <v>1</v>
      </c>
      <c r="CA207">
        <v>1</v>
      </c>
      <c r="CB207">
        <v>-67</v>
      </c>
      <c r="CD207">
        <v>204</v>
      </c>
      <c r="CE207" s="5" t="s">
        <v>8</v>
      </c>
      <c r="CF207" s="6">
        <v>44021.944814918985</v>
      </c>
      <c r="CG207" s="5" t="s">
        <v>143</v>
      </c>
      <c r="CH207" s="5">
        <v>1</v>
      </c>
      <c r="CI207" s="5">
        <v>1</v>
      </c>
      <c r="CJ207" s="5">
        <v>1</v>
      </c>
      <c r="CK207" s="5">
        <v>-68</v>
      </c>
      <c r="CL207" s="5"/>
      <c r="CV207">
        <v>204</v>
      </c>
      <c r="CW207" s="5" t="s">
        <v>8</v>
      </c>
      <c r="CX207" s="6">
        <v>44021.952270208334</v>
      </c>
      <c r="CY207" s="5" t="s">
        <v>145</v>
      </c>
      <c r="CZ207" s="5">
        <v>1</v>
      </c>
      <c r="DA207" s="5">
        <v>1</v>
      </c>
      <c r="DB207" s="5">
        <v>1</v>
      </c>
      <c r="DC207" s="5">
        <v>-71</v>
      </c>
    </row>
    <row r="208" spans="1:107" x14ac:dyDescent="0.25">
      <c r="A208">
        <v>0</v>
      </c>
      <c r="B208" s="5" t="s">
        <v>8</v>
      </c>
      <c r="C208" s="6">
        <v>44013.691683622688</v>
      </c>
      <c r="D208" s="5" t="s">
        <v>67</v>
      </c>
      <c r="E208">
        <v>1</v>
      </c>
      <c r="F208">
        <v>1</v>
      </c>
      <c r="G208">
        <v>1</v>
      </c>
      <c r="H208">
        <v>-22</v>
      </c>
      <c r="S208">
        <v>112</v>
      </c>
      <c r="T208" s="5" t="s">
        <v>8</v>
      </c>
      <c r="U208" s="6">
        <v>44021.912859884258</v>
      </c>
      <c r="V208" s="5" t="s">
        <v>140</v>
      </c>
      <c r="W208">
        <v>1</v>
      </c>
      <c r="X208">
        <v>1</v>
      </c>
      <c r="Y208">
        <v>1</v>
      </c>
      <c r="Z208">
        <v>-58</v>
      </c>
      <c r="BC208">
        <v>205</v>
      </c>
      <c r="BD208" s="5" t="s">
        <v>8</v>
      </c>
      <c r="BE208" s="6">
        <v>44021.893368958335</v>
      </c>
      <c r="BF208" s="5" t="s">
        <v>147</v>
      </c>
      <c r="BG208" s="5">
        <v>1</v>
      </c>
      <c r="BH208" s="5">
        <v>1</v>
      </c>
      <c r="BI208" s="5">
        <v>1</v>
      </c>
      <c r="BJ208" s="5">
        <v>-60</v>
      </c>
      <c r="BK208" s="5"/>
      <c r="BU208">
        <v>165</v>
      </c>
      <c r="BV208" s="5" t="s">
        <v>8</v>
      </c>
      <c r="BW208" s="6">
        <v>44021.937558032405</v>
      </c>
      <c r="BX208" s="5" t="s">
        <v>142</v>
      </c>
      <c r="BY208">
        <v>1</v>
      </c>
      <c r="BZ208">
        <v>1</v>
      </c>
      <c r="CA208">
        <v>1</v>
      </c>
      <c r="CB208">
        <v>-71</v>
      </c>
      <c r="CD208">
        <v>205</v>
      </c>
      <c r="CE208" s="5" t="s">
        <v>8</v>
      </c>
      <c r="CF208" s="6">
        <v>44021.944830324072</v>
      </c>
      <c r="CG208" s="5" t="s">
        <v>143</v>
      </c>
      <c r="CH208" s="5">
        <v>1</v>
      </c>
      <c r="CI208" s="5">
        <v>1</v>
      </c>
      <c r="CJ208" s="5">
        <v>1</v>
      </c>
      <c r="CK208" s="5">
        <v>-70</v>
      </c>
      <c r="CL208" s="5"/>
      <c r="CV208">
        <v>205</v>
      </c>
      <c r="CW208" s="5" t="s">
        <v>8</v>
      </c>
      <c r="CX208" s="6">
        <v>44021.952292395836</v>
      </c>
      <c r="CY208" s="5" t="s">
        <v>145</v>
      </c>
      <c r="CZ208" s="5">
        <v>1</v>
      </c>
      <c r="DA208" s="5">
        <v>1</v>
      </c>
      <c r="DB208" s="5">
        <v>1</v>
      </c>
      <c r="DC208" s="5">
        <v>-70</v>
      </c>
    </row>
    <row r="209" spans="1:107" x14ac:dyDescent="0.25">
      <c r="A209">
        <v>1</v>
      </c>
      <c r="B209" s="5" t="s">
        <v>8</v>
      </c>
      <c r="C209" s="6">
        <v>44013.691690439817</v>
      </c>
      <c r="D209" s="5" t="s">
        <v>67</v>
      </c>
      <c r="E209">
        <v>1</v>
      </c>
      <c r="F209">
        <v>1</v>
      </c>
      <c r="G209">
        <v>1</v>
      </c>
      <c r="H209">
        <v>-28</v>
      </c>
      <c r="S209">
        <v>113</v>
      </c>
      <c r="T209" s="5" t="s">
        <v>8</v>
      </c>
      <c r="U209" s="6">
        <v>44021.912879467593</v>
      </c>
      <c r="V209" s="5" t="s">
        <v>140</v>
      </c>
      <c r="W209">
        <v>1</v>
      </c>
      <c r="X209">
        <v>1</v>
      </c>
      <c r="Y209">
        <v>1</v>
      </c>
      <c r="Z209">
        <v>-57</v>
      </c>
      <c r="BC209">
        <v>206</v>
      </c>
      <c r="BD209" s="5" t="s">
        <v>8</v>
      </c>
      <c r="BE209" s="6">
        <v>44021.893381585651</v>
      </c>
      <c r="BF209" s="5" t="s">
        <v>147</v>
      </c>
      <c r="BG209" s="5">
        <v>1</v>
      </c>
      <c r="BH209" s="5">
        <v>1</v>
      </c>
      <c r="BI209" s="5">
        <v>1</v>
      </c>
      <c r="BJ209" s="5">
        <v>-63</v>
      </c>
      <c r="BK209" s="5"/>
      <c r="BU209">
        <v>166</v>
      </c>
      <c r="BV209" s="5" t="s">
        <v>8</v>
      </c>
      <c r="BW209" s="6">
        <v>44021.937570208334</v>
      </c>
      <c r="BX209" s="5" t="s">
        <v>142</v>
      </c>
      <c r="BY209">
        <v>1</v>
      </c>
      <c r="BZ209">
        <v>1</v>
      </c>
      <c r="CA209">
        <v>1</v>
      </c>
      <c r="CB209">
        <v>-70</v>
      </c>
      <c r="CD209">
        <v>206</v>
      </c>
      <c r="CE209" s="5" t="s">
        <v>8</v>
      </c>
      <c r="CF209" s="6">
        <v>44021.94483896991</v>
      </c>
      <c r="CG209" s="5" t="s">
        <v>143</v>
      </c>
      <c r="CH209" s="5">
        <v>1</v>
      </c>
      <c r="CI209" s="5">
        <v>1</v>
      </c>
      <c r="CJ209" s="5">
        <v>1</v>
      </c>
      <c r="CK209" s="5">
        <v>-67</v>
      </c>
      <c r="CL209" s="5"/>
      <c r="CV209">
        <v>206</v>
      </c>
      <c r="CW209" s="5" t="s">
        <v>8</v>
      </c>
      <c r="CX209" s="6">
        <v>44021.952305787039</v>
      </c>
      <c r="CY209" s="5" t="s">
        <v>145</v>
      </c>
      <c r="CZ209" s="5">
        <v>1</v>
      </c>
      <c r="DA209" s="5">
        <v>1</v>
      </c>
      <c r="DB209" s="5">
        <v>1</v>
      </c>
      <c r="DC209" s="5">
        <v>-71</v>
      </c>
    </row>
    <row r="210" spans="1:107" x14ac:dyDescent="0.25">
      <c r="A210">
        <v>2</v>
      </c>
      <c r="B210" s="5" t="s">
        <v>8</v>
      </c>
      <c r="C210" s="6">
        <v>44013.691701932868</v>
      </c>
      <c r="D210" s="5" t="s">
        <v>67</v>
      </c>
      <c r="E210">
        <v>1</v>
      </c>
      <c r="F210">
        <v>1</v>
      </c>
      <c r="G210">
        <v>1</v>
      </c>
      <c r="H210">
        <v>-28</v>
      </c>
      <c r="S210">
        <v>114</v>
      </c>
      <c r="T210" s="5" t="s">
        <v>8</v>
      </c>
      <c r="U210" s="6">
        <v>44021.912882199074</v>
      </c>
      <c r="V210" s="5" t="s">
        <v>140</v>
      </c>
      <c r="W210">
        <v>1</v>
      </c>
      <c r="X210">
        <v>1</v>
      </c>
      <c r="Y210">
        <v>1</v>
      </c>
      <c r="Z210">
        <v>-59</v>
      </c>
      <c r="BC210">
        <v>207</v>
      </c>
      <c r="BD210" s="5" t="s">
        <v>8</v>
      </c>
      <c r="BE210" s="6">
        <v>44021.893392627317</v>
      </c>
      <c r="BF210" s="5" t="s">
        <v>147</v>
      </c>
      <c r="BG210" s="5">
        <v>1</v>
      </c>
      <c r="BH210" s="5">
        <v>1</v>
      </c>
      <c r="BI210" s="5">
        <v>1</v>
      </c>
      <c r="BJ210" s="5">
        <v>-63</v>
      </c>
      <c r="BK210" s="5"/>
      <c r="BU210">
        <v>167</v>
      </c>
      <c r="BV210" s="5" t="s">
        <v>8</v>
      </c>
      <c r="BW210" s="6">
        <v>44021.937593414354</v>
      </c>
      <c r="BX210" s="5" t="s">
        <v>142</v>
      </c>
      <c r="BY210">
        <v>1</v>
      </c>
      <c r="BZ210">
        <v>1</v>
      </c>
      <c r="CA210">
        <v>1</v>
      </c>
      <c r="CB210">
        <v>-70</v>
      </c>
      <c r="CD210">
        <v>207</v>
      </c>
      <c r="CE210" s="5" t="s">
        <v>8</v>
      </c>
      <c r="CF210" s="6">
        <v>44021.944852395834</v>
      </c>
      <c r="CG210" s="5" t="s">
        <v>143</v>
      </c>
      <c r="CH210" s="5">
        <v>1</v>
      </c>
      <c r="CI210" s="5">
        <v>1</v>
      </c>
      <c r="CJ210" s="5">
        <v>1</v>
      </c>
      <c r="CK210" s="5">
        <v>-68</v>
      </c>
      <c r="CL210" s="5"/>
      <c r="CV210">
        <v>207</v>
      </c>
      <c r="CW210" s="5" t="s">
        <v>8</v>
      </c>
      <c r="CX210" s="6">
        <v>44021.952317164352</v>
      </c>
      <c r="CY210" s="5" t="s">
        <v>145</v>
      </c>
      <c r="CZ210" s="5">
        <v>1</v>
      </c>
      <c r="DA210" s="5">
        <v>1</v>
      </c>
      <c r="DB210" s="5">
        <v>1</v>
      </c>
      <c r="DC210" s="5">
        <v>-71</v>
      </c>
    </row>
    <row r="211" spans="1:107" x14ac:dyDescent="0.25">
      <c r="A211">
        <v>3</v>
      </c>
      <c r="B211" s="5" t="s">
        <v>8</v>
      </c>
      <c r="C211" s="6">
        <v>44013.691714224537</v>
      </c>
      <c r="D211" s="5" t="s">
        <v>67</v>
      </c>
      <c r="E211">
        <v>1</v>
      </c>
      <c r="F211">
        <v>1</v>
      </c>
      <c r="G211">
        <v>1</v>
      </c>
      <c r="H211">
        <v>-21</v>
      </c>
      <c r="S211">
        <v>115</v>
      </c>
      <c r="T211" s="5" t="s">
        <v>8</v>
      </c>
      <c r="U211" s="6">
        <v>44021.912905405094</v>
      </c>
      <c r="V211" s="5" t="s">
        <v>140</v>
      </c>
      <c r="W211">
        <v>1</v>
      </c>
      <c r="X211">
        <v>1</v>
      </c>
      <c r="Y211">
        <v>1</v>
      </c>
      <c r="Z211">
        <v>-56</v>
      </c>
      <c r="BC211">
        <v>208</v>
      </c>
      <c r="BD211" s="5" t="s">
        <v>8</v>
      </c>
      <c r="BE211" s="6">
        <v>44021.893402928239</v>
      </c>
      <c r="BF211" s="5" t="s">
        <v>147</v>
      </c>
      <c r="BG211" s="5">
        <v>1</v>
      </c>
      <c r="BH211" s="5">
        <v>1</v>
      </c>
      <c r="BI211" s="5">
        <v>1</v>
      </c>
      <c r="BJ211" s="5">
        <v>-62</v>
      </c>
      <c r="BK211" s="5"/>
      <c r="BU211">
        <v>168</v>
      </c>
      <c r="BV211" s="5" t="s">
        <v>8</v>
      </c>
      <c r="BW211" s="6">
        <v>44021.937607164349</v>
      </c>
      <c r="BX211" s="5" t="s">
        <v>142</v>
      </c>
      <c r="BY211">
        <v>1</v>
      </c>
      <c r="BZ211">
        <v>1</v>
      </c>
      <c r="CA211">
        <v>1</v>
      </c>
      <c r="CB211">
        <v>-67</v>
      </c>
      <c r="CD211">
        <v>208</v>
      </c>
      <c r="CE211" s="5" t="s">
        <v>8</v>
      </c>
      <c r="CF211" s="6">
        <v>44021.94486802083</v>
      </c>
      <c r="CG211" s="5" t="s">
        <v>143</v>
      </c>
      <c r="CH211" s="5">
        <v>1</v>
      </c>
      <c r="CI211" s="5">
        <v>1</v>
      </c>
      <c r="CJ211" s="5">
        <v>1</v>
      </c>
      <c r="CK211" s="5">
        <v>-71</v>
      </c>
      <c r="CL211" s="5"/>
      <c r="CV211">
        <v>208</v>
      </c>
      <c r="CW211" s="5" t="s">
        <v>8</v>
      </c>
      <c r="CX211" s="6">
        <v>44021.952340370372</v>
      </c>
      <c r="CY211" s="5" t="s">
        <v>145</v>
      </c>
      <c r="CZ211" s="5">
        <v>1</v>
      </c>
      <c r="DA211" s="5">
        <v>1</v>
      </c>
      <c r="DB211" s="5">
        <v>1</v>
      </c>
      <c r="DC211" s="5">
        <v>-70</v>
      </c>
    </row>
    <row r="212" spans="1:107" x14ac:dyDescent="0.25">
      <c r="A212">
        <v>4</v>
      </c>
      <c r="B212" s="5" t="s">
        <v>8</v>
      </c>
      <c r="C212" s="6">
        <v>44013.691728206017</v>
      </c>
      <c r="D212" s="5" t="s">
        <v>67</v>
      </c>
      <c r="E212">
        <v>1</v>
      </c>
      <c r="F212">
        <v>1</v>
      </c>
      <c r="G212">
        <v>1</v>
      </c>
      <c r="H212">
        <v>-31</v>
      </c>
      <c r="S212">
        <v>116</v>
      </c>
      <c r="T212" s="5" t="s">
        <v>8</v>
      </c>
      <c r="U212" s="6">
        <v>44021.912928611113</v>
      </c>
      <c r="V212" s="5" t="s">
        <v>140</v>
      </c>
      <c r="W212">
        <v>1</v>
      </c>
      <c r="X212">
        <v>1</v>
      </c>
      <c r="Y212">
        <v>1</v>
      </c>
      <c r="Z212">
        <v>-58</v>
      </c>
      <c r="BC212">
        <v>209</v>
      </c>
      <c r="BD212" s="5" t="s">
        <v>8</v>
      </c>
      <c r="BE212" s="6">
        <v>44021.89341488426</v>
      </c>
      <c r="BF212" s="5" t="s">
        <v>147</v>
      </c>
      <c r="BG212" s="5">
        <v>1</v>
      </c>
      <c r="BH212" s="5">
        <v>1</v>
      </c>
      <c r="BI212" s="5">
        <v>1</v>
      </c>
      <c r="BJ212" s="5">
        <v>-69</v>
      </c>
      <c r="BK212" s="5"/>
      <c r="BU212">
        <v>169</v>
      </c>
      <c r="BV212" s="5" t="s">
        <v>8</v>
      </c>
      <c r="BW212" s="6">
        <v>44021.937616759256</v>
      </c>
      <c r="BX212" s="5" t="s">
        <v>142</v>
      </c>
      <c r="BY212">
        <v>1</v>
      </c>
      <c r="BZ212">
        <v>1</v>
      </c>
      <c r="CA212">
        <v>1</v>
      </c>
      <c r="CB212">
        <v>-67</v>
      </c>
      <c r="CD212">
        <v>209</v>
      </c>
      <c r="CE212" s="5" t="s">
        <v>8</v>
      </c>
      <c r="CF212" s="6">
        <v>44021.944875671295</v>
      </c>
      <c r="CG212" s="5" t="s">
        <v>143</v>
      </c>
      <c r="CH212" s="5">
        <v>1</v>
      </c>
      <c r="CI212" s="5">
        <v>1</v>
      </c>
      <c r="CJ212" s="5">
        <v>1</v>
      </c>
      <c r="CK212" s="5">
        <v>-67</v>
      </c>
      <c r="CL212" s="5"/>
      <c r="CV212">
        <v>209</v>
      </c>
      <c r="CW212" s="5" t="s">
        <v>8</v>
      </c>
      <c r="CX212" s="6">
        <v>44021.952352129629</v>
      </c>
      <c r="CY212" s="5" t="s">
        <v>145</v>
      </c>
      <c r="CZ212" s="5">
        <v>1</v>
      </c>
      <c r="DA212" s="5">
        <v>1</v>
      </c>
      <c r="DB212" s="5">
        <v>1</v>
      </c>
      <c r="DC212" s="5">
        <v>-73</v>
      </c>
    </row>
    <row r="213" spans="1:107" x14ac:dyDescent="0.25">
      <c r="A213">
        <v>5</v>
      </c>
      <c r="B213" s="5" t="s">
        <v>8</v>
      </c>
      <c r="C213" s="6">
        <v>44013.69174047454</v>
      </c>
      <c r="D213" s="5" t="s">
        <v>67</v>
      </c>
      <c r="E213">
        <v>1</v>
      </c>
      <c r="F213">
        <v>1</v>
      </c>
      <c r="G213">
        <v>1</v>
      </c>
      <c r="H213">
        <v>-22</v>
      </c>
      <c r="S213">
        <v>117</v>
      </c>
      <c r="T213" s="5" t="s">
        <v>8</v>
      </c>
      <c r="U213" s="6">
        <v>44021.912946226854</v>
      </c>
      <c r="V213" s="5" t="s">
        <v>140</v>
      </c>
      <c r="W213">
        <v>1</v>
      </c>
      <c r="X213">
        <v>1</v>
      </c>
      <c r="Y213">
        <v>1</v>
      </c>
      <c r="Z213">
        <v>-56</v>
      </c>
      <c r="BC213">
        <v>210</v>
      </c>
      <c r="BD213" s="5" t="s">
        <v>8</v>
      </c>
      <c r="BE213" s="6">
        <v>44021.893427280091</v>
      </c>
      <c r="BF213" s="5" t="s">
        <v>147</v>
      </c>
      <c r="BG213" s="5">
        <v>1</v>
      </c>
      <c r="BH213" s="5">
        <v>1</v>
      </c>
      <c r="BI213" s="5">
        <v>1</v>
      </c>
      <c r="BJ213" s="5">
        <v>-69</v>
      </c>
      <c r="BK213" s="5"/>
      <c r="BU213">
        <v>170</v>
      </c>
      <c r="BV213" s="5" t="s">
        <v>8</v>
      </c>
      <c r="BW213" s="6">
        <v>44021.937629444445</v>
      </c>
      <c r="BX213" s="5" t="s">
        <v>142</v>
      </c>
      <c r="BY213">
        <v>1</v>
      </c>
      <c r="BZ213">
        <v>1</v>
      </c>
      <c r="CA213">
        <v>1</v>
      </c>
      <c r="CB213">
        <v>-70</v>
      </c>
      <c r="CD213">
        <v>210</v>
      </c>
      <c r="CE213" s="5" t="s">
        <v>8</v>
      </c>
      <c r="CF213" s="6">
        <v>44021.944884282406</v>
      </c>
      <c r="CG213" s="5" t="s">
        <v>143</v>
      </c>
      <c r="CH213" s="5">
        <v>1</v>
      </c>
      <c r="CI213" s="5">
        <v>1</v>
      </c>
      <c r="CJ213" s="5">
        <v>1</v>
      </c>
      <c r="CK213" s="5">
        <v>-71</v>
      </c>
      <c r="CL213" s="5"/>
      <c r="CV213">
        <v>210</v>
      </c>
      <c r="CW213" s="5" t="s">
        <v>8</v>
      </c>
      <c r="CX213" s="6">
        <v>44021.952361990741</v>
      </c>
      <c r="CY213" s="5" t="s">
        <v>145</v>
      </c>
      <c r="CZ213" s="5">
        <v>1</v>
      </c>
      <c r="DA213" s="5">
        <v>1</v>
      </c>
      <c r="DB213" s="5">
        <v>1</v>
      </c>
      <c r="DC213" s="5">
        <v>-71</v>
      </c>
    </row>
    <row r="214" spans="1:107" x14ac:dyDescent="0.25">
      <c r="A214">
        <v>6</v>
      </c>
      <c r="B214" s="5" t="s">
        <v>8</v>
      </c>
      <c r="C214" s="6">
        <v>44013.691749166668</v>
      </c>
      <c r="D214" s="5" t="s">
        <v>67</v>
      </c>
      <c r="E214">
        <v>1</v>
      </c>
      <c r="F214">
        <v>1</v>
      </c>
      <c r="G214">
        <v>1</v>
      </c>
      <c r="H214">
        <v>-21</v>
      </c>
      <c r="S214">
        <v>118</v>
      </c>
      <c r="T214" s="5" t="s">
        <v>8</v>
      </c>
      <c r="U214" s="6">
        <v>44021.912952407409</v>
      </c>
      <c r="V214" s="5" t="s">
        <v>140</v>
      </c>
      <c r="W214">
        <v>1</v>
      </c>
      <c r="X214">
        <v>1</v>
      </c>
      <c r="Y214">
        <v>1</v>
      </c>
      <c r="Z214">
        <v>-59</v>
      </c>
      <c r="BC214">
        <v>211</v>
      </c>
      <c r="BD214" s="5" t="s">
        <v>8</v>
      </c>
      <c r="BE214" s="6">
        <v>44021.893437858795</v>
      </c>
      <c r="BF214" s="5" t="s">
        <v>147</v>
      </c>
      <c r="BG214" s="5">
        <v>1</v>
      </c>
      <c r="BH214" s="5">
        <v>1</v>
      </c>
      <c r="BI214" s="5">
        <v>1</v>
      </c>
      <c r="BJ214" s="5">
        <v>-60</v>
      </c>
      <c r="BK214" s="5"/>
      <c r="BU214">
        <v>171</v>
      </c>
      <c r="BV214" s="5" t="s">
        <v>8</v>
      </c>
      <c r="BW214" s="6">
        <v>44021.937639340278</v>
      </c>
      <c r="BX214" s="5" t="s">
        <v>142</v>
      </c>
      <c r="BY214">
        <v>1</v>
      </c>
      <c r="BZ214">
        <v>1</v>
      </c>
      <c r="CA214">
        <v>1</v>
      </c>
      <c r="CB214">
        <v>-64</v>
      </c>
      <c r="CD214">
        <v>211</v>
      </c>
      <c r="CE214" s="5" t="s">
        <v>8</v>
      </c>
      <c r="CF214" s="6">
        <v>44021.944897094909</v>
      </c>
      <c r="CG214" s="5" t="s">
        <v>143</v>
      </c>
      <c r="CH214" s="5">
        <v>1</v>
      </c>
      <c r="CI214" s="5">
        <v>1</v>
      </c>
      <c r="CJ214" s="5">
        <v>1</v>
      </c>
      <c r="CK214" s="5">
        <v>-71</v>
      </c>
      <c r="CL214" s="5"/>
      <c r="CV214">
        <v>211</v>
      </c>
      <c r="CW214" s="5" t="s">
        <v>8</v>
      </c>
      <c r="CX214" s="6">
        <v>44021.952375856483</v>
      </c>
      <c r="CY214" s="5" t="s">
        <v>145</v>
      </c>
      <c r="CZ214" s="5">
        <v>1</v>
      </c>
      <c r="DA214" s="5">
        <v>1</v>
      </c>
      <c r="DB214" s="5">
        <v>1</v>
      </c>
      <c r="DC214" s="5">
        <v>-69</v>
      </c>
    </row>
    <row r="215" spans="1:107" x14ac:dyDescent="0.25">
      <c r="A215">
        <v>7</v>
      </c>
      <c r="B215" s="5" t="s">
        <v>8</v>
      </c>
      <c r="C215" s="6">
        <v>44013.691759513888</v>
      </c>
      <c r="D215" s="5" t="s">
        <v>67</v>
      </c>
      <c r="E215">
        <v>1</v>
      </c>
      <c r="F215">
        <v>1</v>
      </c>
      <c r="G215">
        <v>1</v>
      </c>
      <c r="H215">
        <v>-23</v>
      </c>
      <c r="S215">
        <v>119</v>
      </c>
      <c r="T215" s="5" t="s">
        <v>8</v>
      </c>
      <c r="U215" s="6">
        <v>44021.912975613428</v>
      </c>
      <c r="V215" s="5" t="s">
        <v>140</v>
      </c>
      <c r="W215">
        <v>1</v>
      </c>
      <c r="X215">
        <v>1</v>
      </c>
      <c r="Y215">
        <v>1</v>
      </c>
      <c r="Z215">
        <v>-57</v>
      </c>
      <c r="BC215">
        <v>212</v>
      </c>
      <c r="BD215" s="5" t="s">
        <v>8</v>
      </c>
      <c r="BE215" s="6">
        <v>44021.893452685188</v>
      </c>
      <c r="BF215" s="5" t="s">
        <v>147</v>
      </c>
      <c r="BG215" s="5">
        <v>1</v>
      </c>
      <c r="BH215" s="5">
        <v>1</v>
      </c>
      <c r="BI215" s="5">
        <v>1</v>
      </c>
      <c r="BJ215" s="5">
        <v>-68</v>
      </c>
      <c r="BK215" s="5"/>
      <c r="BU215">
        <v>172</v>
      </c>
      <c r="BV215" s="5" t="s">
        <v>8</v>
      </c>
      <c r="BW215" s="6">
        <v>44021.937652071756</v>
      </c>
      <c r="BX215" s="5" t="s">
        <v>142</v>
      </c>
      <c r="BY215">
        <v>1</v>
      </c>
      <c r="BZ215">
        <v>1</v>
      </c>
      <c r="CA215">
        <v>1</v>
      </c>
      <c r="CB215">
        <v>-67</v>
      </c>
      <c r="CD215">
        <v>212</v>
      </c>
      <c r="CE215" s="5" t="s">
        <v>8</v>
      </c>
      <c r="CF215" s="6">
        <v>44021.944907824072</v>
      </c>
      <c r="CG215" s="5" t="s">
        <v>143</v>
      </c>
      <c r="CH215" s="5">
        <v>1</v>
      </c>
      <c r="CI215" s="5">
        <v>1</v>
      </c>
      <c r="CJ215" s="5">
        <v>1</v>
      </c>
      <c r="CK215" s="5">
        <v>-68</v>
      </c>
      <c r="CL215" s="5"/>
      <c r="CV215">
        <v>212</v>
      </c>
      <c r="CW215" s="5" t="s">
        <v>8</v>
      </c>
      <c r="CX215" s="6">
        <v>44021.952388460646</v>
      </c>
      <c r="CY215" s="5" t="s">
        <v>145</v>
      </c>
      <c r="CZ215" s="5">
        <v>1</v>
      </c>
      <c r="DA215" s="5">
        <v>1</v>
      </c>
      <c r="DB215" s="5">
        <v>1</v>
      </c>
      <c r="DC215" s="5">
        <v>-68</v>
      </c>
    </row>
    <row r="216" spans="1:107" x14ac:dyDescent="0.25">
      <c r="A216">
        <v>8</v>
      </c>
      <c r="B216" s="5" t="s">
        <v>8</v>
      </c>
      <c r="C216" s="6">
        <v>44013.691771585647</v>
      </c>
      <c r="D216" s="5" t="s">
        <v>67</v>
      </c>
      <c r="E216">
        <v>1</v>
      </c>
      <c r="F216">
        <v>1</v>
      </c>
      <c r="G216">
        <v>1</v>
      </c>
      <c r="H216">
        <v>-21</v>
      </c>
      <c r="S216">
        <v>120</v>
      </c>
      <c r="T216" s="5" t="s">
        <v>8</v>
      </c>
      <c r="U216" s="6">
        <v>44021.912990717596</v>
      </c>
      <c r="V216" s="5" t="s">
        <v>140</v>
      </c>
      <c r="W216">
        <v>1</v>
      </c>
      <c r="X216">
        <v>1</v>
      </c>
      <c r="Y216">
        <v>1</v>
      </c>
      <c r="Z216">
        <v>-58</v>
      </c>
      <c r="BC216">
        <v>213</v>
      </c>
      <c r="BD216" s="5" t="s">
        <v>8</v>
      </c>
      <c r="BE216" s="6">
        <v>44021.893462280095</v>
      </c>
      <c r="BF216" s="5" t="s">
        <v>147</v>
      </c>
      <c r="BG216" s="5">
        <v>1</v>
      </c>
      <c r="BH216" s="5">
        <v>1</v>
      </c>
      <c r="BI216" s="5">
        <v>1</v>
      </c>
      <c r="BJ216" s="5">
        <v>-68</v>
      </c>
      <c r="BK216" s="5"/>
      <c r="BU216">
        <v>173</v>
      </c>
      <c r="BV216" s="5" t="s">
        <v>8</v>
      </c>
      <c r="BW216" s="6">
        <v>44021.93766236111</v>
      </c>
      <c r="BX216" s="5" t="s">
        <v>142</v>
      </c>
      <c r="BY216">
        <v>1</v>
      </c>
      <c r="BZ216">
        <v>1</v>
      </c>
      <c r="CA216">
        <v>1</v>
      </c>
      <c r="CB216">
        <v>-67</v>
      </c>
      <c r="CD216">
        <v>213</v>
      </c>
      <c r="CE216" s="5" t="s">
        <v>8</v>
      </c>
      <c r="CF216" s="6">
        <v>44021.944919652778</v>
      </c>
      <c r="CG216" s="5" t="s">
        <v>143</v>
      </c>
      <c r="CH216" s="5">
        <v>1</v>
      </c>
      <c r="CI216" s="5">
        <v>1</v>
      </c>
      <c r="CJ216" s="5">
        <v>1</v>
      </c>
      <c r="CK216" s="5">
        <v>-68</v>
      </c>
      <c r="CL216" s="5"/>
      <c r="CV216">
        <v>213</v>
      </c>
      <c r="CW216" s="5" t="s">
        <v>8</v>
      </c>
      <c r="CX216" s="6">
        <v>44021.952399062502</v>
      </c>
      <c r="CY216" s="5" t="s">
        <v>145</v>
      </c>
      <c r="CZ216" s="5">
        <v>1</v>
      </c>
      <c r="DA216" s="5">
        <v>1</v>
      </c>
      <c r="DB216" s="5">
        <v>1</v>
      </c>
      <c r="DC216" s="5">
        <v>-71</v>
      </c>
    </row>
    <row r="217" spans="1:107" x14ac:dyDescent="0.25">
      <c r="A217">
        <v>9</v>
      </c>
      <c r="B217" s="5" t="s">
        <v>8</v>
      </c>
      <c r="C217" s="6">
        <v>44013.69179128472</v>
      </c>
      <c r="D217" s="5" t="s">
        <v>67</v>
      </c>
      <c r="E217">
        <v>1</v>
      </c>
      <c r="F217">
        <v>1</v>
      </c>
      <c r="G217">
        <v>1</v>
      </c>
      <c r="H217">
        <v>-31</v>
      </c>
      <c r="S217">
        <v>121</v>
      </c>
      <c r="T217" s="5" t="s">
        <v>8</v>
      </c>
      <c r="U217" s="6">
        <v>44021.912999513886</v>
      </c>
      <c r="V217" s="5" t="s">
        <v>140</v>
      </c>
      <c r="W217">
        <v>1</v>
      </c>
      <c r="X217">
        <v>1</v>
      </c>
      <c r="Y217">
        <v>1</v>
      </c>
      <c r="Z217">
        <v>-57</v>
      </c>
      <c r="BC217">
        <v>214</v>
      </c>
      <c r="BD217" s="5" t="s">
        <v>8</v>
      </c>
      <c r="BE217" s="6">
        <v>44021.893473912038</v>
      </c>
      <c r="BF217" s="5" t="s">
        <v>147</v>
      </c>
      <c r="BG217" s="5">
        <v>1</v>
      </c>
      <c r="BH217" s="5">
        <v>1</v>
      </c>
      <c r="BI217" s="5">
        <v>1</v>
      </c>
      <c r="BJ217" s="5">
        <v>-59</v>
      </c>
      <c r="BK217" s="5"/>
      <c r="BU217">
        <v>174</v>
      </c>
      <c r="BV217" s="5" t="s">
        <v>8</v>
      </c>
      <c r="BW217" s="6">
        <v>44021.937684710647</v>
      </c>
      <c r="BX217" s="5" t="s">
        <v>142</v>
      </c>
      <c r="BY217">
        <v>1</v>
      </c>
      <c r="BZ217">
        <v>1</v>
      </c>
      <c r="CA217">
        <v>1</v>
      </c>
      <c r="CB217">
        <v>-70</v>
      </c>
      <c r="CD217">
        <v>214</v>
      </c>
      <c r="CE217" s="5" t="s">
        <v>8</v>
      </c>
      <c r="CF217" s="6">
        <v>44021.944933611114</v>
      </c>
      <c r="CG217" s="5" t="s">
        <v>143</v>
      </c>
      <c r="CH217" s="5">
        <v>1</v>
      </c>
      <c r="CI217" s="5">
        <v>1</v>
      </c>
      <c r="CJ217" s="5">
        <v>1</v>
      </c>
      <c r="CK217" s="5">
        <v>-68</v>
      </c>
      <c r="CL217" s="5"/>
      <c r="CV217">
        <v>214</v>
      </c>
      <c r="CW217" s="5" t="s">
        <v>8</v>
      </c>
      <c r="CX217" s="6">
        <v>44021.952408240744</v>
      </c>
      <c r="CY217" s="5" t="s">
        <v>145</v>
      </c>
      <c r="CZ217" s="5">
        <v>1</v>
      </c>
      <c r="DA217" s="5">
        <v>1</v>
      </c>
      <c r="DB217" s="5">
        <v>1</v>
      </c>
      <c r="DC217" s="5">
        <v>-73</v>
      </c>
    </row>
    <row r="218" spans="1:107" x14ac:dyDescent="0.25">
      <c r="A218">
        <v>10</v>
      </c>
      <c r="B218" s="5" t="s">
        <v>8</v>
      </c>
      <c r="C218" s="6">
        <v>44013.691800578701</v>
      </c>
      <c r="D218" s="5" t="s">
        <v>67</v>
      </c>
      <c r="E218">
        <v>1</v>
      </c>
      <c r="F218">
        <v>1</v>
      </c>
      <c r="G218">
        <v>1</v>
      </c>
      <c r="H218">
        <v>-28</v>
      </c>
      <c r="S218">
        <v>122</v>
      </c>
      <c r="T218" s="5" t="s">
        <v>8</v>
      </c>
      <c r="U218" s="6">
        <v>44021.913022719906</v>
      </c>
      <c r="V218" s="5" t="s">
        <v>140</v>
      </c>
      <c r="W218">
        <v>1</v>
      </c>
      <c r="X218">
        <v>1</v>
      </c>
      <c r="Y218">
        <v>1</v>
      </c>
      <c r="Z218">
        <v>-58</v>
      </c>
      <c r="BC218">
        <v>215</v>
      </c>
      <c r="BD218" s="5" t="s">
        <v>8</v>
      </c>
      <c r="BE218" s="6">
        <v>44021.893483865744</v>
      </c>
      <c r="BF218" s="5" t="s">
        <v>147</v>
      </c>
      <c r="BG218" s="5">
        <v>1</v>
      </c>
      <c r="BH218" s="5">
        <v>1</v>
      </c>
      <c r="BI218" s="5">
        <v>1</v>
      </c>
      <c r="BJ218" s="5">
        <v>-62</v>
      </c>
      <c r="BK218" s="5"/>
      <c r="BU218">
        <v>175</v>
      </c>
      <c r="BV218" s="5" t="s">
        <v>8</v>
      </c>
      <c r="BW218" s="6">
        <v>44021.937685231482</v>
      </c>
      <c r="BX218" s="5" t="s">
        <v>142</v>
      </c>
      <c r="BY218">
        <v>1</v>
      </c>
      <c r="BZ218">
        <v>1</v>
      </c>
      <c r="CA218">
        <v>1</v>
      </c>
      <c r="CB218">
        <v>-64</v>
      </c>
      <c r="CD218">
        <v>215</v>
      </c>
      <c r="CE218" s="5" t="s">
        <v>8</v>
      </c>
      <c r="CF218" s="6">
        <v>44021.944945347219</v>
      </c>
      <c r="CG218" s="5" t="s">
        <v>143</v>
      </c>
      <c r="CH218" s="5">
        <v>1</v>
      </c>
      <c r="CI218" s="5">
        <v>1</v>
      </c>
      <c r="CJ218" s="5">
        <v>1</v>
      </c>
      <c r="CK218" s="5">
        <v>-70</v>
      </c>
      <c r="CL218" s="5"/>
      <c r="CV218">
        <v>215</v>
      </c>
      <c r="CW218" s="5" t="s">
        <v>8</v>
      </c>
      <c r="CX218" s="6">
        <v>44021.952420474539</v>
      </c>
      <c r="CY218" s="5" t="s">
        <v>145</v>
      </c>
      <c r="CZ218" s="5">
        <v>1</v>
      </c>
      <c r="DA218" s="5">
        <v>1</v>
      </c>
      <c r="DB218" s="5">
        <v>1</v>
      </c>
      <c r="DC218" s="5">
        <v>-73</v>
      </c>
    </row>
    <row r="219" spans="1:107" x14ac:dyDescent="0.25">
      <c r="A219">
        <v>11</v>
      </c>
      <c r="B219" s="5" t="s">
        <v>8</v>
      </c>
      <c r="C219" s="6">
        <v>44013.691806944444</v>
      </c>
      <c r="D219" s="5" t="s">
        <v>67</v>
      </c>
      <c r="E219">
        <v>1</v>
      </c>
      <c r="F219">
        <v>1</v>
      </c>
      <c r="G219">
        <v>1</v>
      </c>
      <c r="H219">
        <v>-22</v>
      </c>
      <c r="S219">
        <v>123</v>
      </c>
      <c r="T219" s="5" t="s">
        <v>8</v>
      </c>
      <c r="U219" s="6">
        <v>44021.913033993056</v>
      </c>
      <c r="V219" s="5" t="s">
        <v>140</v>
      </c>
      <c r="W219">
        <v>1</v>
      </c>
      <c r="X219">
        <v>1</v>
      </c>
      <c r="Y219">
        <v>1</v>
      </c>
      <c r="Z219">
        <v>-59</v>
      </c>
      <c r="BC219">
        <v>216</v>
      </c>
      <c r="BD219" s="5" t="s">
        <v>8</v>
      </c>
      <c r="BE219" s="6">
        <v>44021.893495729164</v>
      </c>
      <c r="BF219" s="5" t="s">
        <v>147</v>
      </c>
      <c r="BG219" s="5">
        <v>1</v>
      </c>
      <c r="BH219" s="5">
        <v>1</v>
      </c>
      <c r="BI219" s="5">
        <v>1</v>
      </c>
      <c r="BJ219" s="5">
        <v>-70</v>
      </c>
      <c r="BK219" s="5"/>
      <c r="BU219">
        <v>176</v>
      </c>
      <c r="BV219" s="5" t="s">
        <v>8</v>
      </c>
      <c r="BW219" s="6">
        <v>44021.937708437501</v>
      </c>
      <c r="BX219" s="5" t="s">
        <v>142</v>
      </c>
      <c r="BY219">
        <v>1</v>
      </c>
      <c r="BZ219">
        <v>1</v>
      </c>
      <c r="CA219">
        <v>1</v>
      </c>
      <c r="CB219">
        <v>-71</v>
      </c>
      <c r="CD219">
        <v>216</v>
      </c>
      <c r="CE219" s="5" t="s">
        <v>8</v>
      </c>
      <c r="CF219" s="6">
        <v>44021.944954895836</v>
      </c>
      <c r="CG219" s="5" t="s">
        <v>143</v>
      </c>
      <c r="CH219" s="5">
        <v>1</v>
      </c>
      <c r="CI219" s="5">
        <v>1</v>
      </c>
      <c r="CJ219" s="5">
        <v>1</v>
      </c>
      <c r="CK219" s="5">
        <v>-69</v>
      </c>
      <c r="CL219" s="5"/>
      <c r="CV219">
        <v>216</v>
      </c>
      <c r="CW219" s="5" t="s">
        <v>8</v>
      </c>
      <c r="CX219" s="6">
        <v>44021.952433576385</v>
      </c>
      <c r="CY219" s="5" t="s">
        <v>145</v>
      </c>
      <c r="CZ219" s="5">
        <v>1</v>
      </c>
      <c r="DA219" s="5">
        <v>1</v>
      </c>
      <c r="DB219" s="5">
        <v>1</v>
      </c>
      <c r="DC219" s="5">
        <v>-72</v>
      </c>
    </row>
    <row r="220" spans="1:107" x14ac:dyDescent="0.25">
      <c r="A220">
        <v>12</v>
      </c>
      <c r="B220" s="5" t="s">
        <v>8</v>
      </c>
      <c r="C220" s="6">
        <v>44013.6918184838</v>
      </c>
      <c r="D220" s="5" t="s">
        <v>67</v>
      </c>
      <c r="E220">
        <v>1</v>
      </c>
      <c r="F220">
        <v>1</v>
      </c>
      <c r="G220">
        <v>1</v>
      </c>
      <c r="H220">
        <v>-21</v>
      </c>
      <c r="S220">
        <v>124</v>
      </c>
      <c r="T220" s="5" t="s">
        <v>8</v>
      </c>
      <c r="U220" s="6">
        <v>44021.91304521991</v>
      </c>
      <c r="V220" s="5" t="s">
        <v>140</v>
      </c>
      <c r="W220">
        <v>1</v>
      </c>
      <c r="X220">
        <v>1</v>
      </c>
      <c r="Y220">
        <v>1</v>
      </c>
      <c r="Z220">
        <v>-59</v>
      </c>
      <c r="BC220">
        <v>217</v>
      </c>
      <c r="BD220" s="5" t="s">
        <v>8</v>
      </c>
      <c r="BE220" s="6">
        <v>44021.893507025467</v>
      </c>
      <c r="BF220" s="5" t="s">
        <v>147</v>
      </c>
      <c r="BG220" s="5">
        <v>1</v>
      </c>
      <c r="BH220" s="5">
        <v>1</v>
      </c>
      <c r="BI220" s="5">
        <v>1</v>
      </c>
      <c r="BJ220" s="5">
        <v>-60</v>
      </c>
      <c r="BK220" s="5"/>
      <c r="BU220">
        <v>177</v>
      </c>
      <c r="BV220" s="5" t="s">
        <v>8</v>
      </c>
      <c r="BW220" s="6">
        <v>44021.937720208334</v>
      </c>
      <c r="BX220" s="5" t="s">
        <v>142</v>
      </c>
      <c r="BY220">
        <v>1</v>
      </c>
      <c r="BZ220">
        <v>1</v>
      </c>
      <c r="CA220">
        <v>1</v>
      </c>
      <c r="CB220">
        <v>-71</v>
      </c>
      <c r="CD220">
        <v>217</v>
      </c>
      <c r="CE220" s="5" t="s">
        <v>8</v>
      </c>
      <c r="CF220" s="6">
        <v>44021.944967696756</v>
      </c>
      <c r="CG220" s="5" t="s">
        <v>143</v>
      </c>
      <c r="CH220" s="5">
        <v>1</v>
      </c>
      <c r="CI220" s="5">
        <v>1</v>
      </c>
      <c r="CJ220" s="5">
        <v>1</v>
      </c>
      <c r="CK220" s="5">
        <v>-67</v>
      </c>
      <c r="CL220" s="5"/>
      <c r="CV220">
        <v>217</v>
      </c>
      <c r="CW220" s="5" t="s">
        <v>8</v>
      </c>
      <c r="CX220" s="6">
        <v>44021.952444201386</v>
      </c>
      <c r="CY220" s="5" t="s">
        <v>145</v>
      </c>
      <c r="CZ220" s="5">
        <v>1</v>
      </c>
      <c r="DA220" s="5">
        <v>1</v>
      </c>
      <c r="DB220" s="5">
        <v>1</v>
      </c>
      <c r="DC220" s="5">
        <v>-70</v>
      </c>
    </row>
    <row r="221" spans="1:107" x14ac:dyDescent="0.25">
      <c r="A221">
        <v>13</v>
      </c>
      <c r="B221" s="5" t="s">
        <v>8</v>
      </c>
      <c r="C221" s="6">
        <v>44013.691833229168</v>
      </c>
      <c r="D221" s="5" t="s">
        <v>67</v>
      </c>
      <c r="E221">
        <v>1</v>
      </c>
      <c r="F221">
        <v>1</v>
      </c>
      <c r="G221">
        <v>1</v>
      </c>
      <c r="H221">
        <v>-31</v>
      </c>
      <c r="S221">
        <v>125</v>
      </c>
      <c r="T221" s="5" t="s">
        <v>8</v>
      </c>
      <c r="U221" s="6">
        <v>44021.913056111109</v>
      </c>
      <c r="V221" s="5" t="s">
        <v>140</v>
      </c>
      <c r="W221">
        <v>1</v>
      </c>
      <c r="X221">
        <v>1</v>
      </c>
      <c r="Y221">
        <v>1</v>
      </c>
      <c r="Z221">
        <v>-57</v>
      </c>
      <c r="BC221">
        <v>218</v>
      </c>
      <c r="BD221" s="5" t="s">
        <v>8</v>
      </c>
      <c r="BE221" s="6">
        <v>44021.893530243055</v>
      </c>
      <c r="BF221" s="5" t="s">
        <v>147</v>
      </c>
      <c r="BG221" s="5">
        <v>1</v>
      </c>
      <c r="BH221" s="5">
        <v>1</v>
      </c>
      <c r="BI221" s="5">
        <v>1</v>
      </c>
      <c r="BJ221" s="5">
        <v>-59</v>
      </c>
      <c r="BK221" s="5"/>
      <c r="BU221">
        <v>178</v>
      </c>
      <c r="BV221" s="5" t="s">
        <v>8</v>
      </c>
      <c r="BW221" s="6">
        <v>44021.937732905091</v>
      </c>
      <c r="BX221" s="5" t="s">
        <v>142</v>
      </c>
      <c r="BY221">
        <v>1</v>
      </c>
      <c r="BZ221">
        <v>1</v>
      </c>
      <c r="CA221">
        <v>1</v>
      </c>
      <c r="CB221">
        <v>-64</v>
      </c>
      <c r="CD221">
        <v>218</v>
      </c>
      <c r="CE221" s="5" t="s">
        <v>8</v>
      </c>
      <c r="CF221" s="6">
        <v>44021.944980069442</v>
      </c>
      <c r="CG221" s="5" t="s">
        <v>143</v>
      </c>
      <c r="CH221" s="5">
        <v>1</v>
      </c>
      <c r="CI221" s="5">
        <v>1</v>
      </c>
      <c r="CJ221" s="5">
        <v>1</v>
      </c>
      <c r="CK221" s="5">
        <v>-68</v>
      </c>
      <c r="CL221" s="5"/>
      <c r="CV221">
        <v>218</v>
      </c>
      <c r="CW221" s="5" t="s">
        <v>8</v>
      </c>
      <c r="CX221" s="6">
        <v>44021.952453807869</v>
      </c>
      <c r="CY221" s="5" t="s">
        <v>145</v>
      </c>
      <c r="CZ221" s="5">
        <v>1</v>
      </c>
      <c r="DA221" s="5">
        <v>1</v>
      </c>
      <c r="DB221" s="5">
        <v>1</v>
      </c>
      <c r="DC221" s="5">
        <v>-69</v>
      </c>
    </row>
    <row r="222" spans="1:107" x14ac:dyDescent="0.25">
      <c r="A222">
        <v>14</v>
      </c>
      <c r="B222" s="5" t="s">
        <v>8</v>
      </c>
      <c r="C222" s="6">
        <v>44013.691840833337</v>
      </c>
      <c r="D222" s="5" t="s">
        <v>67</v>
      </c>
      <c r="E222">
        <v>1</v>
      </c>
      <c r="F222">
        <v>1</v>
      </c>
      <c r="G222">
        <v>1</v>
      </c>
      <c r="H222">
        <v>-18</v>
      </c>
      <c r="S222">
        <v>126</v>
      </c>
      <c r="T222" s="5" t="s">
        <v>8</v>
      </c>
      <c r="U222" s="6">
        <v>44021.913069895832</v>
      </c>
      <c r="V222" s="5" t="s">
        <v>140</v>
      </c>
      <c r="W222">
        <v>1</v>
      </c>
      <c r="X222">
        <v>1</v>
      </c>
      <c r="Y222">
        <v>1</v>
      </c>
      <c r="Z222">
        <v>-57</v>
      </c>
      <c r="BC222">
        <v>219</v>
      </c>
      <c r="BD222" s="5" t="s">
        <v>8</v>
      </c>
      <c r="BE222" s="6">
        <v>44021.893544074075</v>
      </c>
      <c r="BF222" s="5" t="s">
        <v>147</v>
      </c>
      <c r="BG222" s="5">
        <v>1</v>
      </c>
      <c r="BH222" s="5">
        <v>1</v>
      </c>
      <c r="BI222" s="5">
        <v>1</v>
      </c>
      <c r="BJ222" s="5">
        <v>-62</v>
      </c>
      <c r="BK222" s="5"/>
      <c r="BU222">
        <v>179</v>
      </c>
      <c r="BV222" s="5" t="s">
        <v>8</v>
      </c>
      <c r="BW222" s="6">
        <v>44021.937743923612</v>
      </c>
      <c r="BX222" s="5" t="s">
        <v>142</v>
      </c>
      <c r="BY222">
        <v>1</v>
      </c>
      <c r="BZ222">
        <v>1</v>
      </c>
      <c r="CA222">
        <v>1</v>
      </c>
      <c r="CB222">
        <v>-64</v>
      </c>
      <c r="CD222">
        <v>219</v>
      </c>
      <c r="CE222" s="5" t="s">
        <v>8</v>
      </c>
      <c r="CF222" s="6">
        <v>44021.94498857639</v>
      </c>
      <c r="CG222" s="5" t="s">
        <v>143</v>
      </c>
      <c r="CH222" s="5">
        <v>1</v>
      </c>
      <c r="CI222" s="5">
        <v>1</v>
      </c>
      <c r="CJ222" s="5">
        <v>1</v>
      </c>
      <c r="CK222" s="5">
        <v>-68</v>
      </c>
      <c r="CL222" s="5"/>
      <c r="CV222">
        <v>219</v>
      </c>
      <c r="CW222" s="5" t="s">
        <v>8</v>
      </c>
      <c r="CX222" s="6">
        <v>44021.952466111114</v>
      </c>
      <c r="CY222" s="5" t="s">
        <v>145</v>
      </c>
      <c r="CZ222" s="5">
        <v>1</v>
      </c>
      <c r="DA222" s="5">
        <v>1</v>
      </c>
      <c r="DB222" s="5">
        <v>1</v>
      </c>
      <c r="DC222" s="5">
        <v>-72</v>
      </c>
    </row>
    <row r="223" spans="1:107" x14ac:dyDescent="0.25">
      <c r="A223">
        <v>15</v>
      </c>
      <c r="B223" s="5" t="s">
        <v>8</v>
      </c>
      <c r="C223" s="6">
        <v>44013.6918534375</v>
      </c>
      <c r="D223" s="5" t="s">
        <v>67</v>
      </c>
      <c r="E223">
        <v>1</v>
      </c>
      <c r="F223">
        <v>1</v>
      </c>
      <c r="G223">
        <v>1</v>
      </c>
      <c r="H223">
        <v>-28</v>
      </c>
      <c r="S223">
        <v>127</v>
      </c>
      <c r="T223" s="5" t="s">
        <v>8</v>
      </c>
      <c r="U223" s="6">
        <v>44021.913078912039</v>
      </c>
      <c r="V223" s="5" t="s">
        <v>140</v>
      </c>
      <c r="W223">
        <v>1</v>
      </c>
      <c r="X223">
        <v>1</v>
      </c>
      <c r="Y223">
        <v>1</v>
      </c>
      <c r="Z223">
        <v>-59</v>
      </c>
      <c r="BC223">
        <v>220</v>
      </c>
      <c r="BD223" s="5" t="s">
        <v>8</v>
      </c>
      <c r="BE223" s="6">
        <v>44021.893557743053</v>
      </c>
      <c r="BF223" s="5" t="s">
        <v>147</v>
      </c>
      <c r="BG223" s="5">
        <v>1</v>
      </c>
      <c r="BH223" s="5">
        <v>1</v>
      </c>
      <c r="BI223" s="5">
        <v>1</v>
      </c>
      <c r="BJ223" s="5">
        <v>-62</v>
      </c>
      <c r="BK223" s="5"/>
      <c r="BU223">
        <v>180</v>
      </c>
      <c r="BV223" s="5" t="s">
        <v>8</v>
      </c>
      <c r="BW223" s="6">
        <v>44021.937755752311</v>
      </c>
      <c r="BX223" s="5" t="s">
        <v>142</v>
      </c>
      <c r="BY223">
        <v>1</v>
      </c>
      <c r="BZ223">
        <v>1</v>
      </c>
      <c r="CA223">
        <v>1</v>
      </c>
      <c r="CB223">
        <v>-67</v>
      </c>
      <c r="CD223">
        <v>220</v>
      </c>
      <c r="CE223" s="5" t="s">
        <v>8</v>
      </c>
      <c r="CF223" s="6">
        <v>44021.94500028935</v>
      </c>
      <c r="CG223" s="5" t="s">
        <v>143</v>
      </c>
      <c r="CH223" s="5">
        <v>1</v>
      </c>
      <c r="CI223" s="5">
        <v>1</v>
      </c>
      <c r="CJ223" s="5">
        <v>1</v>
      </c>
      <c r="CK223" s="5">
        <v>-68</v>
      </c>
      <c r="CL223" s="5"/>
      <c r="CV223">
        <v>220</v>
      </c>
      <c r="CW223" s="5" t="s">
        <v>8</v>
      </c>
      <c r="CX223" s="6">
        <v>44021.952477071762</v>
      </c>
      <c r="CY223" s="5" t="s">
        <v>145</v>
      </c>
      <c r="CZ223" s="5">
        <v>1</v>
      </c>
      <c r="DA223" s="5">
        <v>1</v>
      </c>
      <c r="DB223" s="5">
        <v>1</v>
      </c>
      <c r="DC223" s="5">
        <v>-70</v>
      </c>
    </row>
    <row r="224" spans="1:107" x14ac:dyDescent="0.25">
      <c r="A224">
        <v>16</v>
      </c>
      <c r="B224" s="5" t="s">
        <v>8</v>
      </c>
      <c r="C224" s="6">
        <v>44013.691863622684</v>
      </c>
      <c r="D224" s="5" t="s">
        <v>67</v>
      </c>
      <c r="E224">
        <v>1</v>
      </c>
      <c r="F224">
        <v>1</v>
      </c>
      <c r="G224">
        <v>1</v>
      </c>
      <c r="H224">
        <v>-18</v>
      </c>
      <c r="S224">
        <v>128</v>
      </c>
      <c r="T224" s="5" t="s">
        <v>8</v>
      </c>
      <c r="U224" s="6">
        <v>44021.913102118058</v>
      </c>
      <c r="V224" s="5" t="s">
        <v>140</v>
      </c>
      <c r="W224">
        <v>1</v>
      </c>
      <c r="X224">
        <v>1</v>
      </c>
      <c r="Y224">
        <v>1</v>
      </c>
      <c r="Z224">
        <v>-57</v>
      </c>
      <c r="BC224">
        <v>221</v>
      </c>
      <c r="BD224" s="5" t="s">
        <v>8</v>
      </c>
      <c r="BE224" s="6">
        <v>44021.893566284722</v>
      </c>
      <c r="BF224" s="5" t="s">
        <v>147</v>
      </c>
      <c r="BG224" s="5">
        <v>1</v>
      </c>
      <c r="BH224" s="5">
        <v>1</v>
      </c>
      <c r="BI224" s="5">
        <v>1</v>
      </c>
      <c r="BJ224" s="5">
        <v>-59</v>
      </c>
      <c r="BK224" s="5"/>
      <c r="BU224">
        <v>181</v>
      </c>
      <c r="BV224" s="5" t="s">
        <v>8</v>
      </c>
      <c r="BW224" s="6">
        <v>44021.937778969907</v>
      </c>
      <c r="BX224" s="5" t="s">
        <v>142</v>
      </c>
      <c r="BY224">
        <v>1</v>
      </c>
      <c r="BZ224">
        <v>1</v>
      </c>
      <c r="CA224">
        <v>1</v>
      </c>
      <c r="CB224">
        <v>-70</v>
      </c>
      <c r="CD224">
        <v>221</v>
      </c>
      <c r="CE224" s="5" t="s">
        <v>8</v>
      </c>
      <c r="CF224" s="6">
        <v>44021.945017881946</v>
      </c>
      <c r="CG224" s="5" t="s">
        <v>143</v>
      </c>
      <c r="CH224" s="5">
        <v>1</v>
      </c>
      <c r="CI224" s="5">
        <v>1</v>
      </c>
      <c r="CJ224" s="5">
        <v>1</v>
      </c>
      <c r="CK224" s="5">
        <v>-68</v>
      </c>
      <c r="CL224" s="5"/>
      <c r="CV224">
        <v>221</v>
      </c>
      <c r="CW224" s="5" t="s">
        <v>8</v>
      </c>
      <c r="CX224" s="6">
        <v>44021.952489363423</v>
      </c>
      <c r="CY224" s="5" t="s">
        <v>145</v>
      </c>
      <c r="CZ224" s="5">
        <v>1</v>
      </c>
      <c r="DA224" s="5">
        <v>1</v>
      </c>
      <c r="DB224" s="5">
        <v>1</v>
      </c>
      <c r="DC224" s="5">
        <v>-76</v>
      </c>
    </row>
    <row r="225" spans="1:107" x14ac:dyDescent="0.25">
      <c r="A225">
        <v>17</v>
      </c>
      <c r="B225" s="5" t="s">
        <v>8</v>
      </c>
      <c r="C225" s="6">
        <v>44013.691875254626</v>
      </c>
      <c r="D225" s="5" t="s">
        <v>67</v>
      </c>
      <c r="E225">
        <v>1</v>
      </c>
      <c r="F225">
        <v>1</v>
      </c>
      <c r="G225">
        <v>1</v>
      </c>
      <c r="H225">
        <v>-23</v>
      </c>
      <c r="S225">
        <v>129</v>
      </c>
      <c r="T225" s="5" t="s">
        <v>8</v>
      </c>
      <c r="U225" s="6">
        <v>44021.91311390046</v>
      </c>
      <c r="V225" s="5" t="s">
        <v>140</v>
      </c>
      <c r="W225">
        <v>1</v>
      </c>
      <c r="X225">
        <v>1</v>
      </c>
      <c r="Y225">
        <v>1</v>
      </c>
      <c r="Z225">
        <v>-58</v>
      </c>
      <c r="BC225">
        <v>222</v>
      </c>
      <c r="BD225" s="5" t="s">
        <v>8</v>
      </c>
      <c r="BE225" s="6">
        <v>44021.893579062496</v>
      </c>
      <c r="BF225" s="5" t="s">
        <v>147</v>
      </c>
      <c r="BG225" s="5">
        <v>1</v>
      </c>
      <c r="BH225" s="5">
        <v>1</v>
      </c>
      <c r="BI225" s="5">
        <v>1</v>
      </c>
      <c r="BJ225" s="5">
        <v>-62</v>
      </c>
      <c r="BK225" s="5"/>
      <c r="BU225">
        <v>182</v>
      </c>
      <c r="BV225" s="5" t="s">
        <v>8</v>
      </c>
      <c r="BW225" s="6">
        <v>44021.937792384262</v>
      </c>
      <c r="BX225" s="5" t="s">
        <v>142</v>
      </c>
      <c r="BY225">
        <v>1</v>
      </c>
      <c r="BZ225">
        <v>1</v>
      </c>
      <c r="CA225">
        <v>1</v>
      </c>
      <c r="CB225">
        <v>-67</v>
      </c>
      <c r="CD225">
        <v>222</v>
      </c>
      <c r="CE225" s="5" t="s">
        <v>8</v>
      </c>
      <c r="CF225" s="6">
        <v>44021.945026701389</v>
      </c>
      <c r="CG225" s="5" t="s">
        <v>143</v>
      </c>
      <c r="CH225" s="5">
        <v>1</v>
      </c>
      <c r="CI225" s="5">
        <v>1</v>
      </c>
      <c r="CJ225" s="5">
        <v>1</v>
      </c>
      <c r="CK225" s="5">
        <v>-67</v>
      </c>
      <c r="CL225" s="5"/>
      <c r="CV225">
        <v>222</v>
      </c>
      <c r="CW225" s="5" t="s">
        <v>8</v>
      </c>
      <c r="CX225" s="6">
        <v>44021.95250201389</v>
      </c>
      <c r="CY225" s="5" t="s">
        <v>145</v>
      </c>
      <c r="CZ225" s="5">
        <v>1</v>
      </c>
      <c r="DA225" s="5">
        <v>1</v>
      </c>
      <c r="DB225" s="5">
        <v>1</v>
      </c>
      <c r="DC225" s="5">
        <v>-78</v>
      </c>
    </row>
    <row r="226" spans="1:107" x14ac:dyDescent="0.25">
      <c r="A226">
        <v>18</v>
      </c>
      <c r="B226" s="5" t="s">
        <v>8</v>
      </c>
      <c r="C226" s="6">
        <v>44013.691898344907</v>
      </c>
      <c r="D226" s="5" t="s">
        <v>67</v>
      </c>
      <c r="E226">
        <v>1</v>
      </c>
      <c r="F226">
        <v>1</v>
      </c>
      <c r="G226">
        <v>1</v>
      </c>
      <c r="H226">
        <v>-23</v>
      </c>
      <c r="S226">
        <v>130</v>
      </c>
      <c r="T226" s="5" t="s">
        <v>8</v>
      </c>
      <c r="U226" s="6">
        <v>44021.913128020831</v>
      </c>
      <c r="V226" s="5" t="s">
        <v>140</v>
      </c>
      <c r="W226">
        <v>1</v>
      </c>
      <c r="X226">
        <v>1</v>
      </c>
      <c r="Y226">
        <v>1</v>
      </c>
      <c r="Z226">
        <v>-60</v>
      </c>
      <c r="BC226">
        <v>223</v>
      </c>
      <c r="BD226" s="5" t="s">
        <v>8</v>
      </c>
      <c r="BE226" s="6">
        <v>44021.893588321756</v>
      </c>
      <c r="BF226" s="5" t="s">
        <v>147</v>
      </c>
      <c r="BG226" s="5">
        <v>1</v>
      </c>
      <c r="BH226" s="5">
        <v>1</v>
      </c>
      <c r="BI226" s="5">
        <v>1</v>
      </c>
      <c r="BJ226" s="5">
        <v>-60</v>
      </c>
      <c r="BK226" s="5"/>
      <c r="BU226">
        <v>183</v>
      </c>
      <c r="BV226" s="5" t="s">
        <v>8</v>
      </c>
      <c r="BW226" s="6">
        <v>44021.93781560185</v>
      </c>
      <c r="BX226" s="5" t="s">
        <v>142</v>
      </c>
      <c r="BY226">
        <v>1</v>
      </c>
      <c r="BZ226">
        <v>1</v>
      </c>
      <c r="CA226">
        <v>1</v>
      </c>
      <c r="CB226">
        <v>-64</v>
      </c>
      <c r="CD226">
        <v>223</v>
      </c>
      <c r="CE226" s="5" t="s">
        <v>8</v>
      </c>
      <c r="CF226" s="6">
        <v>44021.945037662037</v>
      </c>
      <c r="CG226" s="5" t="s">
        <v>143</v>
      </c>
      <c r="CH226" s="5">
        <v>1</v>
      </c>
      <c r="CI226" s="5">
        <v>1</v>
      </c>
      <c r="CJ226" s="5">
        <v>1</v>
      </c>
      <c r="CK226" s="5">
        <v>-69</v>
      </c>
      <c r="CL226" s="5"/>
      <c r="CV226">
        <v>223</v>
      </c>
      <c r="CW226" s="5" t="s">
        <v>8</v>
      </c>
      <c r="CX226" s="6">
        <v>44021.952513750002</v>
      </c>
      <c r="CY226" s="5" t="s">
        <v>145</v>
      </c>
      <c r="CZ226" s="5">
        <v>1</v>
      </c>
      <c r="DA226" s="5">
        <v>1</v>
      </c>
      <c r="DB226" s="5">
        <v>1</v>
      </c>
      <c r="DC226" s="5">
        <v>-71</v>
      </c>
    </row>
    <row r="227" spans="1:107" x14ac:dyDescent="0.25">
      <c r="A227">
        <v>19</v>
      </c>
      <c r="B227" s="5" t="s">
        <v>8</v>
      </c>
      <c r="C227" s="6">
        <v>44013.691910682872</v>
      </c>
      <c r="D227" s="5" t="s">
        <v>67</v>
      </c>
      <c r="E227">
        <v>1</v>
      </c>
      <c r="F227">
        <v>1</v>
      </c>
      <c r="G227">
        <v>1</v>
      </c>
      <c r="H227">
        <v>-31</v>
      </c>
      <c r="S227">
        <v>131</v>
      </c>
      <c r="T227" s="5" t="s">
        <v>8</v>
      </c>
      <c r="U227" s="6">
        <v>44021.913138506941</v>
      </c>
      <c r="V227" s="5" t="s">
        <v>140</v>
      </c>
      <c r="W227">
        <v>1</v>
      </c>
      <c r="X227">
        <v>1</v>
      </c>
      <c r="Y227">
        <v>1</v>
      </c>
      <c r="Z227">
        <v>-57</v>
      </c>
      <c r="BC227">
        <v>224</v>
      </c>
      <c r="BD227" s="5" t="s">
        <v>8</v>
      </c>
      <c r="BE227" s="6">
        <v>44021.893602407406</v>
      </c>
      <c r="BF227" s="5" t="s">
        <v>147</v>
      </c>
      <c r="BG227" s="5">
        <v>1</v>
      </c>
      <c r="BH227" s="5">
        <v>1</v>
      </c>
      <c r="BI227" s="5">
        <v>1</v>
      </c>
      <c r="BJ227" s="5">
        <v>-69</v>
      </c>
      <c r="BK227" s="5"/>
      <c r="BU227">
        <v>184</v>
      </c>
      <c r="BV227" s="5" t="s">
        <v>8</v>
      </c>
      <c r="BW227" s="6">
        <v>44021.937824479166</v>
      </c>
      <c r="BX227" s="5" t="s">
        <v>142</v>
      </c>
      <c r="BY227">
        <v>1</v>
      </c>
      <c r="BZ227">
        <v>1</v>
      </c>
      <c r="CA227">
        <v>1</v>
      </c>
      <c r="CB227">
        <v>-67</v>
      </c>
      <c r="CD227">
        <v>224</v>
      </c>
      <c r="CE227" s="5" t="s">
        <v>8</v>
      </c>
      <c r="CF227" s="6">
        <v>44021.945051006944</v>
      </c>
      <c r="CG227" s="5" t="s">
        <v>143</v>
      </c>
      <c r="CH227" s="5">
        <v>1</v>
      </c>
      <c r="CI227" s="5">
        <v>1</v>
      </c>
      <c r="CJ227" s="5">
        <v>1</v>
      </c>
      <c r="CK227" s="5">
        <v>-71</v>
      </c>
      <c r="CL227" s="5"/>
      <c r="CV227">
        <v>224</v>
      </c>
      <c r="CW227" s="5" t="s">
        <v>8</v>
      </c>
      <c r="CX227" s="6">
        <v>44021.952524976849</v>
      </c>
      <c r="CY227" s="5" t="s">
        <v>145</v>
      </c>
      <c r="CZ227" s="5">
        <v>1</v>
      </c>
      <c r="DA227" s="5">
        <v>1</v>
      </c>
      <c r="DB227" s="5">
        <v>1</v>
      </c>
      <c r="DC227" s="5">
        <v>-70</v>
      </c>
    </row>
    <row r="228" spans="1:107" x14ac:dyDescent="0.25">
      <c r="A228">
        <v>20</v>
      </c>
      <c r="B228" s="5" t="s">
        <v>8</v>
      </c>
      <c r="C228" s="6">
        <v>44013.691926967593</v>
      </c>
      <c r="D228" s="5" t="s">
        <v>67</v>
      </c>
      <c r="E228">
        <v>1</v>
      </c>
      <c r="F228">
        <v>1</v>
      </c>
      <c r="G228">
        <v>1</v>
      </c>
      <c r="H228">
        <v>-28</v>
      </c>
      <c r="S228">
        <v>132</v>
      </c>
      <c r="T228" s="5" t="s">
        <v>8</v>
      </c>
      <c r="U228" s="6">
        <v>44021.913151168985</v>
      </c>
      <c r="V228" s="5" t="s">
        <v>140</v>
      </c>
      <c r="W228">
        <v>1</v>
      </c>
      <c r="X228">
        <v>1</v>
      </c>
      <c r="Y228">
        <v>1</v>
      </c>
      <c r="Z228">
        <v>-57</v>
      </c>
      <c r="BC228">
        <v>225</v>
      </c>
      <c r="BD228" s="5" t="s">
        <v>8</v>
      </c>
      <c r="BE228" s="6">
        <v>44021.893612754633</v>
      </c>
      <c r="BF228" s="5" t="s">
        <v>147</v>
      </c>
      <c r="BG228" s="5">
        <v>1</v>
      </c>
      <c r="BH228" s="5">
        <v>1</v>
      </c>
      <c r="BI228" s="5">
        <v>1</v>
      </c>
      <c r="BJ228" s="5">
        <v>-62</v>
      </c>
      <c r="BK228" s="5"/>
      <c r="BU228">
        <v>185</v>
      </c>
      <c r="BV228" s="5" t="s">
        <v>8</v>
      </c>
      <c r="BW228" s="6">
        <v>44021.937847696761</v>
      </c>
      <c r="BX228" s="5" t="s">
        <v>142</v>
      </c>
      <c r="BY228">
        <v>1</v>
      </c>
      <c r="BZ228">
        <v>1</v>
      </c>
      <c r="CA228">
        <v>1</v>
      </c>
      <c r="CB228">
        <v>-66</v>
      </c>
      <c r="CD228">
        <v>225</v>
      </c>
      <c r="CE228" s="5" t="s">
        <v>8</v>
      </c>
      <c r="CF228" s="6">
        <v>44021.945058506943</v>
      </c>
      <c r="CG228" s="5" t="s">
        <v>143</v>
      </c>
      <c r="CH228" s="5">
        <v>1</v>
      </c>
      <c r="CI228" s="5">
        <v>1</v>
      </c>
      <c r="CJ228" s="5">
        <v>1</v>
      </c>
      <c r="CK228" s="5">
        <v>-68</v>
      </c>
      <c r="CL228" s="5"/>
      <c r="CV228">
        <v>225</v>
      </c>
      <c r="CW228" s="5" t="s">
        <v>8</v>
      </c>
      <c r="CX228" s="6">
        <v>44021.952535879631</v>
      </c>
      <c r="CY228" s="5" t="s">
        <v>145</v>
      </c>
      <c r="CZ228" s="5">
        <v>1</v>
      </c>
      <c r="DA228" s="5">
        <v>1</v>
      </c>
      <c r="DB228" s="5">
        <v>1</v>
      </c>
      <c r="DC228" s="5">
        <v>-73</v>
      </c>
    </row>
    <row r="229" spans="1:107" x14ac:dyDescent="0.25">
      <c r="A229">
        <v>21</v>
      </c>
      <c r="B229" s="5" t="s">
        <v>8</v>
      </c>
      <c r="C229" s="6">
        <v>44013.691933402777</v>
      </c>
      <c r="D229" s="5" t="s">
        <v>67</v>
      </c>
      <c r="E229">
        <v>1</v>
      </c>
      <c r="F229">
        <v>1</v>
      </c>
      <c r="G229">
        <v>1</v>
      </c>
      <c r="H229">
        <v>-19</v>
      </c>
      <c r="S229">
        <v>133</v>
      </c>
      <c r="T229" s="5" t="s">
        <v>8</v>
      </c>
      <c r="U229" s="6">
        <v>44021.913174374997</v>
      </c>
      <c r="V229" s="5" t="s">
        <v>140</v>
      </c>
      <c r="W229">
        <v>1</v>
      </c>
      <c r="X229">
        <v>1</v>
      </c>
      <c r="Y229">
        <v>1</v>
      </c>
      <c r="Z229">
        <v>-58</v>
      </c>
      <c r="BC229">
        <v>226</v>
      </c>
      <c r="BD229" s="5" t="s">
        <v>8</v>
      </c>
      <c r="BE229" s="6">
        <v>44021.893624398152</v>
      </c>
      <c r="BF229" s="5" t="s">
        <v>147</v>
      </c>
      <c r="BG229" s="5">
        <v>1</v>
      </c>
      <c r="BH229" s="5">
        <v>1</v>
      </c>
      <c r="BI229" s="5">
        <v>1</v>
      </c>
      <c r="BJ229" s="5">
        <v>-59</v>
      </c>
      <c r="BK229" s="5"/>
      <c r="BU229">
        <v>186</v>
      </c>
      <c r="BV229" s="5" t="s">
        <v>8</v>
      </c>
      <c r="BW229" s="6">
        <v>44021.93786179398</v>
      </c>
      <c r="BX229" s="5" t="s">
        <v>142</v>
      </c>
      <c r="BY229">
        <v>1</v>
      </c>
      <c r="BZ229">
        <v>1</v>
      </c>
      <c r="CA229">
        <v>1</v>
      </c>
      <c r="CB229">
        <v>-64</v>
      </c>
      <c r="CD229">
        <v>226</v>
      </c>
      <c r="CE229" s="5" t="s">
        <v>8</v>
      </c>
      <c r="CF229" s="6">
        <v>44021.945081759259</v>
      </c>
      <c r="CG229" s="5" t="s">
        <v>143</v>
      </c>
      <c r="CH229" s="5">
        <v>1</v>
      </c>
      <c r="CI229" s="5">
        <v>1</v>
      </c>
      <c r="CJ229" s="5">
        <v>1</v>
      </c>
      <c r="CK229" s="5">
        <v>-68</v>
      </c>
      <c r="CL229" s="5"/>
      <c r="CV229">
        <v>226</v>
      </c>
      <c r="CW229" s="5" t="s">
        <v>8</v>
      </c>
      <c r="CX229" s="6">
        <v>44021.95254795139</v>
      </c>
      <c r="CY229" s="5" t="s">
        <v>145</v>
      </c>
      <c r="CZ229" s="5">
        <v>1</v>
      </c>
      <c r="DA229" s="5">
        <v>1</v>
      </c>
      <c r="DB229" s="5">
        <v>1</v>
      </c>
      <c r="DC229" s="5">
        <v>-69</v>
      </c>
    </row>
    <row r="230" spans="1:107" x14ac:dyDescent="0.25">
      <c r="A230">
        <v>22</v>
      </c>
      <c r="B230" s="5" t="s">
        <v>8</v>
      </c>
      <c r="C230" s="6">
        <v>44013.691944664351</v>
      </c>
      <c r="D230" s="5" t="s">
        <v>67</v>
      </c>
      <c r="E230">
        <v>1</v>
      </c>
      <c r="F230">
        <v>1</v>
      </c>
      <c r="G230">
        <v>1</v>
      </c>
      <c r="H230">
        <v>-22</v>
      </c>
      <c r="S230">
        <v>134</v>
      </c>
      <c r="T230" s="5" t="s">
        <v>8</v>
      </c>
      <c r="U230" s="6">
        <v>44021.913184942132</v>
      </c>
      <c r="V230" s="5" t="s">
        <v>140</v>
      </c>
      <c r="W230">
        <v>1</v>
      </c>
      <c r="X230">
        <v>1</v>
      </c>
      <c r="Y230">
        <v>1</v>
      </c>
      <c r="Z230">
        <v>-57</v>
      </c>
      <c r="BC230">
        <v>227</v>
      </c>
      <c r="BD230" s="5" t="s">
        <v>8</v>
      </c>
      <c r="BE230" s="6">
        <v>44021.893634293985</v>
      </c>
      <c r="BF230" s="5" t="s">
        <v>147</v>
      </c>
      <c r="BG230" s="5">
        <v>1</v>
      </c>
      <c r="BH230" s="5">
        <v>1</v>
      </c>
      <c r="BI230" s="5">
        <v>1</v>
      </c>
      <c r="BJ230" s="5">
        <v>-68</v>
      </c>
      <c r="BK230" s="5"/>
      <c r="BU230">
        <v>187</v>
      </c>
      <c r="BV230" s="5" t="s">
        <v>8</v>
      </c>
      <c r="BW230" s="6">
        <v>44021.937884988423</v>
      </c>
      <c r="BX230" s="5" t="s">
        <v>142</v>
      </c>
      <c r="BY230">
        <v>1</v>
      </c>
      <c r="BZ230">
        <v>1</v>
      </c>
      <c r="CA230">
        <v>1</v>
      </c>
      <c r="CB230">
        <v>-67</v>
      </c>
      <c r="CD230">
        <v>227</v>
      </c>
      <c r="CE230" s="5" t="s">
        <v>8</v>
      </c>
      <c r="CF230" s="6">
        <v>44021.945097511576</v>
      </c>
      <c r="CG230" s="5" t="s">
        <v>143</v>
      </c>
      <c r="CH230" s="5">
        <v>1</v>
      </c>
      <c r="CI230" s="5">
        <v>1</v>
      </c>
      <c r="CJ230" s="5">
        <v>1</v>
      </c>
      <c r="CK230" s="5">
        <v>-68</v>
      </c>
      <c r="CL230" s="5"/>
      <c r="CV230">
        <v>227</v>
      </c>
      <c r="CW230" s="5" t="s">
        <v>8</v>
      </c>
      <c r="CX230" s="6">
        <v>44021.952559259262</v>
      </c>
      <c r="CY230" s="5" t="s">
        <v>145</v>
      </c>
      <c r="CZ230" s="5">
        <v>1</v>
      </c>
      <c r="DA230" s="5">
        <v>1</v>
      </c>
      <c r="DB230" s="5">
        <v>1</v>
      </c>
      <c r="DC230" s="5">
        <v>-71</v>
      </c>
    </row>
    <row r="231" spans="1:107" x14ac:dyDescent="0.25">
      <c r="A231">
        <v>23</v>
      </c>
      <c r="B231" s="5" t="s">
        <v>8</v>
      </c>
      <c r="C231" s="6">
        <v>44013.691957291667</v>
      </c>
      <c r="D231" s="5" t="s">
        <v>67</v>
      </c>
      <c r="E231">
        <v>1</v>
      </c>
      <c r="F231">
        <v>1</v>
      </c>
      <c r="G231">
        <v>1</v>
      </c>
      <c r="H231">
        <v>-28</v>
      </c>
      <c r="S231">
        <v>135</v>
      </c>
      <c r="T231" s="5" t="s">
        <v>8</v>
      </c>
      <c r="U231" s="6">
        <v>44021.913194537039</v>
      </c>
      <c r="V231" s="5" t="s">
        <v>140</v>
      </c>
      <c r="W231">
        <v>1</v>
      </c>
      <c r="X231">
        <v>1</v>
      </c>
      <c r="Y231">
        <v>1</v>
      </c>
      <c r="Z231">
        <v>-60</v>
      </c>
      <c r="BC231">
        <v>228</v>
      </c>
      <c r="BD231" s="5" t="s">
        <v>8</v>
      </c>
      <c r="BE231" s="6">
        <v>44021.893653344909</v>
      </c>
      <c r="BF231" s="5" t="s">
        <v>147</v>
      </c>
      <c r="BG231" s="5">
        <v>1</v>
      </c>
      <c r="BH231" s="5">
        <v>1</v>
      </c>
      <c r="BI231" s="5">
        <v>1</v>
      </c>
      <c r="BJ231" s="5">
        <v>-59</v>
      </c>
      <c r="BK231" s="5"/>
      <c r="BU231">
        <v>188</v>
      </c>
      <c r="BV231" s="5" t="s">
        <v>8</v>
      </c>
      <c r="BW231" s="6">
        <v>44021.937895405092</v>
      </c>
      <c r="BX231" s="5" t="s">
        <v>142</v>
      </c>
      <c r="BY231">
        <v>1</v>
      </c>
      <c r="BZ231">
        <v>1</v>
      </c>
      <c r="CA231">
        <v>1</v>
      </c>
      <c r="CB231">
        <v>-69</v>
      </c>
      <c r="CD231">
        <v>228</v>
      </c>
      <c r="CE231" s="5" t="s">
        <v>8</v>
      </c>
      <c r="CF231" s="6">
        <v>44021.945104606479</v>
      </c>
      <c r="CG231" s="5" t="s">
        <v>143</v>
      </c>
      <c r="CH231" s="5">
        <v>1</v>
      </c>
      <c r="CI231" s="5">
        <v>1</v>
      </c>
      <c r="CJ231" s="5">
        <v>1</v>
      </c>
      <c r="CK231" s="5">
        <v>-68</v>
      </c>
      <c r="CL231" s="5"/>
      <c r="CV231">
        <v>228</v>
      </c>
      <c r="CW231" s="5" t="s">
        <v>8</v>
      </c>
      <c r="CX231" s="6">
        <v>44021.952569849534</v>
      </c>
      <c r="CY231" s="5" t="s">
        <v>145</v>
      </c>
      <c r="CZ231" s="5">
        <v>1</v>
      </c>
      <c r="DA231" s="5">
        <v>1</v>
      </c>
      <c r="DB231" s="5">
        <v>1</v>
      </c>
      <c r="DC231" s="5">
        <v>-73</v>
      </c>
    </row>
    <row r="232" spans="1:107" x14ac:dyDescent="0.25">
      <c r="A232">
        <v>24</v>
      </c>
      <c r="B232" s="5" t="s">
        <v>8</v>
      </c>
      <c r="C232" s="6">
        <v>44013.691967928244</v>
      </c>
      <c r="D232" s="5" t="s">
        <v>67</v>
      </c>
      <c r="E232">
        <v>1</v>
      </c>
      <c r="F232">
        <v>1</v>
      </c>
      <c r="G232">
        <v>1</v>
      </c>
      <c r="H232">
        <v>-28</v>
      </c>
      <c r="S232">
        <v>136</v>
      </c>
      <c r="T232" s="5" t="s">
        <v>8</v>
      </c>
      <c r="U232" s="6">
        <v>44021.913211296298</v>
      </c>
      <c r="V232" s="5" t="s">
        <v>140</v>
      </c>
      <c r="W232">
        <v>1</v>
      </c>
      <c r="X232">
        <v>1</v>
      </c>
      <c r="Y232">
        <v>1</v>
      </c>
      <c r="Z232">
        <v>-58</v>
      </c>
      <c r="BC232">
        <v>229</v>
      </c>
      <c r="BD232" s="5" t="s">
        <v>8</v>
      </c>
      <c r="BE232" s="6">
        <v>44021.893658356479</v>
      </c>
      <c r="BF232" s="5" t="s">
        <v>147</v>
      </c>
      <c r="BG232" s="5">
        <v>1</v>
      </c>
      <c r="BH232" s="5">
        <v>1</v>
      </c>
      <c r="BI232" s="5">
        <v>1</v>
      </c>
      <c r="BJ232" s="5">
        <v>-59</v>
      </c>
      <c r="BK232" s="5"/>
      <c r="BU232">
        <v>189</v>
      </c>
      <c r="BV232" s="5" t="s">
        <v>8</v>
      </c>
      <c r="BW232" s="6">
        <v>44021.937913125003</v>
      </c>
      <c r="BX232" s="5" t="s">
        <v>142</v>
      </c>
      <c r="BY232">
        <v>1</v>
      </c>
      <c r="BZ232">
        <v>1</v>
      </c>
      <c r="CA232">
        <v>1</v>
      </c>
      <c r="CB232">
        <v>-65</v>
      </c>
      <c r="CD232">
        <v>229</v>
      </c>
      <c r="CE232" s="5" t="s">
        <v>8</v>
      </c>
      <c r="CF232" s="6">
        <v>44021.945119398151</v>
      </c>
      <c r="CG232" s="5" t="s">
        <v>143</v>
      </c>
      <c r="CH232" s="5">
        <v>1</v>
      </c>
      <c r="CI232" s="5">
        <v>1</v>
      </c>
      <c r="CJ232" s="5">
        <v>1</v>
      </c>
      <c r="CK232" s="5">
        <v>-70</v>
      </c>
      <c r="CL232" s="5"/>
      <c r="CV232">
        <v>229</v>
      </c>
      <c r="CW232" s="5" t="s">
        <v>8</v>
      </c>
      <c r="CX232" s="6">
        <v>44021.952584687497</v>
      </c>
      <c r="CY232" s="5" t="s">
        <v>145</v>
      </c>
      <c r="CZ232" s="5">
        <v>1</v>
      </c>
      <c r="DA232" s="5">
        <v>1</v>
      </c>
      <c r="DB232" s="5">
        <v>1</v>
      </c>
      <c r="DC232" s="5">
        <v>-68</v>
      </c>
    </row>
    <row r="233" spans="1:107" x14ac:dyDescent="0.25">
      <c r="A233">
        <v>25</v>
      </c>
      <c r="B233" s="5" t="s">
        <v>8</v>
      </c>
      <c r="C233" s="6">
        <v>44013.691979814816</v>
      </c>
      <c r="D233" s="5" t="s">
        <v>67</v>
      </c>
      <c r="E233">
        <v>1</v>
      </c>
      <c r="F233">
        <v>1</v>
      </c>
      <c r="G233">
        <v>1</v>
      </c>
      <c r="H233">
        <v>-28</v>
      </c>
      <c r="S233">
        <v>137</v>
      </c>
      <c r="T233" s="5" t="s">
        <v>8</v>
      </c>
      <c r="U233" s="6">
        <v>44021.913222071758</v>
      </c>
      <c r="V233" s="5" t="s">
        <v>140</v>
      </c>
      <c r="W233">
        <v>1</v>
      </c>
      <c r="X233">
        <v>1</v>
      </c>
      <c r="Y233">
        <v>1</v>
      </c>
      <c r="Z233">
        <v>-59</v>
      </c>
      <c r="BC233">
        <v>230</v>
      </c>
      <c r="BD233" s="5" t="s">
        <v>8</v>
      </c>
      <c r="BE233" s="6">
        <v>44021.893673252314</v>
      </c>
      <c r="BF233" s="5" t="s">
        <v>147</v>
      </c>
      <c r="BG233" s="5">
        <v>1</v>
      </c>
      <c r="BH233" s="5">
        <v>1</v>
      </c>
      <c r="BI233" s="5">
        <v>1</v>
      </c>
      <c r="BJ233" s="5">
        <v>-60</v>
      </c>
      <c r="BK233" s="5"/>
      <c r="BU233">
        <v>190</v>
      </c>
      <c r="BV233" s="5" t="s">
        <v>8</v>
      </c>
      <c r="BW233" s="6">
        <v>44021.937919074073</v>
      </c>
      <c r="BX233" s="5" t="s">
        <v>142</v>
      </c>
      <c r="BY233">
        <v>1</v>
      </c>
      <c r="BZ233">
        <v>1</v>
      </c>
      <c r="CA233">
        <v>1</v>
      </c>
      <c r="CB233">
        <v>-64</v>
      </c>
      <c r="CD233">
        <v>230</v>
      </c>
      <c r="CE233" s="5" t="s">
        <v>8</v>
      </c>
      <c r="CF233" s="6">
        <v>44021.945127951389</v>
      </c>
      <c r="CG233" s="5" t="s">
        <v>143</v>
      </c>
      <c r="CH233" s="5">
        <v>1</v>
      </c>
      <c r="CI233" s="5">
        <v>1</v>
      </c>
      <c r="CJ233" s="5">
        <v>1</v>
      </c>
      <c r="CK233" s="5">
        <v>-67</v>
      </c>
      <c r="CL233" s="5"/>
      <c r="CV233">
        <v>230</v>
      </c>
      <c r="CW233" s="5" t="s">
        <v>8</v>
      </c>
      <c r="CX233" s="6">
        <v>44021.952593136572</v>
      </c>
      <c r="CY233" s="5" t="s">
        <v>145</v>
      </c>
      <c r="CZ233" s="5">
        <v>1</v>
      </c>
      <c r="DA233" s="5">
        <v>1</v>
      </c>
      <c r="DB233" s="5">
        <v>1</v>
      </c>
      <c r="DC233" s="5">
        <v>-69</v>
      </c>
    </row>
    <row r="234" spans="1:107" x14ac:dyDescent="0.25">
      <c r="A234">
        <v>26</v>
      </c>
      <c r="B234" s="5" t="s">
        <v>8</v>
      </c>
      <c r="C234" s="6">
        <v>44013.691992106484</v>
      </c>
      <c r="D234" s="5" t="s">
        <v>67</v>
      </c>
      <c r="E234">
        <v>1</v>
      </c>
      <c r="F234">
        <v>1</v>
      </c>
      <c r="G234">
        <v>1</v>
      </c>
      <c r="H234">
        <v>-22</v>
      </c>
      <c r="S234">
        <v>138</v>
      </c>
      <c r="T234" s="5" t="s">
        <v>8</v>
      </c>
      <c r="U234" s="6">
        <v>44021.913232916668</v>
      </c>
      <c r="V234" s="5" t="s">
        <v>140</v>
      </c>
      <c r="W234">
        <v>1</v>
      </c>
      <c r="X234">
        <v>1</v>
      </c>
      <c r="Y234">
        <v>1</v>
      </c>
      <c r="Z234">
        <v>-59</v>
      </c>
      <c r="BC234">
        <v>231</v>
      </c>
      <c r="BD234" s="5" t="s">
        <v>8</v>
      </c>
      <c r="BE234" s="6">
        <v>44021.893681180554</v>
      </c>
      <c r="BF234" s="5" t="s">
        <v>147</v>
      </c>
      <c r="BG234" s="5">
        <v>1</v>
      </c>
      <c r="BH234" s="5">
        <v>1</v>
      </c>
      <c r="BI234" s="5">
        <v>1</v>
      </c>
      <c r="BJ234" s="5">
        <v>-60</v>
      </c>
      <c r="BK234" s="5"/>
      <c r="BU234">
        <v>191</v>
      </c>
      <c r="BV234" s="5" t="s">
        <v>8</v>
      </c>
      <c r="BW234" s="6">
        <v>44021.937942268516</v>
      </c>
      <c r="BX234" s="5" t="s">
        <v>142</v>
      </c>
      <c r="BY234">
        <v>1</v>
      </c>
      <c r="BZ234">
        <v>1</v>
      </c>
      <c r="CA234">
        <v>1</v>
      </c>
      <c r="CB234">
        <v>-67</v>
      </c>
      <c r="CD234">
        <v>231</v>
      </c>
      <c r="CE234" s="5" t="s">
        <v>8</v>
      </c>
      <c r="CF234" s="6">
        <v>44021.945143356483</v>
      </c>
      <c r="CG234" s="5" t="s">
        <v>143</v>
      </c>
      <c r="CH234" s="5">
        <v>1</v>
      </c>
      <c r="CI234" s="5">
        <v>1</v>
      </c>
      <c r="CJ234" s="5">
        <v>1</v>
      </c>
      <c r="CK234" s="5">
        <v>-70</v>
      </c>
      <c r="CL234" s="5"/>
      <c r="CV234">
        <v>231</v>
      </c>
      <c r="CW234" s="5" t="s">
        <v>8</v>
      </c>
      <c r="CX234" s="6">
        <v>44021.952605243052</v>
      </c>
      <c r="CY234" s="5" t="s">
        <v>145</v>
      </c>
      <c r="CZ234" s="5">
        <v>1</v>
      </c>
      <c r="DA234" s="5">
        <v>1</v>
      </c>
      <c r="DB234" s="5">
        <v>1</v>
      </c>
      <c r="DC234" s="5">
        <v>-72</v>
      </c>
    </row>
    <row r="235" spans="1:107" x14ac:dyDescent="0.25">
      <c r="A235">
        <v>27</v>
      </c>
      <c r="B235" s="5" t="s">
        <v>8</v>
      </c>
      <c r="C235" s="6">
        <v>44013.692002974538</v>
      </c>
      <c r="D235" s="5" t="s">
        <v>67</v>
      </c>
      <c r="E235">
        <v>1</v>
      </c>
      <c r="F235">
        <v>1</v>
      </c>
      <c r="G235">
        <v>1</v>
      </c>
      <c r="H235">
        <v>-23</v>
      </c>
      <c r="S235">
        <v>139</v>
      </c>
      <c r="T235" s="5" t="s">
        <v>8</v>
      </c>
      <c r="U235" s="6">
        <v>44021.913240949078</v>
      </c>
      <c r="V235" s="5" t="s">
        <v>140</v>
      </c>
      <c r="W235">
        <v>1</v>
      </c>
      <c r="X235">
        <v>1</v>
      </c>
      <c r="Y235">
        <v>1</v>
      </c>
      <c r="Z235">
        <v>-57</v>
      </c>
      <c r="BC235">
        <v>232</v>
      </c>
      <c r="BD235" s="5" t="s">
        <v>8</v>
      </c>
      <c r="BE235" s="6">
        <v>44021.893697453706</v>
      </c>
      <c r="BF235" s="5" t="s">
        <v>147</v>
      </c>
      <c r="BG235" s="5">
        <v>1</v>
      </c>
      <c r="BH235" s="5">
        <v>1</v>
      </c>
      <c r="BI235" s="5">
        <v>1</v>
      </c>
      <c r="BJ235" s="5">
        <v>-60</v>
      </c>
      <c r="BK235" s="5"/>
      <c r="BU235">
        <v>192</v>
      </c>
      <c r="BV235" s="5" t="s">
        <v>8</v>
      </c>
      <c r="BW235" s="6">
        <v>44021.937951516207</v>
      </c>
      <c r="BX235" s="5" t="s">
        <v>142</v>
      </c>
      <c r="BY235">
        <v>1</v>
      </c>
      <c r="BZ235">
        <v>1</v>
      </c>
      <c r="CA235">
        <v>1</v>
      </c>
      <c r="CB235">
        <v>-71</v>
      </c>
      <c r="CD235">
        <v>232</v>
      </c>
      <c r="CE235" s="5" t="s">
        <v>8</v>
      </c>
      <c r="CF235" s="6">
        <v>44021.945151516207</v>
      </c>
      <c r="CG235" s="5" t="s">
        <v>143</v>
      </c>
      <c r="CH235" s="5">
        <v>1</v>
      </c>
      <c r="CI235" s="5">
        <v>1</v>
      </c>
      <c r="CJ235" s="5">
        <v>1</v>
      </c>
      <c r="CK235" s="5">
        <v>-71</v>
      </c>
      <c r="CL235" s="5"/>
      <c r="CV235">
        <v>232</v>
      </c>
      <c r="CW235" s="5" t="s">
        <v>8</v>
      </c>
      <c r="CX235" s="6">
        <v>44021.952628449071</v>
      </c>
      <c r="CY235" s="5" t="s">
        <v>145</v>
      </c>
      <c r="CZ235" s="5">
        <v>1</v>
      </c>
      <c r="DA235" s="5">
        <v>1</v>
      </c>
      <c r="DB235" s="5">
        <v>1</v>
      </c>
      <c r="DC235" s="5">
        <v>-73</v>
      </c>
    </row>
    <row r="236" spans="1:107" x14ac:dyDescent="0.25">
      <c r="A236">
        <v>28</v>
      </c>
      <c r="B236" s="5" t="s">
        <v>8</v>
      </c>
      <c r="C236" s="6">
        <v>44013.692018125003</v>
      </c>
      <c r="D236" s="5" t="s">
        <v>67</v>
      </c>
      <c r="E236">
        <v>1</v>
      </c>
      <c r="F236">
        <v>1</v>
      </c>
      <c r="G236">
        <v>1</v>
      </c>
      <c r="H236">
        <v>-22</v>
      </c>
      <c r="S236">
        <v>140</v>
      </c>
      <c r="T236" s="5" t="s">
        <v>8</v>
      </c>
      <c r="U236" s="6">
        <v>44021.913260624999</v>
      </c>
      <c r="V236" s="5" t="s">
        <v>140</v>
      </c>
      <c r="W236">
        <v>1</v>
      </c>
      <c r="X236">
        <v>1</v>
      </c>
      <c r="Y236">
        <v>1</v>
      </c>
      <c r="Z236">
        <v>-59</v>
      </c>
      <c r="BC236">
        <v>233</v>
      </c>
      <c r="BD236" s="5" t="s">
        <v>8</v>
      </c>
      <c r="BE236" s="6">
        <v>44021.893704166665</v>
      </c>
      <c r="BF236" s="5" t="s">
        <v>147</v>
      </c>
      <c r="BG236" s="5">
        <v>1</v>
      </c>
      <c r="BH236" s="5">
        <v>1</v>
      </c>
      <c r="BI236" s="5">
        <v>1</v>
      </c>
      <c r="BJ236" s="5">
        <v>-68</v>
      </c>
      <c r="BK236" s="5"/>
      <c r="BU236">
        <v>193</v>
      </c>
      <c r="BV236" s="5" t="s">
        <v>8</v>
      </c>
      <c r="BW236" s="6">
        <v>44021.937963622688</v>
      </c>
      <c r="BX236" s="5" t="s">
        <v>142</v>
      </c>
      <c r="BY236">
        <v>1</v>
      </c>
      <c r="BZ236">
        <v>1</v>
      </c>
      <c r="CA236">
        <v>1</v>
      </c>
      <c r="CB236">
        <v>-71</v>
      </c>
      <c r="CD236">
        <v>233</v>
      </c>
      <c r="CE236" s="5" t="s">
        <v>8</v>
      </c>
      <c r="CF236" s="6">
        <v>44021.945163611112</v>
      </c>
      <c r="CG236" s="5" t="s">
        <v>143</v>
      </c>
      <c r="CH236" s="5">
        <v>1</v>
      </c>
      <c r="CI236" s="5">
        <v>1</v>
      </c>
      <c r="CJ236" s="5">
        <v>1</v>
      </c>
      <c r="CK236" s="5">
        <v>-71</v>
      </c>
      <c r="CL236" s="5"/>
      <c r="CV236">
        <v>233</v>
      </c>
      <c r="CW236" s="5" t="s">
        <v>8</v>
      </c>
      <c r="CX236" s="6">
        <v>44021.952641770833</v>
      </c>
      <c r="CY236" s="5" t="s">
        <v>145</v>
      </c>
      <c r="CZ236" s="5">
        <v>1</v>
      </c>
      <c r="DA236" s="5">
        <v>1</v>
      </c>
      <c r="DB236" s="5">
        <v>1</v>
      </c>
      <c r="DC236" s="5">
        <v>-73</v>
      </c>
    </row>
    <row r="237" spans="1:107" x14ac:dyDescent="0.25">
      <c r="A237" s="5">
        <v>0</v>
      </c>
      <c r="B237" s="5" t="s">
        <v>8</v>
      </c>
      <c r="C237" s="6">
        <v>44021.919459328703</v>
      </c>
      <c r="D237" s="5" t="s">
        <v>141</v>
      </c>
      <c r="E237" s="5">
        <v>1</v>
      </c>
      <c r="F237" s="5">
        <v>1</v>
      </c>
      <c r="G237" s="5">
        <v>1</v>
      </c>
      <c r="H237" s="5">
        <v>-28</v>
      </c>
      <c r="S237">
        <v>141</v>
      </c>
      <c r="T237" s="5" t="s">
        <v>8</v>
      </c>
      <c r="U237" s="6">
        <v>44021.9132646875</v>
      </c>
      <c r="V237" s="5" t="s">
        <v>140</v>
      </c>
      <c r="W237">
        <v>1</v>
      </c>
      <c r="X237">
        <v>1</v>
      </c>
      <c r="Y237">
        <v>1</v>
      </c>
      <c r="Z237">
        <v>-59</v>
      </c>
      <c r="BC237">
        <v>234</v>
      </c>
      <c r="BD237" s="5" t="s">
        <v>8</v>
      </c>
      <c r="BE237" s="6">
        <v>44021.893719918982</v>
      </c>
      <c r="BF237" s="5" t="s">
        <v>147</v>
      </c>
      <c r="BG237" s="5">
        <v>1</v>
      </c>
      <c r="BH237" s="5">
        <v>1</v>
      </c>
      <c r="BI237" s="5">
        <v>1</v>
      </c>
      <c r="BJ237" s="5">
        <v>-59</v>
      </c>
      <c r="BK237" s="5"/>
      <c r="BU237">
        <v>194</v>
      </c>
      <c r="BV237" s="5" t="s">
        <v>8</v>
      </c>
      <c r="BW237" s="6">
        <v>44021.937978136571</v>
      </c>
      <c r="BX237" s="5" t="s">
        <v>142</v>
      </c>
      <c r="BY237">
        <v>1</v>
      </c>
      <c r="BZ237">
        <v>1</v>
      </c>
      <c r="CA237">
        <v>1</v>
      </c>
      <c r="CB237">
        <v>-67</v>
      </c>
      <c r="CD237">
        <v>234</v>
      </c>
      <c r="CE237" s="5" t="s">
        <v>8</v>
      </c>
      <c r="CF237" s="6">
        <v>44021.945176643516</v>
      </c>
      <c r="CG237" s="5" t="s">
        <v>143</v>
      </c>
      <c r="CH237" s="5">
        <v>1</v>
      </c>
      <c r="CI237" s="5">
        <v>1</v>
      </c>
      <c r="CJ237" s="5">
        <v>1</v>
      </c>
      <c r="CK237" s="5">
        <v>-71</v>
      </c>
      <c r="CL237" s="5"/>
      <c r="CV237">
        <v>234</v>
      </c>
      <c r="CW237" s="5" t="s">
        <v>8</v>
      </c>
      <c r="CX237" s="6">
        <v>44021.952651770836</v>
      </c>
      <c r="CY237" s="5" t="s">
        <v>145</v>
      </c>
      <c r="CZ237" s="5">
        <v>1</v>
      </c>
      <c r="DA237" s="5">
        <v>1</v>
      </c>
      <c r="DB237" s="5">
        <v>1</v>
      </c>
      <c r="DC237" s="5">
        <v>-69</v>
      </c>
    </row>
    <row r="238" spans="1:107" x14ac:dyDescent="0.25">
      <c r="A238" s="5">
        <v>1</v>
      </c>
      <c r="B238" s="5" t="s">
        <v>8</v>
      </c>
      <c r="C238" s="6">
        <v>44021.919469247689</v>
      </c>
      <c r="D238" s="5" t="s">
        <v>141</v>
      </c>
      <c r="E238" s="5">
        <v>1</v>
      </c>
      <c r="F238" s="5">
        <v>1</v>
      </c>
      <c r="G238" s="5">
        <v>1</v>
      </c>
      <c r="H238" s="5">
        <v>-31</v>
      </c>
      <c r="S238">
        <v>142</v>
      </c>
      <c r="T238" s="5" t="s">
        <v>8</v>
      </c>
      <c r="U238" s="6">
        <v>44021.913276805557</v>
      </c>
      <c r="V238" s="5" t="s">
        <v>140</v>
      </c>
      <c r="W238">
        <v>1</v>
      </c>
      <c r="X238">
        <v>1</v>
      </c>
      <c r="Y238">
        <v>1</v>
      </c>
      <c r="Z238">
        <v>-59</v>
      </c>
      <c r="BC238">
        <v>235</v>
      </c>
      <c r="BD238" s="5" t="s">
        <v>8</v>
      </c>
      <c r="BE238" s="6">
        <v>44021.893727118055</v>
      </c>
      <c r="BF238" s="5" t="s">
        <v>147</v>
      </c>
      <c r="BG238" s="5">
        <v>1</v>
      </c>
      <c r="BH238" s="5">
        <v>1</v>
      </c>
      <c r="BI238" s="5">
        <v>1</v>
      </c>
      <c r="BJ238" s="5">
        <v>-62</v>
      </c>
      <c r="BK238" s="5"/>
      <c r="BU238">
        <v>195</v>
      </c>
      <c r="BV238" s="5" t="s">
        <v>8</v>
      </c>
      <c r="BW238" s="6">
        <v>44021.937989432867</v>
      </c>
      <c r="BX238" s="5" t="s">
        <v>142</v>
      </c>
      <c r="BY238">
        <v>1</v>
      </c>
      <c r="BZ238">
        <v>1</v>
      </c>
      <c r="CA238">
        <v>1</v>
      </c>
      <c r="CB238">
        <v>-65</v>
      </c>
      <c r="CD238">
        <v>235</v>
      </c>
      <c r="CE238" s="5" t="s">
        <v>8</v>
      </c>
      <c r="CF238" s="6">
        <v>44021.945186527781</v>
      </c>
      <c r="CG238" s="5" t="s">
        <v>143</v>
      </c>
      <c r="CH238" s="5">
        <v>1</v>
      </c>
      <c r="CI238" s="5">
        <v>1</v>
      </c>
      <c r="CJ238" s="5">
        <v>1</v>
      </c>
      <c r="CK238" s="5">
        <v>-71</v>
      </c>
      <c r="CL238" s="5"/>
      <c r="CV238">
        <v>235</v>
      </c>
      <c r="CW238" s="5" t="s">
        <v>8</v>
      </c>
      <c r="CX238" s="6">
        <v>44021.952674976848</v>
      </c>
      <c r="CY238" s="5" t="s">
        <v>145</v>
      </c>
      <c r="CZ238" s="5">
        <v>1</v>
      </c>
      <c r="DA238" s="5">
        <v>1</v>
      </c>
      <c r="DB238" s="5">
        <v>1</v>
      </c>
      <c r="DC238" s="5">
        <v>-70</v>
      </c>
    </row>
    <row r="239" spans="1:107" x14ac:dyDescent="0.25">
      <c r="A239" s="5">
        <v>2</v>
      </c>
      <c r="B239" s="5" t="s">
        <v>8</v>
      </c>
      <c r="C239" s="6">
        <v>44021.919492453701</v>
      </c>
      <c r="D239" s="5" t="s">
        <v>141</v>
      </c>
      <c r="E239" s="5">
        <v>1</v>
      </c>
      <c r="F239" s="5">
        <v>1</v>
      </c>
      <c r="G239" s="5">
        <v>1</v>
      </c>
      <c r="H239" s="5">
        <v>-28</v>
      </c>
      <c r="S239">
        <v>143</v>
      </c>
      <c r="T239" s="5" t="s">
        <v>8</v>
      </c>
      <c r="U239" s="6">
        <v>44021.913300011576</v>
      </c>
      <c r="V239" s="5" t="s">
        <v>140</v>
      </c>
      <c r="W239">
        <v>1</v>
      </c>
      <c r="X239">
        <v>1</v>
      </c>
      <c r="Y239">
        <v>1</v>
      </c>
      <c r="Z239">
        <v>-59</v>
      </c>
      <c r="BC239">
        <v>236</v>
      </c>
      <c r="BD239" s="5" t="s">
        <v>8</v>
      </c>
      <c r="BE239" s="6">
        <v>44021.893740208332</v>
      </c>
      <c r="BF239" s="5" t="s">
        <v>147</v>
      </c>
      <c r="BG239" s="5">
        <v>1</v>
      </c>
      <c r="BH239" s="5">
        <v>1</v>
      </c>
      <c r="BI239" s="5">
        <v>1</v>
      </c>
      <c r="BJ239" s="5">
        <v>-60</v>
      </c>
      <c r="BK239" s="5"/>
      <c r="BU239">
        <v>196</v>
      </c>
      <c r="BV239" s="5" t="s">
        <v>8</v>
      </c>
      <c r="BW239" s="6">
        <v>44021.938000358794</v>
      </c>
      <c r="BX239" s="5" t="s">
        <v>142</v>
      </c>
      <c r="BY239">
        <v>1</v>
      </c>
      <c r="BZ239">
        <v>1</v>
      </c>
      <c r="CA239">
        <v>1</v>
      </c>
      <c r="CB239">
        <v>-66</v>
      </c>
      <c r="CD239">
        <v>236</v>
      </c>
      <c r="CE239" s="5" t="s">
        <v>8</v>
      </c>
      <c r="CF239" s="6">
        <v>44021.94519697917</v>
      </c>
      <c r="CG239" s="5" t="s">
        <v>143</v>
      </c>
      <c r="CH239" s="5">
        <v>1</v>
      </c>
      <c r="CI239" s="5">
        <v>1</v>
      </c>
      <c r="CJ239" s="5">
        <v>1</v>
      </c>
      <c r="CK239" s="5">
        <v>-68</v>
      </c>
      <c r="CL239" s="5"/>
      <c r="CV239">
        <v>236</v>
      </c>
      <c r="CW239" s="5" t="s">
        <v>8</v>
      </c>
      <c r="CX239" s="6">
        <v>44021.952685555552</v>
      </c>
      <c r="CY239" s="5" t="s">
        <v>145</v>
      </c>
      <c r="CZ239" s="5">
        <v>1</v>
      </c>
      <c r="DA239" s="5">
        <v>1</v>
      </c>
      <c r="DB239" s="5">
        <v>1</v>
      </c>
      <c r="DC239" s="5">
        <v>-69</v>
      </c>
    </row>
    <row r="240" spans="1:107" x14ac:dyDescent="0.25">
      <c r="A240" s="5">
        <v>3</v>
      </c>
      <c r="B240" s="5" t="s">
        <v>8</v>
      </c>
      <c r="C240" s="6">
        <v>44021.919511678243</v>
      </c>
      <c r="D240" s="5" t="s">
        <v>141</v>
      </c>
      <c r="E240" s="5">
        <v>1</v>
      </c>
      <c r="F240" s="5">
        <v>1</v>
      </c>
      <c r="G240" s="5">
        <v>1</v>
      </c>
      <c r="H240" s="5">
        <v>-11</v>
      </c>
      <c r="S240">
        <v>144</v>
      </c>
      <c r="T240" s="5" t="s">
        <v>8</v>
      </c>
      <c r="U240" s="6">
        <v>44021.913313032404</v>
      </c>
      <c r="V240" s="5" t="s">
        <v>140</v>
      </c>
      <c r="W240">
        <v>1</v>
      </c>
      <c r="X240">
        <v>1</v>
      </c>
      <c r="Y240">
        <v>1</v>
      </c>
      <c r="Z240">
        <v>-57</v>
      </c>
      <c r="BC240">
        <v>237</v>
      </c>
      <c r="BD240" s="5" t="s">
        <v>8</v>
      </c>
      <c r="BE240" s="6">
        <v>44021.893750821757</v>
      </c>
      <c r="BF240" s="5" t="s">
        <v>147</v>
      </c>
      <c r="BG240" s="5">
        <v>1</v>
      </c>
      <c r="BH240" s="5">
        <v>1</v>
      </c>
      <c r="BI240" s="5">
        <v>1</v>
      </c>
      <c r="BJ240" s="5">
        <v>-69</v>
      </c>
      <c r="BK240" s="5"/>
      <c r="BU240">
        <v>197</v>
      </c>
      <c r="BV240" s="5" t="s">
        <v>8</v>
      </c>
      <c r="BW240" s="6">
        <v>44021.938010011574</v>
      </c>
      <c r="BX240" s="5" t="s">
        <v>142</v>
      </c>
      <c r="BY240">
        <v>1</v>
      </c>
      <c r="BZ240">
        <v>1</v>
      </c>
      <c r="CA240">
        <v>1</v>
      </c>
      <c r="CB240">
        <v>-70</v>
      </c>
      <c r="CD240">
        <v>237</v>
      </c>
      <c r="CE240" s="5" t="s">
        <v>8</v>
      </c>
      <c r="CF240" s="6">
        <v>44021.945208969904</v>
      </c>
      <c r="CG240" s="5" t="s">
        <v>143</v>
      </c>
      <c r="CH240" s="5">
        <v>1</v>
      </c>
      <c r="CI240" s="5">
        <v>1</v>
      </c>
      <c r="CJ240" s="5">
        <v>1</v>
      </c>
      <c r="CK240" s="5">
        <v>-68</v>
      </c>
      <c r="CL240" s="5"/>
      <c r="CV240">
        <v>237</v>
      </c>
      <c r="CW240" s="5" t="s">
        <v>8</v>
      </c>
      <c r="CX240" s="6">
        <v>44021.952704062503</v>
      </c>
      <c r="CY240" s="5" t="s">
        <v>145</v>
      </c>
      <c r="CZ240" s="5">
        <v>1</v>
      </c>
      <c r="DA240" s="5">
        <v>1</v>
      </c>
      <c r="DB240" s="5">
        <v>1</v>
      </c>
      <c r="DC240" s="5">
        <v>-70</v>
      </c>
    </row>
    <row r="241" spans="1:107" x14ac:dyDescent="0.25">
      <c r="A241" s="5">
        <v>4</v>
      </c>
      <c r="B241" s="5" t="s">
        <v>8</v>
      </c>
      <c r="C241" s="6">
        <v>44021.919513935187</v>
      </c>
      <c r="D241" s="5" t="s">
        <v>141</v>
      </c>
      <c r="E241" s="5">
        <v>1</v>
      </c>
      <c r="F241" s="5">
        <v>1</v>
      </c>
      <c r="G241" s="5">
        <v>1</v>
      </c>
      <c r="H241" s="5">
        <v>-11</v>
      </c>
      <c r="S241">
        <v>145</v>
      </c>
      <c r="T241" s="5" t="s">
        <v>8</v>
      </c>
      <c r="U241" s="6">
        <v>44021.91332284722</v>
      </c>
      <c r="V241" s="5" t="s">
        <v>140</v>
      </c>
      <c r="W241">
        <v>1</v>
      </c>
      <c r="X241">
        <v>1</v>
      </c>
      <c r="Y241">
        <v>1</v>
      </c>
      <c r="Z241">
        <v>-57</v>
      </c>
      <c r="BC241">
        <v>238</v>
      </c>
      <c r="BD241" s="5" t="s">
        <v>8</v>
      </c>
      <c r="BE241" s="6">
        <v>44021.893762083331</v>
      </c>
      <c r="BF241" s="5" t="s">
        <v>147</v>
      </c>
      <c r="BG241" s="5">
        <v>1</v>
      </c>
      <c r="BH241" s="5">
        <v>1</v>
      </c>
      <c r="BI241" s="5">
        <v>1</v>
      </c>
      <c r="BJ241" s="5">
        <v>-69</v>
      </c>
      <c r="BK241" s="5"/>
      <c r="BU241">
        <v>198</v>
      </c>
      <c r="BV241" s="5" t="s">
        <v>8</v>
      </c>
      <c r="BW241" s="6">
        <v>44021.938022835646</v>
      </c>
      <c r="BX241" s="5" t="s">
        <v>142</v>
      </c>
      <c r="BY241">
        <v>1</v>
      </c>
      <c r="BZ241">
        <v>1</v>
      </c>
      <c r="CA241">
        <v>1</v>
      </c>
      <c r="CB241">
        <v>-70</v>
      </c>
      <c r="CD241">
        <v>238</v>
      </c>
      <c r="CE241" s="5" t="s">
        <v>8</v>
      </c>
      <c r="CF241" s="6">
        <v>44021.945226215277</v>
      </c>
      <c r="CG241" s="5" t="s">
        <v>143</v>
      </c>
      <c r="CH241" s="5">
        <v>1</v>
      </c>
      <c r="CI241" s="5">
        <v>1</v>
      </c>
      <c r="CJ241" s="5">
        <v>1</v>
      </c>
      <c r="CK241" s="5">
        <v>-71</v>
      </c>
      <c r="CL241" s="5"/>
      <c r="CV241">
        <v>238</v>
      </c>
      <c r="CW241" s="5" t="s">
        <v>8</v>
      </c>
      <c r="CX241" s="6">
        <v>44021.952709745368</v>
      </c>
      <c r="CY241" s="5" t="s">
        <v>145</v>
      </c>
      <c r="CZ241" s="5">
        <v>1</v>
      </c>
      <c r="DA241" s="5">
        <v>1</v>
      </c>
      <c r="DB241" s="5">
        <v>1</v>
      </c>
      <c r="DC241" s="5">
        <v>-73</v>
      </c>
    </row>
    <row r="242" spans="1:107" x14ac:dyDescent="0.25">
      <c r="A242" s="5">
        <v>5</v>
      </c>
      <c r="B242" s="5" t="s">
        <v>8</v>
      </c>
      <c r="C242" s="6">
        <v>44021.91952984954</v>
      </c>
      <c r="D242" s="5" t="s">
        <v>141</v>
      </c>
      <c r="E242" s="5">
        <v>1</v>
      </c>
      <c r="F242" s="5">
        <v>1</v>
      </c>
      <c r="G242" s="5">
        <v>1</v>
      </c>
      <c r="H242" s="5">
        <v>-28</v>
      </c>
      <c r="S242">
        <v>146</v>
      </c>
      <c r="T242" s="5" t="s">
        <v>8</v>
      </c>
      <c r="U242" s="6">
        <v>44021.913335509256</v>
      </c>
      <c r="V242" s="5" t="s">
        <v>140</v>
      </c>
      <c r="W242">
        <v>1</v>
      </c>
      <c r="X242">
        <v>1</v>
      </c>
      <c r="Y242">
        <v>1</v>
      </c>
      <c r="Z242">
        <v>-57</v>
      </c>
      <c r="BC242">
        <v>239</v>
      </c>
      <c r="BD242" s="5" t="s">
        <v>8</v>
      </c>
      <c r="BE242" s="6">
        <v>44021.893774062497</v>
      </c>
      <c r="BF242" s="5" t="s">
        <v>147</v>
      </c>
      <c r="BG242" s="5">
        <v>1</v>
      </c>
      <c r="BH242" s="5">
        <v>1</v>
      </c>
      <c r="BI242" s="5">
        <v>1</v>
      </c>
      <c r="BJ242" s="5">
        <v>-63</v>
      </c>
      <c r="BK242" s="5"/>
      <c r="BU242">
        <v>199</v>
      </c>
      <c r="BV242" s="5" t="s">
        <v>8</v>
      </c>
      <c r="BW242" s="6">
        <v>44021.938046041665</v>
      </c>
      <c r="BX242" s="5" t="s">
        <v>142</v>
      </c>
      <c r="BY242">
        <v>1</v>
      </c>
      <c r="BZ242">
        <v>1</v>
      </c>
      <c r="CA242">
        <v>1</v>
      </c>
      <c r="CB242">
        <v>-68</v>
      </c>
      <c r="CD242">
        <v>239</v>
      </c>
      <c r="CE242" s="5" t="s">
        <v>8</v>
      </c>
      <c r="CF242" s="6">
        <v>44021.945232384256</v>
      </c>
      <c r="CG242" s="5" t="s">
        <v>143</v>
      </c>
      <c r="CH242" s="5">
        <v>1</v>
      </c>
      <c r="CI242" s="5">
        <v>1</v>
      </c>
      <c r="CJ242" s="5">
        <v>1</v>
      </c>
      <c r="CK242" s="5">
        <v>-67</v>
      </c>
      <c r="CL242" s="5"/>
      <c r="CV242">
        <v>239</v>
      </c>
      <c r="CW242" s="5" t="s">
        <v>8</v>
      </c>
      <c r="CX242" s="6">
        <v>44021.952720335648</v>
      </c>
      <c r="CY242" s="5" t="s">
        <v>145</v>
      </c>
      <c r="CZ242" s="5">
        <v>1</v>
      </c>
      <c r="DA242" s="5">
        <v>1</v>
      </c>
      <c r="DB242" s="5">
        <v>1</v>
      </c>
      <c r="DC242" s="5">
        <v>-72</v>
      </c>
    </row>
    <row r="243" spans="1:107" x14ac:dyDescent="0.25">
      <c r="A243" s="5">
        <v>6</v>
      </c>
      <c r="B243" s="5" t="s">
        <v>8</v>
      </c>
      <c r="C243" s="6">
        <v>44021.91953835648</v>
      </c>
      <c r="D243" s="5" t="s">
        <v>141</v>
      </c>
      <c r="E243" s="5">
        <v>1</v>
      </c>
      <c r="F243" s="5">
        <v>1</v>
      </c>
      <c r="G243" s="5">
        <v>1</v>
      </c>
      <c r="H243" s="5">
        <v>-11</v>
      </c>
      <c r="S243">
        <v>147</v>
      </c>
      <c r="T243" s="5" t="s">
        <v>8</v>
      </c>
      <c r="U243" s="6">
        <v>44021.913345162036</v>
      </c>
      <c r="V243" s="5" t="s">
        <v>140</v>
      </c>
      <c r="W243">
        <v>1</v>
      </c>
      <c r="X243">
        <v>1</v>
      </c>
      <c r="Y243">
        <v>1</v>
      </c>
      <c r="Z243">
        <v>-60</v>
      </c>
      <c r="BC243">
        <v>240</v>
      </c>
      <c r="BD243" s="5" t="s">
        <v>8</v>
      </c>
      <c r="BE243" s="6">
        <v>44021.893797280092</v>
      </c>
      <c r="BF243" s="5" t="s">
        <v>147</v>
      </c>
      <c r="BG243" s="5">
        <v>1</v>
      </c>
      <c r="BH243" s="5">
        <v>1</v>
      </c>
      <c r="BI243" s="5">
        <v>1</v>
      </c>
      <c r="BJ243" s="5">
        <v>-60</v>
      </c>
      <c r="BK243" s="5"/>
      <c r="BU243">
        <v>200</v>
      </c>
      <c r="BV243" s="5" t="s">
        <v>8</v>
      </c>
      <c r="BW243" s="6">
        <v>44021.938057384257</v>
      </c>
      <c r="BX243" s="5" t="s">
        <v>142</v>
      </c>
      <c r="BY243">
        <v>1</v>
      </c>
      <c r="BZ243">
        <v>1</v>
      </c>
      <c r="CA243">
        <v>1</v>
      </c>
      <c r="CB243">
        <v>-68</v>
      </c>
      <c r="CD243">
        <v>240</v>
      </c>
      <c r="CE243" s="5" t="s">
        <v>8</v>
      </c>
      <c r="CF243" s="6">
        <v>44021.945247824071</v>
      </c>
      <c r="CG243" s="5" t="s">
        <v>143</v>
      </c>
      <c r="CH243" s="5">
        <v>1</v>
      </c>
      <c r="CI243" s="5">
        <v>1</v>
      </c>
      <c r="CJ243" s="5">
        <v>1</v>
      </c>
      <c r="CK243" s="5">
        <v>-71</v>
      </c>
      <c r="CL243" s="5"/>
      <c r="CV243">
        <v>240</v>
      </c>
      <c r="CW243" s="5" t="s">
        <v>8</v>
      </c>
      <c r="CX243" s="6">
        <v>44021.952732673613</v>
      </c>
      <c r="CY243" s="5" t="s">
        <v>145</v>
      </c>
      <c r="CZ243" s="5">
        <v>1</v>
      </c>
      <c r="DA243" s="5">
        <v>1</v>
      </c>
      <c r="DB243" s="5">
        <v>1</v>
      </c>
      <c r="DC243" s="5">
        <v>-72</v>
      </c>
    </row>
    <row r="244" spans="1:107" x14ac:dyDescent="0.25">
      <c r="A244" s="5">
        <v>7</v>
      </c>
      <c r="B244" s="5" t="s">
        <v>8</v>
      </c>
      <c r="C244" s="6">
        <v>44021.919560567127</v>
      </c>
      <c r="D244" s="5" t="s">
        <v>141</v>
      </c>
      <c r="E244" s="5">
        <v>1</v>
      </c>
      <c r="F244" s="5">
        <v>1</v>
      </c>
      <c r="G244" s="5">
        <v>1</v>
      </c>
      <c r="H244" s="5">
        <v>-10</v>
      </c>
      <c r="J244" s="5"/>
      <c r="K244" s="5"/>
      <c r="L244" s="6"/>
      <c r="M244" s="5"/>
      <c r="N244" s="5"/>
      <c r="O244" s="5"/>
      <c r="P244" s="5"/>
      <c r="S244">
        <v>148</v>
      </c>
      <c r="T244" s="5" t="s">
        <v>8</v>
      </c>
      <c r="U244" s="6">
        <v>44021.913360046296</v>
      </c>
      <c r="V244" s="5" t="s">
        <v>140</v>
      </c>
      <c r="W244">
        <v>1</v>
      </c>
      <c r="X244">
        <v>1</v>
      </c>
      <c r="Y244">
        <v>1</v>
      </c>
      <c r="Z244">
        <v>-59</v>
      </c>
      <c r="AB244" s="5">
        <v>0</v>
      </c>
      <c r="AC244" s="5" t="s">
        <v>8</v>
      </c>
      <c r="AD244" s="6">
        <v>44014.782624074076</v>
      </c>
      <c r="AE244" s="5" t="s">
        <v>110</v>
      </c>
      <c r="AF244" s="5">
        <v>1</v>
      </c>
      <c r="AG244" s="5">
        <v>1</v>
      </c>
      <c r="AH244" s="5">
        <v>1</v>
      </c>
      <c r="AK244" s="5">
        <v>0</v>
      </c>
      <c r="AL244" s="5" t="s">
        <v>8</v>
      </c>
      <c r="AM244" s="6">
        <v>44014.778156365741</v>
      </c>
      <c r="AN244" s="5" t="s">
        <v>112</v>
      </c>
      <c r="AO244" s="5">
        <v>1</v>
      </c>
      <c r="AP244" s="5">
        <v>1</v>
      </c>
      <c r="AQ244" s="5">
        <v>1</v>
      </c>
      <c r="AT244" s="5">
        <v>0</v>
      </c>
      <c r="AU244" s="5" t="s">
        <v>8</v>
      </c>
      <c r="AV244" s="6">
        <v>44014.773329363423</v>
      </c>
      <c r="AW244" s="5" t="s">
        <v>114</v>
      </c>
      <c r="AX244" s="5">
        <v>1</v>
      </c>
      <c r="AY244" s="5">
        <v>1</v>
      </c>
      <c r="AZ244" s="5">
        <v>1</v>
      </c>
      <c r="BC244">
        <v>241</v>
      </c>
      <c r="BD244" s="5" t="s">
        <v>8</v>
      </c>
      <c r="BE244" s="6">
        <v>44021.893820486112</v>
      </c>
      <c r="BF244" s="5" t="s">
        <v>147</v>
      </c>
      <c r="BG244" s="5">
        <v>1</v>
      </c>
      <c r="BH244" s="5">
        <v>1</v>
      </c>
      <c r="BI244" s="5">
        <v>1</v>
      </c>
      <c r="BJ244" s="5">
        <v>-63</v>
      </c>
      <c r="BK244" s="5"/>
      <c r="BL244" s="5">
        <v>0</v>
      </c>
      <c r="BM244" s="5" t="s">
        <v>8</v>
      </c>
      <c r="BN244" s="6">
        <v>44013.709051030091</v>
      </c>
      <c r="BO244" s="5" t="s">
        <v>79</v>
      </c>
      <c r="BP244" s="5">
        <v>1</v>
      </c>
      <c r="BQ244" s="5">
        <v>1</v>
      </c>
      <c r="BR244" s="5">
        <v>1</v>
      </c>
      <c r="BU244">
        <v>201</v>
      </c>
      <c r="BV244" s="5" t="s">
        <v>8</v>
      </c>
      <c r="BW244" s="6">
        <v>44021.938067997682</v>
      </c>
      <c r="BX244" s="5" t="s">
        <v>142</v>
      </c>
      <c r="BY244">
        <v>1</v>
      </c>
      <c r="BZ244">
        <v>1</v>
      </c>
      <c r="CA244">
        <v>1</v>
      </c>
      <c r="CB244">
        <v>-64</v>
      </c>
      <c r="CD244">
        <v>241</v>
      </c>
      <c r="CE244" s="5" t="s">
        <v>8</v>
      </c>
      <c r="CF244" s="6">
        <v>44021.945259895831</v>
      </c>
      <c r="CG244" s="5" t="s">
        <v>143</v>
      </c>
      <c r="CH244" s="5">
        <v>1</v>
      </c>
      <c r="CI244" s="5">
        <v>1</v>
      </c>
      <c r="CJ244" s="5">
        <v>1</v>
      </c>
      <c r="CK244" s="5">
        <v>-67</v>
      </c>
      <c r="CL244" s="5"/>
      <c r="CV244">
        <v>241</v>
      </c>
      <c r="CW244" s="5" t="s">
        <v>8</v>
      </c>
      <c r="CX244" s="6">
        <v>44021.952743090274</v>
      </c>
      <c r="CY244" s="5" t="s">
        <v>145</v>
      </c>
      <c r="CZ244" s="5">
        <v>1</v>
      </c>
      <c r="DA244" s="5">
        <v>1</v>
      </c>
      <c r="DB244" s="5">
        <v>1</v>
      </c>
      <c r="DC244" s="5">
        <v>-69</v>
      </c>
    </row>
    <row r="245" spans="1:107" x14ac:dyDescent="0.25">
      <c r="A245" s="5">
        <v>8</v>
      </c>
      <c r="B245" s="5" t="s">
        <v>8</v>
      </c>
      <c r="C245" s="6">
        <v>44021.919574201391</v>
      </c>
      <c r="D245" s="5" t="s">
        <v>141</v>
      </c>
      <c r="E245" s="5">
        <v>1</v>
      </c>
      <c r="F245" s="5">
        <v>1</v>
      </c>
      <c r="G245" s="5">
        <v>1</v>
      </c>
      <c r="H245" s="5">
        <v>-28</v>
      </c>
      <c r="J245" s="5"/>
      <c r="K245" s="5"/>
      <c r="L245" s="6"/>
      <c r="M245" s="5"/>
      <c r="N245" s="5"/>
      <c r="O245" s="5"/>
      <c r="P245" s="5"/>
      <c r="S245">
        <v>149</v>
      </c>
      <c r="T245" s="5" t="s">
        <v>8</v>
      </c>
      <c r="U245" s="6">
        <v>44021.91336914352</v>
      </c>
      <c r="V245" s="5" t="s">
        <v>140</v>
      </c>
      <c r="W245">
        <v>1</v>
      </c>
      <c r="X245">
        <v>1</v>
      </c>
      <c r="Y245">
        <v>1</v>
      </c>
      <c r="Z245">
        <v>-58</v>
      </c>
      <c r="AB245" s="5">
        <v>1</v>
      </c>
      <c r="AC245" s="5" t="s">
        <v>8</v>
      </c>
      <c r="AD245" s="6">
        <v>44014.782627511573</v>
      </c>
      <c r="AE245" s="5" t="s">
        <v>110</v>
      </c>
      <c r="AF245" s="5">
        <v>1</v>
      </c>
      <c r="AG245" s="5">
        <v>1</v>
      </c>
      <c r="AH245" s="5">
        <v>1</v>
      </c>
      <c r="AK245" s="5">
        <v>1</v>
      </c>
      <c r="AL245" s="5" t="s">
        <v>8</v>
      </c>
      <c r="AM245" s="6">
        <v>44014.778160428243</v>
      </c>
      <c r="AN245" s="5" t="s">
        <v>112</v>
      </c>
      <c r="AO245" s="5">
        <v>1</v>
      </c>
      <c r="AP245" s="5">
        <v>1</v>
      </c>
      <c r="AQ245" s="5">
        <v>1</v>
      </c>
      <c r="AT245" s="5">
        <v>1</v>
      </c>
      <c r="AU245" s="5" t="s">
        <v>8</v>
      </c>
      <c r="AV245" s="6">
        <v>44014.773335254627</v>
      </c>
      <c r="AW245" s="5" t="s">
        <v>114</v>
      </c>
      <c r="AX245" s="5">
        <v>1</v>
      </c>
      <c r="AY245" s="5">
        <v>1</v>
      </c>
      <c r="AZ245" s="5">
        <v>1</v>
      </c>
      <c r="BC245">
        <v>242</v>
      </c>
      <c r="BD245" s="5" t="s">
        <v>8</v>
      </c>
      <c r="BE245" s="6">
        <v>44021.893831041663</v>
      </c>
      <c r="BF245" s="5" t="s">
        <v>147</v>
      </c>
      <c r="BG245" s="5">
        <v>1</v>
      </c>
      <c r="BH245" s="5">
        <v>1</v>
      </c>
      <c r="BI245" s="5">
        <v>1</v>
      </c>
      <c r="BJ245" s="5">
        <v>-59</v>
      </c>
      <c r="BK245" s="5"/>
      <c r="BL245" s="5">
        <v>1</v>
      </c>
      <c r="BM245" s="5" t="s">
        <v>8</v>
      </c>
      <c r="BN245" s="6">
        <v>44013.7090631713</v>
      </c>
      <c r="BO245" s="5" t="s">
        <v>79</v>
      </c>
      <c r="BP245" s="5">
        <v>1</v>
      </c>
      <c r="BQ245" s="5">
        <v>1</v>
      </c>
      <c r="BR245" s="5">
        <v>1</v>
      </c>
      <c r="BU245">
        <v>202</v>
      </c>
      <c r="BV245" s="5" t="s">
        <v>8</v>
      </c>
      <c r="BW245" s="6">
        <v>44021.938091192133</v>
      </c>
      <c r="BX245" s="5" t="s">
        <v>142</v>
      </c>
      <c r="BY245">
        <v>1</v>
      </c>
      <c r="BZ245">
        <v>1</v>
      </c>
      <c r="CA245">
        <v>1</v>
      </c>
      <c r="CB245">
        <v>-70</v>
      </c>
      <c r="CD245">
        <v>242</v>
      </c>
      <c r="CE245" s="5" t="s">
        <v>8</v>
      </c>
      <c r="CF245" s="6">
        <v>44021.945270416669</v>
      </c>
      <c r="CG245" s="5" t="s">
        <v>143</v>
      </c>
      <c r="CH245" s="5">
        <v>1</v>
      </c>
      <c r="CI245" s="5">
        <v>1</v>
      </c>
      <c r="CJ245" s="5">
        <v>1</v>
      </c>
      <c r="CK245" s="5">
        <v>-71</v>
      </c>
      <c r="CL245" s="5"/>
      <c r="CV245">
        <v>242</v>
      </c>
      <c r="CW245" s="5" t="s">
        <v>8</v>
      </c>
      <c r="CX245" s="6">
        <v>44021.95275488426</v>
      </c>
      <c r="CY245" s="5" t="s">
        <v>145</v>
      </c>
      <c r="CZ245" s="5">
        <v>1</v>
      </c>
      <c r="DA245" s="5">
        <v>1</v>
      </c>
      <c r="DB245" s="5">
        <v>1</v>
      </c>
      <c r="DC245" s="5">
        <v>-73</v>
      </c>
    </row>
    <row r="246" spans="1:107" x14ac:dyDescent="0.25">
      <c r="A246" s="5">
        <v>9</v>
      </c>
      <c r="B246" s="5" t="s">
        <v>8</v>
      </c>
      <c r="C246" s="6">
        <v>44021.919583692128</v>
      </c>
      <c r="D246" s="5" t="s">
        <v>141</v>
      </c>
      <c r="E246" s="5">
        <v>1</v>
      </c>
      <c r="F246" s="5">
        <v>1</v>
      </c>
      <c r="G246" s="5">
        <v>1</v>
      </c>
      <c r="H246" s="5">
        <v>-28</v>
      </c>
      <c r="J246" s="5"/>
      <c r="K246" s="5"/>
      <c r="L246" s="6"/>
      <c r="M246" s="5"/>
      <c r="N246" s="5"/>
      <c r="O246" s="5"/>
      <c r="P246" s="5"/>
      <c r="S246">
        <v>150</v>
      </c>
      <c r="T246" s="5" t="s">
        <v>8</v>
      </c>
      <c r="U246" s="6">
        <v>44021.91339159722</v>
      </c>
      <c r="V246" s="5" t="s">
        <v>140</v>
      </c>
      <c r="W246">
        <v>1</v>
      </c>
      <c r="X246">
        <v>1</v>
      </c>
      <c r="Y246">
        <v>1</v>
      </c>
      <c r="Z246">
        <v>-58</v>
      </c>
      <c r="AB246" s="5">
        <v>2</v>
      </c>
      <c r="AC246" s="5" t="s">
        <v>8</v>
      </c>
      <c r="AD246" s="6">
        <v>44014.782647546293</v>
      </c>
      <c r="AE246" s="5" t="s">
        <v>110</v>
      </c>
      <c r="AF246" s="5">
        <v>1</v>
      </c>
      <c r="AG246" s="5">
        <v>1</v>
      </c>
      <c r="AH246" s="5">
        <v>1</v>
      </c>
      <c r="AK246" s="5">
        <v>2</v>
      </c>
      <c r="AL246" s="5" t="s">
        <v>8</v>
      </c>
      <c r="AM246" s="6">
        <v>44014.77817435185</v>
      </c>
      <c r="AN246" s="5" t="s">
        <v>112</v>
      </c>
      <c r="AO246" s="5">
        <v>1</v>
      </c>
      <c r="AP246" s="5">
        <v>1</v>
      </c>
      <c r="AQ246" s="5">
        <v>1</v>
      </c>
      <c r="AT246" s="5">
        <v>2</v>
      </c>
      <c r="AU246" s="5" t="s">
        <v>8</v>
      </c>
      <c r="AV246" s="6">
        <v>44014.773349386574</v>
      </c>
      <c r="AW246" s="5" t="s">
        <v>114</v>
      </c>
      <c r="AX246" s="5">
        <v>1</v>
      </c>
      <c r="AY246" s="5">
        <v>1</v>
      </c>
      <c r="AZ246" s="5">
        <v>1</v>
      </c>
      <c r="BC246">
        <v>243</v>
      </c>
      <c r="BD246" s="5" t="s">
        <v>8</v>
      </c>
      <c r="BE246" s="6">
        <v>44021.893843773149</v>
      </c>
      <c r="BF246" s="5" t="s">
        <v>147</v>
      </c>
      <c r="BG246" s="5">
        <v>1</v>
      </c>
      <c r="BH246" s="5">
        <v>1</v>
      </c>
      <c r="BI246" s="5">
        <v>1</v>
      </c>
      <c r="BJ246" s="5">
        <v>-62</v>
      </c>
      <c r="BK246" s="5"/>
      <c r="BL246" s="5">
        <v>2</v>
      </c>
      <c r="BM246" s="5" t="s">
        <v>8</v>
      </c>
      <c r="BN246" s="6">
        <v>44013.709075590275</v>
      </c>
      <c r="BO246" s="5" t="s">
        <v>79</v>
      </c>
      <c r="BP246" s="5">
        <v>1</v>
      </c>
      <c r="BQ246" s="5">
        <v>1</v>
      </c>
      <c r="BR246" s="5">
        <v>1</v>
      </c>
      <c r="BU246">
        <v>203</v>
      </c>
      <c r="BV246" s="5" t="s">
        <v>8</v>
      </c>
      <c r="BW246" s="6">
        <v>44021.938105300927</v>
      </c>
      <c r="BX246" s="5" t="s">
        <v>142</v>
      </c>
      <c r="BY246">
        <v>1</v>
      </c>
      <c r="BZ246">
        <v>1</v>
      </c>
      <c r="CA246">
        <v>1</v>
      </c>
      <c r="CB246">
        <v>-65</v>
      </c>
      <c r="CD246">
        <v>243</v>
      </c>
      <c r="CE246" s="5" t="s">
        <v>8</v>
      </c>
      <c r="CF246" s="6">
        <v>44021.945278888888</v>
      </c>
      <c r="CG246" s="5" t="s">
        <v>143</v>
      </c>
      <c r="CH246" s="5">
        <v>1</v>
      </c>
      <c r="CI246" s="5">
        <v>1</v>
      </c>
      <c r="CJ246" s="5">
        <v>1</v>
      </c>
      <c r="CK246" s="5">
        <v>-67</v>
      </c>
      <c r="CL246" s="5"/>
      <c r="CV246">
        <v>243</v>
      </c>
      <c r="CW246" s="5" t="s">
        <v>8</v>
      </c>
      <c r="CX246" s="6">
        <v>44021.952767152776</v>
      </c>
      <c r="CY246" s="5" t="s">
        <v>145</v>
      </c>
      <c r="CZ246" s="5">
        <v>1</v>
      </c>
      <c r="DA246" s="5">
        <v>1</v>
      </c>
      <c r="DB246" s="5">
        <v>1</v>
      </c>
      <c r="DC246" s="5">
        <v>-69</v>
      </c>
    </row>
    <row r="247" spans="1:107" x14ac:dyDescent="0.25">
      <c r="A247" s="5">
        <v>10</v>
      </c>
      <c r="B247" s="5" t="s">
        <v>8</v>
      </c>
      <c r="C247" s="6">
        <v>44021.919596412037</v>
      </c>
      <c r="D247" s="5" t="s">
        <v>141</v>
      </c>
      <c r="E247" s="5">
        <v>1</v>
      </c>
      <c r="F247" s="5">
        <v>1</v>
      </c>
      <c r="G247" s="5">
        <v>1</v>
      </c>
      <c r="H247" s="5">
        <v>-10</v>
      </c>
      <c r="J247" s="5"/>
      <c r="K247" s="5"/>
      <c r="L247" s="6"/>
      <c r="M247" s="5"/>
      <c r="N247" s="5"/>
      <c r="O247" s="5"/>
      <c r="P247" s="5"/>
      <c r="S247">
        <v>151</v>
      </c>
      <c r="T247" s="5" t="s">
        <v>8</v>
      </c>
      <c r="U247" s="6">
        <v>44021.913404733794</v>
      </c>
      <c r="V247" s="5" t="s">
        <v>140</v>
      </c>
      <c r="W247">
        <v>1</v>
      </c>
      <c r="X247">
        <v>1</v>
      </c>
      <c r="Y247">
        <v>1</v>
      </c>
      <c r="Z247">
        <v>-61</v>
      </c>
      <c r="AB247" s="5">
        <v>3</v>
      </c>
      <c r="AC247" s="5" t="s">
        <v>8</v>
      </c>
      <c r="AD247" s="6">
        <v>44014.782650520836</v>
      </c>
      <c r="AE247" s="5" t="s">
        <v>110</v>
      </c>
      <c r="AF247" s="5">
        <v>1</v>
      </c>
      <c r="AG247" s="5">
        <v>1</v>
      </c>
      <c r="AH247" s="5">
        <v>1</v>
      </c>
      <c r="AK247" s="5">
        <v>3</v>
      </c>
      <c r="AL247" s="5" t="s">
        <v>8</v>
      </c>
      <c r="AM247" s="6">
        <v>44014.778184641204</v>
      </c>
      <c r="AN247" s="5" t="s">
        <v>112</v>
      </c>
      <c r="AO247" s="5">
        <v>1</v>
      </c>
      <c r="AP247" s="5">
        <v>1</v>
      </c>
      <c r="AQ247" s="5">
        <v>1</v>
      </c>
      <c r="AT247" s="5">
        <v>3</v>
      </c>
      <c r="AU247" s="5" t="s">
        <v>8</v>
      </c>
      <c r="AV247" s="6">
        <v>44014.773358391205</v>
      </c>
      <c r="AW247" s="5" t="s">
        <v>114</v>
      </c>
      <c r="AX247" s="5">
        <v>1</v>
      </c>
      <c r="AY247" s="5">
        <v>1</v>
      </c>
      <c r="AZ247" s="5">
        <v>1</v>
      </c>
      <c r="BC247">
        <v>244</v>
      </c>
      <c r="BD247" s="5" t="s">
        <v>8</v>
      </c>
      <c r="BE247" s="6">
        <v>44021.893854340276</v>
      </c>
      <c r="BF247" s="5" t="s">
        <v>147</v>
      </c>
      <c r="BG247" s="5">
        <v>1</v>
      </c>
      <c r="BH247" s="5">
        <v>1</v>
      </c>
      <c r="BI247" s="5">
        <v>1</v>
      </c>
      <c r="BJ247" s="5">
        <v>-61</v>
      </c>
      <c r="BK247" s="5"/>
      <c r="BL247" s="5">
        <v>3</v>
      </c>
      <c r="BM247" s="5" t="s">
        <v>8</v>
      </c>
      <c r="BN247" s="6">
        <v>44013.709098784719</v>
      </c>
      <c r="BO247" s="5" t="s">
        <v>79</v>
      </c>
      <c r="BP247" s="5">
        <v>1</v>
      </c>
      <c r="BQ247" s="5">
        <v>1</v>
      </c>
      <c r="BR247" s="5">
        <v>1</v>
      </c>
      <c r="BU247">
        <v>204</v>
      </c>
      <c r="BV247" s="5" t="s">
        <v>8</v>
      </c>
      <c r="BW247" s="6">
        <v>44021.938113634256</v>
      </c>
      <c r="BX247" s="5" t="s">
        <v>142</v>
      </c>
      <c r="BY247">
        <v>1</v>
      </c>
      <c r="BZ247">
        <v>1</v>
      </c>
      <c r="CA247">
        <v>1</v>
      </c>
      <c r="CB247">
        <v>-65</v>
      </c>
      <c r="CD247">
        <v>244</v>
      </c>
      <c r="CE247" s="5" t="s">
        <v>8</v>
      </c>
      <c r="CF247" s="6">
        <v>44021.945289976851</v>
      </c>
      <c r="CG247" s="5" t="s">
        <v>143</v>
      </c>
      <c r="CH247" s="5">
        <v>1</v>
      </c>
      <c r="CI247" s="5">
        <v>1</v>
      </c>
      <c r="CJ247" s="5">
        <v>1</v>
      </c>
      <c r="CK247" s="5">
        <v>-67</v>
      </c>
      <c r="CL247" s="5"/>
      <c r="CV247">
        <v>244</v>
      </c>
      <c r="CW247" s="5" t="s">
        <v>8</v>
      </c>
      <c r="CX247" s="6">
        <v>44021.952778842591</v>
      </c>
      <c r="CY247" s="5" t="s">
        <v>145</v>
      </c>
      <c r="CZ247" s="5">
        <v>1</v>
      </c>
      <c r="DA247" s="5">
        <v>1</v>
      </c>
      <c r="DB247" s="5">
        <v>1</v>
      </c>
      <c r="DC247" s="5">
        <v>-69</v>
      </c>
    </row>
    <row r="248" spans="1:107" x14ac:dyDescent="0.25">
      <c r="A248" s="5">
        <v>11</v>
      </c>
      <c r="B248" s="5" t="s">
        <v>8</v>
      </c>
      <c r="C248" s="6">
        <v>44021.91961232639</v>
      </c>
      <c r="D248" s="5" t="s">
        <v>141</v>
      </c>
      <c r="E248" s="5">
        <v>1</v>
      </c>
      <c r="F248" s="5">
        <v>1</v>
      </c>
      <c r="G248" s="5">
        <v>1</v>
      </c>
      <c r="H248" s="5">
        <v>-31</v>
      </c>
      <c r="J248" s="5"/>
      <c r="K248" s="5"/>
      <c r="L248" s="6"/>
      <c r="M248" s="5"/>
      <c r="N248" s="5"/>
      <c r="O248" s="5"/>
      <c r="P248" s="5"/>
      <c r="S248">
        <v>152</v>
      </c>
      <c r="T248" s="5" t="s">
        <v>8</v>
      </c>
      <c r="U248" s="6">
        <v>44021.913414444447</v>
      </c>
      <c r="V248" s="5" t="s">
        <v>140</v>
      </c>
      <c r="W248">
        <v>1</v>
      </c>
      <c r="X248">
        <v>1</v>
      </c>
      <c r="Y248">
        <v>1</v>
      </c>
      <c r="Z248">
        <v>-58</v>
      </c>
      <c r="AB248" s="5">
        <v>4</v>
      </c>
      <c r="AC248" s="5" t="s">
        <v>8</v>
      </c>
      <c r="AD248" s="6">
        <v>44014.782662824073</v>
      </c>
      <c r="AE248" s="5" t="s">
        <v>110</v>
      </c>
      <c r="AF248" s="5">
        <v>1</v>
      </c>
      <c r="AG248" s="5">
        <v>1</v>
      </c>
      <c r="AH248" s="5">
        <v>1</v>
      </c>
      <c r="AK248" s="5">
        <v>4</v>
      </c>
      <c r="AL248" s="5" t="s">
        <v>8</v>
      </c>
      <c r="AM248" s="6">
        <v>44014.778194629631</v>
      </c>
      <c r="AN248" s="5" t="s">
        <v>112</v>
      </c>
      <c r="AO248" s="5">
        <v>1</v>
      </c>
      <c r="AP248" s="5">
        <v>1</v>
      </c>
      <c r="AQ248" s="5">
        <v>1</v>
      </c>
      <c r="AT248" s="5">
        <v>4</v>
      </c>
      <c r="AU248" s="5" t="s">
        <v>8</v>
      </c>
      <c r="AV248" s="6">
        <v>44014.773372118056</v>
      </c>
      <c r="AW248" s="5" t="s">
        <v>114</v>
      </c>
      <c r="AX248" s="5">
        <v>1</v>
      </c>
      <c r="AY248" s="5">
        <v>1</v>
      </c>
      <c r="AZ248" s="5">
        <v>1</v>
      </c>
      <c r="BC248">
        <v>245</v>
      </c>
      <c r="BD248" s="5" t="s">
        <v>8</v>
      </c>
      <c r="BE248" s="6">
        <v>44021.893866446757</v>
      </c>
      <c r="BF248" s="5" t="s">
        <v>147</v>
      </c>
      <c r="BG248" s="5">
        <v>1</v>
      </c>
      <c r="BH248" s="5">
        <v>1</v>
      </c>
      <c r="BI248" s="5">
        <v>1</v>
      </c>
      <c r="BJ248" s="5">
        <v>-68</v>
      </c>
      <c r="BK248" s="5"/>
      <c r="BL248" s="5">
        <v>4</v>
      </c>
      <c r="BM248" s="5" t="s">
        <v>8</v>
      </c>
      <c r="BN248" s="6">
        <v>44013.709109456016</v>
      </c>
      <c r="BO248" s="5" t="s">
        <v>79</v>
      </c>
      <c r="BP248" s="5">
        <v>1</v>
      </c>
      <c r="BQ248" s="5">
        <v>1</v>
      </c>
      <c r="BR248" s="5">
        <v>1</v>
      </c>
      <c r="BU248">
        <v>205</v>
      </c>
      <c r="BV248" s="5" t="s">
        <v>8</v>
      </c>
      <c r="BW248" s="6">
        <v>44021.938131655093</v>
      </c>
      <c r="BX248" s="5" t="s">
        <v>142</v>
      </c>
      <c r="BY248">
        <v>1</v>
      </c>
      <c r="BZ248">
        <v>1</v>
      </c>
      <c r="CA248">
        <v>1</v>
      </c>
      <c r="CB248">
        <v>-70</v>
      </c>
      <c r="CD248">
        <v>245</v>
      </c>
      <c r="CE248" s="5" t="s">
        <v>8</v>
      </c>
      <c r="CF248" s="6">
        <v>44021.945302222222</v>
      </c>
      <c r="CG248" s="5" t="s">
        <v>143</v>
      </c>
      <c r="CH248" s="5">
        <v>1</v>
      </c>
      <c r="CI248" s="5">
        <v>1</v>
      </c>
      <c r="CJ248" s="5">
        <v>1</v>
      </c>
      <c r="CK248" s="5">
        <v>-71</v>
      </c>
      <c r="CL248" s="5"/>
      <c r="CV248">
        <v>245</v>
      </c>
      <c r="CW248" s="5" t="s">
        <v>8</v>
      </c>
      <c r="CX248" s="6">
        <v>44021.952792511576</v>
      </c>
      <c r="CY248" s="5" t="s">
        <v>145</v>
      </c>
      <c r="CZ248" s="5">
        <v>1</v>
      </c>
      <c r="DA248" s="5">
        <v>1</v>
      </c>
      <c r="DB248" s="5">
        <v>1</v>
      </c>
      <c r="DC248" s="5">
        <v>-73</v>
      </c>
    </row>
    <row r="249" spans="1:107" x14ac:dyDescent="0.25">
      <c r="A249" s="5">
        <v>12</v>
      </c>
      <c r="B249" s="5" t="s">
        <v>8</v>
      </c>
      <c r="C249" s="6">
        <v>44021.919620509259</v>
      </c>
      <c r="D249" s="5" t="s">
        <v>141</v>
      </c>
      <c r="E249" s="5">
        <v>1</v>
      </c>
      <c r="F249" s="5">
        <v>1</v>
      </c>
      <c r="G249" s="5">
        <v>1</v>
      </c>
      <c r="H249" s="5">
        <v>-28</v>
      </c>
      <c r="J249" s="5"/>
      <c r="K249" s="5"/>
      <c r="L249" s="6"/>
      <c r="M249" s="5"/>
      <c r="N249" s="5"/>
      <c r="O249" s="5"/>
      <c r="P249" s="5"/>
      <c r="S249">
        <v>153</v>
      </c>
      <c r="T249" s="5" t="s">
        <v>8</v>
      </c>
      <c r="U249" s="6">
        <v>44021.913437662035</v>
      </c>
      <c r="V249" s="5" t="s">
        <v>140</v>
      </c>
      <c r="W249">
        <v>1</v>
      </c>
      <c r="X249">
        <v>1</v>
      </c>
      <c r="Y249">
        <v>1</v>
      </c>
      <c r="Z249">
        <v>-59</v>
      </c>
      <c r="AB249" s="5">
        <v>5</v>
      </c>
      <c r="AC249" s="5" t="s">
        <v>8</v>
      </c>
      <c r="AD249" s="6">
        <v>44014.78268246528</v>
      </c>
      <c r="AE249" s="5" t="s">
        <v>110</v>
      </c>
      <c r="AF249" s="5">
        <v>1</v>
      </c>
      <c r="AG249" s="5">
        <v>1</v>
      </c>
      <c r="AH249" s="5">
        <v>1</v>
      </c>
      <c r="AK249" s="5">
        <v>5</v>
      </c>
      <c r="AL249" s="5" t="s">
        <v>8</v>
      </c>
      <c r="AM249" s="6">
        <v>44014.778208842596</v>
      </c>
      <c r="AN249" s="5" t="s">
        <v>112</v>
      </c>
      <c r="AO249" s="5">
        <v>1</v>
      </c>
      <c r="AP249" s="5">
        <v>1</v>
      </c>
      <c r="AQ249" s="5">
        <v>1</v>
      </c>
      <c r="AT249" s="5">
        <v>5</v>
      </c>
      <c r="AU249" s="5" t="s">
        <v>8</v>
      </c>
      <c r="AV249" s="6">
        <v>44014.773381724539</v>
      </c>
      <c r="AW249" s="5" t="s">
        <v>114</v>
      </c>
      <c r="AX249" s="5">
        <v>1</v>
      </c>
      <c r="AY249" s="5">
        <v>1</v>
      </c>
      <c r="AZ249" s="5">
        <v>1</v>
      </c>
      <c r="BC249">
        <v>246</v>
      </c>
      <c r="BD249" s="5" t="s">
        <v>8</v>
      </c>
      <c r="BE249" s="6">
        <v>44021.893884999998</v>
      </c>
      <c r="BF249" s="5" t="s">
        <v>147</v>
      </c>
      <c r="BG249" s="5">
        <v>1</v>
      </c>
      <c r="BH249" s="5">
        <v>1</v>
      </c>
      <c r="BI249" s="5">
        <v>1</v>
      </c>
      <c r="BJ249" s="5">
        <v>-59</v>
      </c>
      <c r="BK249" s="5"/>
      <c r="BL249" s="5">
        <v>5</v>
      </c>
      <c r="BM249" s="5" t="s">
        <v>8</v>
      </c>
      <c r="BN249" s="6">
        <v>44013.70912349537</v>
      </c>
      <c r="BO249" s="5" t="s">
        <v>79</v>
      </c>
      <c r="BP249" s="5">
        <v>1</v>
      </c>
      <c r="BQ249" s="5">
        <v>1</v>
      </c>
      <c r="BR249" s="5">
        <v>1</v>
      </c>
      <c r="BU249">
        <v>206</v>
      </c>
      <c r="BV249" s="5" t="s">
        <v>8</v>
      </c>
      <c r="BW249" s="6">
        <v>44021.93813678241</v>
      </c>
      <c r="BX249" s="5" t="s">
        <v>142</v>
      </c>
      <c r="BY249">
        <v>1</v>
      </c>
      <c r="BZ249">
        <v>1</v>
      </c>
      <c r="CA249">
        <v>1</v>
      </c>
      <c r="CB249">
        <v>-70</v>
      </c>
      <c r="CD249">
        <v>246</v>
      </c>
      <c r="CE249" s="5" t="s">
        <v>8</v>
      </c>
      <c r="CF249" s="6">
        <v>44021.945314282406</v>
      </c>
      <c r="CG249" s="5" t="s">
        <v>143</v>
      </c>
      <c r="CH249" s="5">
        <v>1</v>
      </c>
      <c r="CI249" s="5">
        <v>1</v>
      </c>
      <c r="CJ249" s="5">
        <v>1</v>
      </c>
      <c r="CK249" s="5">
        <v>-68</v>
      </c>
      <c r="CL249" s="5"/>
      <c r="CV249">
        <v>246</v>
      </c>
      <c r="CW249" s="5" t="s">
        <v>8</v>
      </c>
      <c r="CX249" s="6">
        <v>44021.952802129628</v>
      </c>
      <c r="CY249" s="5" t="s">
        <v>145</v>
      </c>
      <c r="CZ249" s="5">
        <v>1</v>
      </c>
      <c r="DA249" s="5">
        <v>1</v>
      </c>
      <c r="DB249" s="5">
        <v>1</v>
      </c>
      <c r="DC249" s="5">
        <v>-73</v>
      </c>
    </row>
    <row r="250" spans="1:107" x14ac:dyDescent="0.25">
      <c r="A250" s="5">
        <v>13</v>
      </c>
      <c r="B250" s="5" t="s">
        <v>8</v>
      </c>
      <c r="C250" s="6">
        <v>44021.919631377314</v>
      </c>
      <c r="D250" s="5" t="s">
        <v>141</v>
      </c>
      <c r="E250" s="5">
        <v>1</v>
      </c>
      <c r="F250" s="5">
        <v>1</v>
      </c>
      <c r="G250" s="5">
        <v>1</v>
      </c>
      <c r="H250" s="5">
        <v>-28</v>
      </c>
      <c r="J250" s="5"/>
      <c r="K250" s="5"/>
      <c r="L250" s="6"/>
      <c r="M250" s="5"/>
      <c r="N250" s="5"/>
      <c r="O250" s="5"/>
      <c r="P250" s="5"/>
      <c r="S250">
        <v>154</v>
      </c>
      <c r="T250" s="5" t="s">
        <v>8</v>
      </c>
      <c r="U250" s="6">
        <v>44021.913460868054</v>
      </c>
      <c r="V250" s="5" t="s">
        <v>140</v>
      </c>
      <c r="W250">
        <v>1</v>
      </c>
      <c r="X250">
        <v>1</v>
      </c>
      <c r="Y250">
        <v>1</v>
      </c>
      <c r="Z250">
        <v>-61</v>
      </c>
      <c r="AB250" s="5">
        <v>6</v>
      </c>
      <c r="AC250" s="5" t="s">
        <v>8</v>
      </c>
      <c r="AD250" s="6">
        <v>44014.782685879632</v>
      </c>
      <c r="AE250" s="5" t="s">
        <v>110</v>
      </c>
      <c r="AF250" s="5">
        <v>1</v>
      </c>
      <c r="AG250" s="5">
        <v>1</v>
      </c>
      <c r="AH250" s="5">
        <v>1</v>
      </c>
      <c r="AK250" s="5">
        <v>6</v>
      </c>
      <c r="AL250" s="5" t="s">
        <v>8</v>
      </c>
      <c r="AM250" s="6">
        <v>44014.778218611114</v>
      </c>
      <c r="AN250" s="5" t="s">
        <v>112</v>
      </c>
      <c r="AO250" s="5">
        <v>1</v>
      </c>
      <c r="AP250" s="5">
        <v>1</v>
      </c>
      <c r="AQ250" s="5">
        <v>1</v>
      </c>
      <c r="AT250" s="5">
        <v>6</v>
      </c>
      <c r="AU250" s="5" t="s">
        <v>8</v>
      </c>
      <c r="AV250" s="6">
        <v>44014.773391562499</v>
      </c>
      <c r="AW250" s="5" t="s">
        <v>114</v>
      </c>
      <c r="AX250" s="5">
        <v>1</v>
      </c>
      <c r="AY250" s="5">
        <v>1</v>
      </c>
      <c r="AZ250" s="5">
        <v>1</v>
      </c>
      <c r="BC250">
        <v>247</v>
      </c>
      <c r="BD250" s="5" t="s">
        <v>8</v>
      </c>
      <c r="BE250" s="6">
        <v>44021.893895300927</v>
      </c>
      <c r="BF250" s="5" t="s">
        <v>147</v>
      </c>
      <c r="BG250" s="5">
        <v>1</v>
      </c>
      <c r="BH250" s="5">
        <v>1</v>
      </c>
      <c r="BI250" s="5">
        <v>1</v>
      </c>
      <c r="BJ250" s="5">
        <v>-62</v>
      </c>
      <c r="BK250" s="5"/>
      <c r="BL250" s="5">
        <v>6</v>
      </c>
      <c r="BM250" s="5" t="s">
        <v>8</v>
      </c>
      <c r="BN250" s="6">
        <v>44013.709132881944</v>
      </c>
      <c r="BO250" s="5" t="s">
        <v>79</v>
      </c>
      <c r="BP250" s="5">
        <v>1</v>
      </c>
      <c r="BQ250" s="5">
        <v>1</v>
      </c>
      <c r="BR250" s="5">
        <v>1</v>
      </c>
      <c r="BU250">
        <v>207</v>
      </c>
      <c r="BV250" s="5" t="s">
        <v>8</v>
      </c>
      <c r="BW250" s="6">
        <v>44021.938157847224</v>
      </c>
      <c r="BX250" s="5" t="s">
        <v>142</v>
      </c>
      <c r="BY250">
        <v>1</v>
      </c>
      <c r="BZ250">
        <v>1</v>
      </c>
      <c r="CA250">
        <v>1</v>
      </c>
      <c r="CB250">
        <v>-64</v>
      </c>
      <c r="CD250">
        <v>247</v>
      </c>
      <c r="CE250" s="5" t="s">
        <v>8</v>
      </c>
      <c r="CF250" s="6">
        <v>44021.945324814813</v>
      </c>
      <c r="CG250" s="5" t="s">
        <v>143</v>
      </c>
      <c r="CH250" s="5">
        <v>1</v>
      </c>
      <c r="CI250" s="5">
        <v>1</v>
      </c>
      <c r="CJ250" s="5">
        <v>1</v>
      </c>
      <c r="CK250" s="5">
        <v>-68</v>
      </c>
      <c r="CL250" s="5"/>
      <c r="CV250">
        <v>247</v>
      </c>
      <c r="CW250" s="5" t="s">
        <v>8</v>
      </c>
      <c r="CX250" s="6">
        <v>44021.952825335648</v>
      </c>
      <c r="CY250" s="5" t="s">
        <v>145</v>
      </c>
      <c r="CZ250" s="5">
        <v>1</v>
      </c>
      <c r="DA250" s="5">
        <v>1</v>
      </c>
      <c r="DB250" s="5">
        <v>1</v>
      </c>
      <c r="DC250" s="5">
        <v>-69</v>
      </c>
    </row>
    <row r="251" spans="1:107" x14ac:dyDescent="0.25">
      <c r="A251" s="5">
        <v>14</v>
      </c>
      <c r="B251" s="5" t="s">
        <v>8</v>
      </c>
      <c r="C251" s="6">
        <v>44021.919642372683</v>
      </c>
      <c r="D251" s="5" t="s">
        <v>141</v>
      </c>
      <c r="E251" s="5">
        <v>1</v>
      </c>
      <c r="F251" s="5">
        <v>1</v>
      </c>
      <c r="G251" s="5">
        <v>1</v>
      </c>
      <c r="H251" s="5">
        <v>-28</v>
      </c>
      <c r="J251" s="5"/>
      <c r="K251" s="5"/>
      <c r="L251" s="6"/>
      <c r="M251" s="5"/>
      <c r="N251" s="5"/>
      <c r="O251" s="5"/>
      <c r="P251" s="5"/>
      <c r="S251">
        <v>155</v>
      </c>
      <c r="T251" s="5" t="s">
        <v>8</v>
      </c>
      <c r="U251" s="6">
        <v>44021.913476145834</v>
      </c>
      <c r="V251" s="5" t="s">
        <v>140</v>
      </c>
      <c r="W251">
        <v>1</v>
      </c>
      <c r="X251">
        <v>1</v>
      </c>
      <c r="Y251">
        <v>1</v>
      </c>
      <c r="Z251">
        <v>-57</v>
      </c>
      <c r="AB251" s="5">
        <v>7</v>
      </c>
      <c r="AC251" s="5" t="s">
        <v>8</v>
      </c>
      <c r="AD251" s="6">
        <v>44014.782696875001</v>
      </c>
      <c r="AE251" s="5" t="s">
        <v>110</v>
      </c>
      <c r="AF251" s="5">
        <v>1</v>
      </c>
      <c r="AG251" s="5">
        <v>1</v>
      </c>
      <c r="AH251" s="5">
        <v>1</v>
      </c>
      <c r="AK251" s="5">
        <v>7</v>
      </c>
      <c r="AL251" s="5" t="s">
        <v>8</v>
      </c>
      <c r="AM251" s="6">
        <v>44014.778229722222</v>
      </c>
      <c r="AN251" s="5" t="s">
        <v>112</v>
      </c>
      <c r="AO251" s="5">
        <v>1</v>
      </c>
      <c r="AP251" s="5">
        <v>1</v>
      </c>
      <c r="AQ251" s="5">
        <v>1</v>
      </c>
      <c r="AT251" s="5">
        <v>7</v>
      </c>
      <c r="AU251" s="5" t="s">
        <v>8</v>
      </c>
      <c r="AV251" s="6">
        <v>44014.77340283565</v>
      </c>
      <c r="AW251" s="5" t="s">
        <v>114</v>
      </c>
      <c r="AX251" s="5">
        <v>1</v>
      </c>
      <c r="AY251" s="5">
        <v>1</v>
      </c>
      <c r="AZ251" s="5">
        <v>1</v>
      </c>
      <c r="BC251">
        <v>248</v>
      </c>
      <c r="BD251" s="5" t="s">
        <v>8</v>
      </c>
      <c r="BE251" s="6">
        <v>44021.893900752315</v>
      </c>
      <c r="BF251" s="5" t="s">
        <v>147</v>
      </c>
      <c r="BG251" s="5">
        <v>1</v>
      </c>
      <c r="BH251" s="5">
        <v>1</v>
      </c>
      <c r="BI251" s="5">
        <v>1</v>
      </c>
      <c r="BJ251" s="5">
        <v>-60</v>
      </c>
      <c r="BK251" s="5"/>
      <c r="BL251" s="5">
        <v>7</v>
      </c>
      <c r="BM251" s="5" t="s">
        <v>8</v>
      </c>
      <c r="BN251" s="6">
        <v>44013.709144050925</v>
      </c>
      <c r="BO251" s="5" t="s">
        <v>79</v>
      </c>
      <c r="BP251" s="5">
        <v>1</v>
      </c>
      <c r="BQ251" s="5">
        <v>1</v>
      </c>
      <c r="BR251" s="5">
        <v>1</v>
      </c>
      <c r="BU251">
        <v>208</v>
      </c>
      <c r="BV251" s="5" t="s">
        <v>8</v>
      </c>
      <c r="BW251" s="6">
        <v>44021.938160914353</v>
      </c>
      <c r="BX251" s="5" t="s">
        <v>142</v>
      </c>
      <c r="BY251">
        <v>1</v>
      </c>
      <c r="BZ251">
        <v>1</v>
      </c>
      <c r="CA251">
        <v>1</v>
      </c>
      <c r="CB251">
        <v>-65</v>
      </c>
      <c r="CD251">
        <v>248</v>
      </c>
      <c r="CE251" s="5" t="s">
        <v>8</v>
      </c>
      <c r="CF251" s="6">
        <v>44021.945337442128</v>
      </c>
      <c r="CG251" s="5" t="s">
        <v>143</v>
      </c>
      <c r="CH251" s="5">
        <v>1</v>
      </c>
      <c r="CI251" s="5">
        <v>1</v>
      </c>
      <c r="CJ251" s="5">
        <v>1</v>
      </c>
      <c r="CK251" s="5">
        <v>-68</v>
      </c>
      <c r="CL251" s="5"/>
      <c r="CV251">
        <v>248</v>
      </c>
      <c r="CW251" s="5" t="s">
        <v>8</v>
      </c>
      <c r="CX251" s="6">
        <v>44021.952835694443</v>
      </c>
      <c r="CY251" s="5" t="s">
        <v>145</v>
      </c>
      <c r="CZ251" s="5">
        <v>1</v>
      </c>
      <c r="DA251" s="5">
        <v>1</v>
      </c>
      <c r="DB251" s="5">
        <v>1</v>
      </c>
      <c r="DC251" s="5">
        <v>-73</v>
      </c>
    </row>
    <row r="252" spans="1:107" x14ac:dyDescent="0.25">
      <c r="A252" s="5">
        <v>15</v>
      </c>
      <c r="B252" s="5" t="s">
        <v>8</v>
      </c>
      <c r="C252" s="6">
        <v>44021.919657222221</v>
      </c>
      <c r="D252" s="5" t="s">
        <v>141</v>
      </c>
      <c r="E252" s="5">
        <v>1</v>
      </c>
      <c r="F252" s="5">
        <v>1</v>
      </c>
      <c r="G252" s="5">
        <v>1</v>
      </c>
      <c r="H252" s="5">
        <v>-28</v>
      </c>
      <c r="J252" s="5"/>
      <c r="K252" s="5"/>
      <c r="L252" s="6"/>
      <c r="M252" s="5"/>
      <c r="N252" s="5"/>
      <c r="O252" s="5"/>
      <c r="P252" s="5"/>
      <c r="S252">
        <v>156</v>
      </c>
      <c r="T252" s="5" t="s">
        <v>8</v>
      </c>
      <c r="U252" s="6">
        <v>44021.913487835649</v>
      </c>
      <c r="V252" s="5" t="s">
        <v>140</v>
      </c>
      <c r="W252">
        <v>1</v>
      </c>
      <c r="X252">
        <v>1</v>
      </c>
      <c r="Y252">
        <v>1</v>
      </c>
      <c r="Z252">
        <v>-58</v>
      </c>
      <c r="AB252" s="5">
        <v>8</v>
      </c>
      <c r="AC252" s="5" t="s">
        <v>8</v>
      </c>
      <c r="AD252" s="6">
        <v>44014.782712858796</v>
      </c>
      <c r="AE252" s="5" t="s">
        <v>110</v>
      </c>
      <c r="AF252" s="5">
        <v>1</v>
      </c>
      <c r="AG252" s="5">
        <v>1</v>
      </c>
      <c r="AH252" s="5">
        <v>1</v>
      </c>
      <c r="AK252" s="5">
        <v>8</v>
      </c>
      <c r="AL252" s="5" t="s">
        <v>8</v>
      </c>
      <c r="AM252" s="6">
        <v>44014.778240868058</v>
      </c>
      <c r="AN252" s="5" t="s">
        <v>112</v>
      </c>
      <c r="AO252" s="5">
        <v>1</v>
      </c>
      <c r="AP252" s="5">
        <v>1</v>
      </c>
      <c r="AQ252" s="5">
        <v>1</v>
      </c>
      <c r="AT252" s="5">
        <v>8</v>
      </c>
      <c r="AU252" s="5" t="s">
        <v>8</v>
      </c>
      <c r="AV252" s="6">
        <v>44014.773415625001</v>
      </c>
      <c r="AW252" s="5" t="s">
        <v>114</v>
      </c>
      <c r="AX252" s="5">
        <v>1</v>
      </c>
      <c r="AY252" s="5">
        <v>1</v>
      </c>
      <c r="AZ252" s="5">
        <v>1</v>
      </c>
      <c r="BC252">
        <v>249</v>
      </c>
      <c r="BD252" s="5" t="s">
        <v>8</v>
      </c>
      <c r="BE252" s="6">
        <v>44021.89391353009</v>
      </c>
      <c r="BF252" s="5" t="s">
        <v>147</v>
      </c>
      <c r="BG252" s="5">
        <v>1</v>
      </c>
      <c r="BH252" s="5">
        <v>1</v>
      </c>
      <c r="BI252" s="5">
        <v>1</v>
      </c>
      <c r="BJ252" s="5">
        <v>-62</v>
      </c>
      <c r="BK252" s="5"/>
      <c r="BL252" s="5">
        <v>8</v>
      </c>
      <c r="BM252" s="5" t="s">
        <v>8</v>
      </c>
      <c r="BN252" s="6">
        <v>44013.709155370372</v>
      </c>
      <c r="BO252" s="5" t="s">
        <v>79</v>
      </c>
      <c r="BP252" s="5">
        <v>1</v>
      </c>
      <c r="BQ252" s="5">
        <v>1</v>
      </c>
      <c r="BR252" s="5">
        <v>1</v>
      </c>
      <c r="BU252">
        <v>209</v>
      </c>
      <c r="BV252" s="5" t="s">
        <v>8</v>
      </c>
      <c r="BW252" s="6">
        <v>44021.938173912036</v>
      </c>
      <c r="BX252" s="5" t="s">
        <v>142</v>
      </c>
      <c r="BY252">
        <v>1</v>
      </c>
      <c r="BZ252">
        <v>1</v>
      </c>
      <c r="CA252">
        <v>1</v>
      </c>
      <c r="CB252">
        <v>-64</v>
      </c>
      <c r="CD252">
        <v>249</v>
      </c>
      <c r="CE252" s="5" t="s">
        <v>8</v>
      </c>
      <c r="CF252" s="6">
        <v>44021.945347372683</v>
      </c>
      <c r="CG252" s="5" t="s">
        <v>143</v>
      </c>
      <c r="CH252" s="5">
        <v>1</v>
      </c>
      <c r="CI252" s="5">
        <v>1</v>
      </c>
      <c r="CJ252" s="5">
        <v>1</v>
      </c>
      <c r="CK252" s="5">
        <v>-71</v>
      </c>
      <c r="CL252" s="5"/>
      <c r="CV252">
        <v>249</v>
      </c>
      <c r="CW252" s="5" t="s">
        <v>8</v>
      </c>
      <c r="CX252" s="6">
        <v>44021.952850636575</v>
      </c>
      <c r="CY252" s="5" t="s">
        <v>145</v>
      </c>
      <c r="CZ252" s="5">
        <v>1</v>
      </c>
      <c r="DA252" s="5">
        <v>1</v>
      </c>
      <c r="DB252" s="5">
        <v>1</v>
      </c>
      <c r="DC252" s="5">
        <v>-71</v>
      </c>
    </row>
    <row r="253" spans="1:107" x14ac:dyDescent="0.25">
      <c r="A253" s="5">
        <v>16</v>
      </c>
      <c r="B253" s="5" t="s">
        <v>8</v>
      </c>
      <c r="C253" s="6">
        <v>44021.919678298611</v>
      </c>
      <c r="D253" s="5" t="s">
        <v>141</v>
      </c>
      <c r="E253" s="5">
        <v>1</v>
      </c>
      <c r="F253" s="5">
        <v>1</v>
      </c>
      <c r="G253" s="5">
        <v>1</v>
      </c>
      <c r="H253" s="5">
        <v>-28</v>
      </c>
      <c r="J253" s="5"/>
      <c r="K253" s="5"/>
      <c r="L253" s="6"/>
      <c r="M253" s="5"/>
      <c r="N253" s="5"/>
      <c r="O253" s="5"/>
      <c r="P253" s="5"/>
      <c r="S253">
        <v>157</v>
      </c>
      <c r="T253" s="5" t="s">
        <v>8</v>
      </c>
      <c r="U253" s="6">
        <v>44021.913497071757</v>
      </c>
      <c r="V253" s="5" t="s">
        <v>140</v>
      </c>
      <c r="W253">
        <v>1</v>
      </c>
      <c r="X253">
        <v>1</v>
      </c>
      <c r="Y253">
        <v>1</v>
      </c>
      <c r="Z253">
        <v>-59</v>
      </c>
      <c r="AB253" s="5">
        <v>9</v>
      </c>
      <c r="AC253" s="5" t="s">
        <v>8</v>
      </c>
      <c r="AD253" s="6">
        <v>44014.782722476855</v>
      </c>
      <c r="AE253" s="5" t="s">
        <v>110</v>
      </c>
      <c r="AF253" s="5">
        <v>1</v>
      </c>
      <c r="AG253" s="5">
        <v>1</v>
      </c>
      <c r="AH253" s="5">
        <v>1</v>
      </c>
      <c r="AK253" s="5">
        <v>9</v>
      </c>
      <c r="AL253" s="5" t="s">
        <v>8</v>
      </c>
      <c r="AM253" s="6">
        <v>44014.7782577662</v>
      </c>
      <c r="AN253" s="5" t="s">
        <v>112</v>
      </c>
      <c r="AO253" s="5">
        <v>1</v>
      </c>
      <c r="AP253" s="5">
        <v>1</v>
      </c>
      <c r="AQ253" s="5">
        <v>1</v>
      </c>
      <c r="AT253" s="5">
        <v>9</v>
      </c>
      <c r="AU253" s="5" t="s">
        <v>8</v>
      </c>
      <c r="AV253" s="6">
        <v>44014.773427361113</v>
      </c>
      <c r="AW253" s="5" t="s">
        <v>114</v>
      </c>
      <c r="AX253" s="5">
        <v>1</v>
      </c>
      <c r="AY253" s="5">
        <v>1</v>
      </c>
      <c r="AZ253" s="5">
        <v>1</v>
      </c>
      <c r="BC253">
        <v>250</v>
      </c>
      <c r="BD253" s="5" t="s">
        <v>8</v>
      </c>
      <c r="BE253" s="6">
        <v>44021.893923715281</v>
      </c>
      <c r="BF253" s="5" t="s">
        <v>147</v>
      </c>
      <c r="BG253" s="5">
        <v>1</v>
      </c>
      <c r="BH253" s="5">
        <v>1</v>
      </c>
      <c r="BI253" s="5">
        <v>1</v>
      </c>
      <c r="BJ253" s="5">
        <v>-62</v>
      </c>
      <c r="BK253" s="5"/>
      <c r="BL253" s="5">
        <v>9</v>
      </c>
      <c r="BM253" s="5" t="s">
        <v>8</v>
      </c>
      <c r="BN253" s="6">
        <v>44013.709168865738</v>
      </c>
      <c r="BO253" s="5" t="s">
        <v>79</v>
      </c>
      <c r="BP253" s="5">
        <v>1</v>
      </c>
      <c r="BQ253" s="5">
        <v>1</v>
      </c>
      <c r="BR253" s="5">
        <v>1</v>
      </c>
      <c r="BU253">
        <v>210</v>
      </c>
      <c r="BV253" s="5" t="s">
        <v>8</v>
      </c>
      <c r="BW253" s="6">
        <v>44021.938189780092</v>
      </c>
      <c r="BX253" s="5" t="s">
        <v>142</v>
      </c>
      <c r="BY253">
        <v>1</v>
      </c>
      <c r="BZ253">
        <v>1</v>
      </c>
      <c r="CA253">
        <v>1</v>
      </c>
      <c r="CB253">
        <v>-67</v>
      </c>
      <c r="CD253">
        <v>250</v>
      </c>
      <c r="CE253" s="5" t="s">
        <v>8</v>
      </c>
      <c r="CF253" s="6">
        <v>44021.945359351848</v>
      </c>
      <c r="CG253" s="5" t="s">
        <v>143</v>
      </c>
      <c r="CH253" s="5">
        <v>1</v>
      </c>
      <c r="CI253" s="5">
        <v>1</v>
      </c>
      <c r="CJ253" s="5">
        <v>1</v>
      </c>
      <c r="CK253" s="5">
        <v>-68</v>
      </c>
      <c r="CL253" s="5"/>
      <c r="CV253">
        <v>250</v>
      </c>
      <c r="CW253" s="5" t="s">
        <v>8</v>
      </c>
      <c r="CX253" s="6">
        <v>44021.952864004626</v>
      </c>
      <c r="CY253" s="5" t="s">
        <v>145</v>
      </c>
      <c r="CZ253" s="5">
        <v>1</v>
      </c>
      <c r="DA253" s="5">
        <v>1</v>
      </c>
      <c r="DB253" s="5">
        <v>1</v>
      </c>
      <c r="DC253" s="5">
        <v>-73</v>
      </c>
    </row>
    <row r="254" spans="1:107" x14ac:dyDescent="0.25">
      <c r="A254" s="5">
        <v>17</v>
      </c>
      <c r="B254" s="5" t="s">
        <v>8</v>
      </c>
      <c r="C254" s="6">
        <v>44021.91968791667</v>
      </c>
      <c r="D254" s="5" t="s">
        <v>141</v>
      </c>
      <c r="E254" s="5">
        <v>1</v>
      </c>
      <c r="F254" s="5">
        <v>1</v>
      </c>
      <c r="G254" s="5">
        <v>1</v>
      </c>
      <c r="H254" s="5">
        <v>-28</v>
      </c>
      <c r="J254" s="5"/>
      <c r="K254" s="5"/>
      <c r="L254" s="6"/>
      <c r="M254" s="5"/>
      <c r="N254" s="5"/>
      <c r="O254" s="5"/>
      <c r="P254" s="5"/>
      <c r="S254">
        <v>158</v>
      </c>
      <c r="T254" s="5" t="s">
        <v>8</v>
      </c>
      <c r="U254" s="6">
        <v>44021.913510150465</v>
      </c>
      <c r="V254" s="5" t="s">
        <v>140</v>
      </c>
      <c r="W254">
        <v>1</v>
      </c>
      <c r="X254">
        <v>1</v>
      </c>
      <c r="Y254">
        <v>1</v>
      </c>
      <c r="Z254">
        <v>-59</v>
      </c>
      <c r="AB254" s="5">
        <v>10</v>
      </c>
      <c r="AC254" s="5" t="s">
        <v>8</v>
      </c>
      <c r="AD254" s="6">
        <v>44014.782735185188</v>
      </c>
      <c r="AE254" s="5" t="s">
        <v>110</v>
      </c>
      <c r="AF254" s="5">
        <v>1</v>
      </c>
      <c r="AG254" s="5">
        <v>1</v>
      </c>
      <c r="AH254" s="5">
        <v>1</v>
      </c>
      <c r="AK254" s="5">
        <v>10</v>
      </c>
      <c r="AL254" s="5" t="s">
        <v>8</v>
      </c>
      <c r="AM254" s="6">
        <v>44014.77826392361</v>
      </c>
      <c r="AN254" s="5" t="s">
        <v>112</v>
      </c>
      <c r="AO254" s="5">
        <v>1</v>
      </c>
      <c r="AP254" s="5">
        <v>1</v>
      </c>
      <c r="AQ254" s="5">
        <v>1</v>
      </c>
      <c r="AT254" s="5">
        <v>10</v>
      </c>
      <c r="AU254" s="5" t="s">
        <v>8</v>
      </c>
      <c r="AV254" s="6">
        <v>44014.773439490738</v>
      </c>
      <c r="AW254" s="5" t="s">
        <v>114</v>
      </c>
      <c r="AX254" s="5">
        <v>1</v>
      </c>
      <c r="AY254" s="5">
        <v>1</v>
      </c>
      <c r="AZ254" s="5">
        <v>1</v>
      </c>
      <c r="BC254">
        <v>251</v>
      </c>
      <c r="BD254" s="5" t="s">
        <v>8</v>
      </c>
      <c r="BE254" s="6">
        <v>44021.893936435183</v>
      </c>
      <c r="BF254" s="5" t="s">
        <v>147</v>
      </c>
      <c r="BG254" s="5">
        <v>1</v>
      </c>
      <c r="BH254" s="5">
        <v>1</v>
      </c>
      <c r="BI254" s="5">
        <v>1</v>
      </c>
      <c r="BJ254" s="5">
        <v>-68</v>
      </c>
      <c r="BK254" s="5"/>
      <c r="BL254" s="5">
        <v>10</v>
      </c>
      <c r="BM254" s="5" t="s">
        <v>8</v>
      </c>
      <c r="BN254" s="6">
        <v>44013.709180150465</v>
      </c>
      <c r="BO254" s="5" t="s">
        <v>79</v>
      </c>
      <c r="BP254" s="5">
        <v>1</v>
      </c>
      <c r="BQ254" s="5">
        <v>1</v>
      </c>
      <c r="BR254" s="5">
        <v>1</v>
      </c>
      <c r="BU254">
        <v>211</v>
      </c>
      <c r="BV254" s="5" t="s">
        <v>8</v>
      </c>
      <c r="BW254" s="6">
        <v>44021.938194571761</v>
      </c>
      <c r="BX254" s="5" t="s">
        <v>142</v>
      </c>
      <c r="BY254">
        <v>1</v>
      </c>
      <c r="BZ254">
        <v>1</v>
      </c>
      <c r="CA254">
        <v>1</v>
      </c>
      <c r="CB254">
        <v>-64</v>
      </c>
      <c r="CD254">
        <v>251</v>
      </c>
      <c r="CE254" s="5" t="s">
        <v>8</v>
      </c>
      <c r="CF254" s="6">
        <v>44021.945371064816</v>
      </c>
      <c r="CG254" s="5" t="s">
        <v>143</v>
      </c>
      <c r="CH254" s="5">
        <v>1</v>
      </c>
      <c r="CI254" s="5">
        <v>1</v>
      </c>
      <c r="CJ254" s="5">
        <v>1</v>
      </c>
      <c r="CK254" s="5">
        <v>-67</v>
      </c>
      <c r="CL254" s="5"/>
      <c r="CV254">
        <v>251</v>
      </c>
      <c r="CW254" s="5" t="s">
        <v>8</v>
      </c>
      <c r="CX254" s="6">
        <v>44021.952871111112</v>
      </c>
      <c r="CY254" s="5" t="s">
        <v>145</v>
      </c>
      <c r="CZ254" s="5">
        <v>1</v>
      </c>
      <c r="DA254" s="5">
        <v>1</v>
      </c>
      <c r="DB254" s="5">
        <v>1</v>
      </c>
      <c r="DC254" s="5">
        <v>-70</v>
      </c>
    </row>
    <row r="255" spans="1:107" x14ac:dyDescent="0.25">
      <c r="A255" s="5">
        <v>18</v>
      </c>
      <c r="B255" s="5" t="s">
        <v>8</v>
      </c>
      <c r="C255" s="6">
        <v>44021.919708009256</v>
      </c>
      <c r="D255" s="5" t="s">
        <v>141</v>
      </c>
      <c r="E255" s="5">
        <v>1</v>
      </c>
      <c r="F255" s="5">
        <v>1</v>
      </c>
      <c r="G255" s="5">
        <v>1</v>
      </c>
      <c r="H255" s="5">
        <v>-28</v>
      </c>
      <c r="J255" s="5"/>
      <c r="K255" s="5"/>
      <c r="L255" s="6"/>
      <c r="M255" s="5"/>
      <c r="N255" s="5"/>
      <c r="O255" s="5"/>
      <c r="P255" s="5"/>
      <c r="S255">
        <v>159</v>
      </c>
      <c r="T255" s="5" t="s">
        <v>8</v>
      </c>
      <c r="U255" s="6">
        <v>44021.913523773146</v>
      </c>
      <c r="V255" s="5" t="s">
        <v>140</v>
      </c>
      <c r="W255">
        <v>1</v>
      </c>
      <c r="X255">
        <v>1</v>
      </c>
      <c r="Y255">
        <v>1</v>
      </c>
      <c r="Z255">
        <v>-60</v>
      </c>
      <c r="AB255" s="5">
        <v>11</v>
      </c>
      <c r="AC255" s="5" t="s">
        <v>8</v>
      </c>
      <c r="AD255" s="6">
        <v>44014.782744594908</v>
      </c>
      <c r="AE255" s="5" t="s">
        <v>110</v>
      </c>
      <c r="AF255" s="5">
        <v>1</v>
      </c>
      <c r="AG255" s="5">
        <v>1</v>
      </c>
      <c r="AH255" s="5">
        <v>1</v>
      </c>
      <c r="AK255" s="5">
        <v>11</v>
      </c>
      <c r="AL255" s="5" t="s">
        <v>8</v>
      </c>
      <c r="AM255" s="6">
        <v>44014.778277060184</v>
      </c>
      <c r="AN255" s="5" t="s">
        <v>112</v>
      </c>
      <c r="AO255" s="5">
        <v>1</v>
      </c>
      <c r="AP255" s="5">
        <v>1</v>
      </c>
      <c r="AQ255" s="5">
        <v>1</v>
      </c>
      <c r="AT255" s="5">
        <v>11</v>
      </c>
      <c r="AU255" s="5" t="s">
        <v>8</v>
      </c>
      <c r="AV255" s="6">
        <v>44014.773456261573</v>
      </c>
      <c r="AW255" s="5" t="s">
        <v>114</v>
      </c>
      <c r="AX255" s="5">
        <v>1</v>
      </c>
      <c r="AY255" s="5">
        <v>1</v>
      </c>
      <c r="AZ255" s="5">
        <v>1</v>
      </c>
      <c r="BC255">
        <v>252</v>
      </c>
      <c r="BD255" s="5" t="s">
        <v>8</v>
      </c>
      <c r="BE255" s="6">
        <v>44021.893947060184</v>
      </c>
      <c r="BF255" s="5" t="s">
        <v>147</v>
      </c>
      <c r="BG255" s="5">
        <v>1</v>
      </c>
      <c r="BH255" s="5">
        <v>1</v>
      </c>
      <c r="BI255" s="5">
        <v>1</v>
      </c>
      <c r="BJ255" s="5">
        <v>-61</v>
      </c>
      <c r="BK255" s="5"/>
      <c r="BL255" s="5">
        <v>11</v>
      </c>
      <c r="BM255" s="5" t="s">
        <v>8</v>
      </c>
      <c r="BN255" s="6">
        <v>44013.709190000001</v>
      </c>
      <c r="BO255" s="5" t="s">
        <v>79</v>
      </c>
      <c r="BP255" s="5">
        <v>1</v>
      </c>
      <c r="BQ255" s="5">
        <v>1</v>
      </c>
      <c r="BR255" s="5">
        <v>1</v>
      </c>
      <c r="BU255">
        <v>212</v>
      </c>
      <c r="BV255" s="5" t="s">
        <v>8</v>
      </c>
      <c r="BW255" s="6">
        <v>44021.938207013889</v>
      </c>
      <c r="BX255" s="5" t="s">
        <v>142</v>
      </c>
      <c r="BY255">
        <v>1</v>
      </c>
      <c r="BZ255">
        <v>1</v>
      </c>
      <c r="CA255">
        <v>1</v>
      </c>
      <c r="CB255">
        <v>-67</v>
      </c>
      <c r="CD255">
        <v>252</v>
      </c>
      <c r="CE255" s="5" t="s">
        <v>8</v>
      </c>
      <c r="CF255" s="6">
        <v>44021.945390289351</v>
      </c>
      <c r="CG255" s="5" t="s">
        <v>143</v>
      </c>
      <c r="CH255" s="5">
        <v>1</v>
      </c>
      <c r="CI255" s="5">
        <v>1</v>
      </c>
      <c r="CJ255" s="5">
        <v>1</v>
      </c>
      <c r="CK255" s="5">
        <v>-68</v>
      </c>
      <c r="CL255" s="5"/>
      <c r="CV255">
        <v>252</v>
      </c>
      <c r="CW255" s="5" t="s">
        <v>8</v>
      </c>
      <c r="CX255" s="6">
        <v>44021.952883599537</v>
      </c>
      <c r="CY255" s="5" t="s">
        <v>145</v>
      </c>
      <c r="CZ255" s="5">
        <v>1</v>
      </c>
      <c r="DA255" s="5">
        <v>1</v>
      </c>
      <c r="DB255" s="5">
        <v>1</v>
      </c>
      <c r="DC255" s="5">
        <v>-72</v>
      </c>
    </row>
    <row r="256" spans="1:107" x14ac:dyDescent="0.25">
      <c r="A256" s="5">
        <v>19</v>
      </c>
      <c r="B256" s="5" t="s">
        <v>8</v>
      </c>
      <c r="C256" s="6">
        <v>44021.919712326388</v>
      </c>
      <c r="D256" s="5" t="s">
        <v>141</v>
      </c>
      <c r="E256" s="5">
        <v>1</v>
      </c>
      <c r="F256" s="5">
        <v>1</v>
      </c>
      <c r="G256" s="5">
        <v>1</v>
      </c>
      <c r="H256" s="5">
        <v>-28</v>
      </c>
      <c r="J256" s="5"/>
      <c r="K256" s="5"/>
      <c r="L256" s="6"/>
      <c r="M256" s="5"/>
      <c r="N256" s="5"/>
      <c r="O256" s="5"/>
      <c r="P256" s="5"/>
      <c r="S256">
        <v>160</v>
      </c>
      <c r="T256" s="5" t="s">
        <v>8</v>
      </c>
      <c r="U256" s="6">
        <v>44021.913547002318</v>
      </c>
      <c r="V256" s="5" t="s">
        <v>140</v>
      </c>
      <c r="W256">
        <v>1</v>
      </c>
      <c r="X256">
        <v>1</v>
      </c>
      <c r="Y256">
        <v>1</v>
      </c>
      <c r="Z256">
        <v>-58</v>
      </c>
      <c r="AB256" s="5">
        <v>12</v>
      </c>
      <c r="AC256" s="5" t="s">
        <v>8</v>
      </c>
      <c r="AD256" s="6">
        <v>44014.782755856482</v>
      </c>
      <c r="AE256" s="5" t="s">
        <v>110</v>
      </c>
      <c r="AF256" s="5">
        <v>1</v>
      </c>
      <c r="AG256" s="5">
        <v>1</v>
      </c>
      <c r="AH256" s="5">
        <v>1</v>
      </c>
      <c r="AK256" s="5">
        <v>12</v>
      </c>
      <c r="AL256" s="5" t="s">
        <v>8</v>
      </c>
      <c r="AM256" s="6">
        <v>44014.778287337962</v>
      </c>
      <c r="AN256" s="5" t="s">
        <v>112</v>
      </c>
      <c r="AO256" s="5">
        <v>1</v>
      </c>
      <c r="AP256" s="5">
        <v>1</v>
      </c>
      <c r="AQ256" s="5">
        <v>1</v>
      </c>
      <c r="AT256" s="5">
        <v>12</v>
      </c>
      <c r="AU256" s="5" t="s">
        <v>8</v>
      </c>
      <c r="AV256" s="6">
        <v>44014.773460937497</v>
      </c>
      <c r="AW256" s="5" t="s">
        <v>114</v>
      </c>
      <c r="AX256" s="5">
        <v>1</v>
      </c>
      <c r="AY256" s="5">
        <v>1</v>
      </c>
      <c r="AZ256" s="5">
        <v>1</v>
      </c>
      <c r="BC256">
        <v>253</v>
      </c>
      <c r="BD256" s="5" t="s">
        <v>8</v>
      </c>
      <c r="BE256" s="6">
        <v>44021.893958587963</v>
      </c>
      <c r="BF256" s="5" t="s">
        <v>147</v>
      </c>
      <c r="BG256" s="5">
        <v>1</v>
      </c>
      <c r="BH256" s="5">
        <v>1</v>
      </c>
      <c r="BI256" s="5">
        <v>1</v>
      </c>
      <c r="BJ256" s="5">
        <v>-59</v>
      </c>
      <c r="BK256" s="5"/>
      <c r="BL256" s="5">
        <v>12</v>
      </c>
      <c r="BM256" s="5" t="s">
        <v>8</v>
      </c>
      <c r="BN256" s="6">
        <v>44013.709205856481</v>
      </c>
      <c r="BO256" s="5" t="s">
        <v>79</v>
      </c>
      <c r="BP256" s="5">
        <v>1</v>
      </c>
      <c r="BQ256" s="5">
        <v>1</v>
      </c>
      <c r="BR256" s="5">
        <v>1</v>
      </c>
      <c r="BU256">
        <v>213</v>
      </c>
      <c r="BV256" s="5" t="s">
        <v>8</v>
      </c>
      <c r="BW256" s="6">
        <v>44021.938221493052</v>
      </c>
      <c r="BX256" s="5" t="s">
        <v>142</v>
      </c>
      <c r="BY256">
        <v>1</v>
      </c>
      <c r="BZ256">
        <v>1</v>
      </c>
      <c r="CA256">
        <v>1</v>
      </c>
      <c r="CB256">
        <v>-64</v>
      </c>
      <c r="CD256">
        <v>253</v>
      </c>
      <c r="CE256" s="5" t="s">
        <v>8</v>
      </c>
      <c r="CF256" s="6">
        <v>44021.945394594906</v>
      </c>
      <c r="CG256" s="5" t="s">
        <v>143</v>
      </c>
      <c r="CH256" s="5">
        <v>1</v>
      </c>
      <c r="CI256" s="5">
        <v>1</v>
      </c>
      <c r="CJ256" s="5">
        <v>1</v>
      </c>
      <c r="CK256" s="5">
        <v>-68</v>
      </c>
      <c r="CL256" s="5"/>
      <c r="CV256">
        <v>253</v>
      </c>
      <c r="CW256" s="5" t="s">
        <v>8</v>
      </c>
      <c r="CX256" s="6">
        <v>44021.952896469906</v>
      </c>
      <c r="CY256" s="5" t="s">
        <v>145</v>
      </c>
      <c r="CZ256" s="5">
        <v>1</v>
      </c>
      <c r="DA256" s="5">
        <v>1</v>
      </c>
      <c r="DB256" s="5">
        <v>1</v>
      </c>
      <c r="DC256" s="5">
        <v>-72</v>
      </c>
    </row>
    <row r="257" spans="1:107" x14ac:dyDescent="0.25">
      <c r="A257" s="5">
        <v>20</v>
      </c>
      <c r="B257" s="5" t="s">
        <v>8</v>
      </c>
      <c r="C257" s="6">
        <v>44021.919723981482</v>
      </c>
      <c r="D257" s="5" t="s">
        <v>141</v>
      </c>
      <c r="E257" s="5">
        <v>1</v>
      </c>
      <c r="F257" s="5">
        <v>1</v>
      </c>
      <c r="G257" s="5">
        <v>1</v>
      </c>
      <c r="H257" s="5">
        <v>-11</v>
      </c>
      <c r="J257" s="5"/>
      <c r="K257" s="5"/>
      <c r="L257" s="6"/>
      <c r="M257" s="5"/>
      <c r="N257" s="5"/>
      <c r="O257" s="5"/>
      <c r="P257" s="5"/>
      <c r="S257">
        <v>161</v>
      </c>
      <c r="T257" s="5" t="s">
        <v>8</v>
      </c>
      <c r="U257" s="6">
        <v>44021.91355759259</v>
      </c>
      <c r="V257" s="5" t="s">
        <v>140</v>
      </c>
      <c r="W257">
        <v>1</v>
      </c>
      <c r="X257">
        <v>1</v>
      </c>
      <c r="Y257">
        <v>1</v>
      </c>
      <c r="Z257">
        <v>-59</v>
      </c>
      <c r="AB257" s="5">
        <v>13</v>
      </c>
      <c r="AC257" s="5" t="s">
        <v>8</v>
      </c>
      <c r="AD257" s="6">
        <v>44014.782766782409</v>
      </c>
      <c r="AE257" s="5" t="s">
        <v>110</v>
      </c>
      <c r="AF257" s="5">
        <v>1</v>
      </c>
      <c r="AG257" s="5">
        <v>1</v>
      </c>
      <c r="AH257" s="5">
        <v>1</v>
      </c>
      <c r="AK257" s="5">
        <v>13</v>
      </c>
      <c r="AL257" s="5" t="s">
        <v>8</v>
      </c>
      <c r="AM257" s="6">
        <v>44014.778299791666</v>
      </c>
      <c r="AN257" s="5" t="s">
        <v>112</v>
      </c>
      <c r="AO257" s="5">
        <v>1</v>
      </c>
      <c r="AP257" s="5">
        <v>1</v>
      </c>
      <c r="AQ257" s="5">
        <v>1</v>
      </c>
      <c r="AT257" s="5">
        <v>13</v>
      </c>
      <c r="AU257" s="5" t="s">
        <v>8</v>
      </c>
      <c r="AV257" s="6">
        <v>44014.773473553243</v>
      </c>
      <c r="AW257" s="5" t="s">
        <v>114</v>
      </c>
      <c r="AX257" s="5">
        <v>1</v>
      </c>
      <c r="AY257" s="5">
        <v>1</v>
      </c>
      <c r="AZ257" s="5">
        <v>1</v>
      </c>
      <c r="BC257">
        <v>254</v>
      </c>
      <c r="BD257" s="5" t="s">
        <v>8</v>
      </c>
      <c r="BE257" s="6">
        <v>44021.893970960649</v>
      </c>
      <c r="BF257" s="5" t="s">
        <v>147</v>
      </c>
      <c r="BG257" s="5">
        <v>1</v>
      </c>
      <c r="BH257" s="5">
        <v>1</v>
      </c>
      <c r="BI257" s="5">
        <v>1</v>
      </c>
      <c r="BJ257" s="5">
        <v>-62</v>
      </c>
      <c r="BK257" s="5"/>
      <c r="BL257" s="5">
        <v>13</v>
      </c>
      <c r="BM257" s="5" t="s">
        <v>8</v>
      </c>
      <c r="BN257" s="6">
        <v>44013.709212974536</v>
      </c>
      <c r="BO257" s="5" t="s">
        <v>79</v>
      </c>
      <c r="BP257" s="5">
        <v>1</v>
      </c>
      <c r="BQ257" s="5">
        <v>1</v>
      </c>
      <c r="BR257" s="5">
        <v>1</v>
      </c>
      <c r="BU257">
        <v>214</v>
      </c>
      <c r="BV257" s="5" t="s">
        <v>8</v>
      </c>
      <c r="BW257" s="6">
        <v>44021.938234189816</v>
      </c>
      <c r="BX257" s="5" t="s">
        <v>142</v>
      </c>
      <c r="BY257">
        <v>1</v>
      </c>
      <c r="BZ257">
        <v>1</v>
      </c>
      <c r="CA257">
        <v>1</v>
      </c>
      <c r="CB257">
        <v>-70</v>
      </c>
      <c r="CD257">
        <v>254</v>
      </c>
      <c r="CE257" s="5" t="s">
        <v>8</v>
      </c>
      <c r="CF257" s="6">
        <v>44021.9454103588</v>
      </c>
      <c r="CG257" s="5" t="s">
        <v>143</v>
      </c>
      <c r="CH257" s="5">
        <v>1</v>
      </c>
      <c r="CI257" s="5">
        <v>1</v>
      </c>
      <c r="CJ257" s="5">
        <v>1</v>
      </c>
      <c r="CK257" s="5">
        <v>-71</v>
      </c>
      <c r="CL257" s="5"/>
      <c r="CV257">
        <v>254</v>
      </c>
      <c r="CW257" s="5" t="s">
        <v>8</v>
      </c>
      <c r="CX257" s="6">
        <v>44021.952906388891</v>
      </c>
      <c r="CY257" s="5" t="s">
        <v>145</v>
      </c>
      <c r="CZ257" s="5">
        <v>1</v>
      </c>
      <c r="DA257" s="5">
        <v>1</v>
      </c>
      <c r="DB257" s="5">
        <v>1</v>
      </c>
      <c r="DC257" s="5">
        <v>-72</v>
      </c>
    </row>
    <row r="258" spans="1:107" x14ac:dyDescent="0.25">
      <c r="A258" s="5">
        <v>21</v>
      </c>
      <c r="B258" s="5" t="s">
        <v>8</v>
      </c>
      <c r="C258" s="6">
        <v>44021.919733888892</v>
      </c>
      <c r="D258" s="5" t="s">
        <v>141</v>
      </c>
      <c r="E258" s="5">
        <v>1</v>
      </c>
      <c r="F258" s="5">
        <v>1</v>
      </c>
      <c r="G258" s="5">
        <v>1</v>
      </c>
      <c r="H258" s="5">
        <v>-10</v>
      </c>
      <c r="J258" s="5"/>
      <c r="K258" s="5"/>
      <c r="L258" s="6"/>
      <c r="M258" s="5"/>
      <c r="N258" s="5"/>
      <c r="O258" s="5"/>
      <c r="P258" s="5"/>
      <c r="S258">
        <v>162</v>
      </c>
      <c r="T258" s="5" t="s">
        <v>8</v>
      </c>
      <c r="U258" s="6">
        <v>44021.913566076386</v>
      </c>
      <c r="V258" s="5" t="s">
        <v>140</v>
      </c>
      <c r="W258">
        <v>1</v>
      </c>
      <c r="X258">
        <v>1</v>
      </c>
      <c r="Y258">
        <v>1</v>
      </c>
      <c r="Z258">
        <v>-59</v>
      </c>
      <c r="AB258" s="5">
        <v>14</v>
      </c>
      <c r="AC258" s="5" t="s">
        <v>8</v>
      </c>
      <c r="AD258" s="6">
        <v>44014.782779849535</v>
      </c>
      <c r="AE258" s="5" t="s">
        <v>110</v>
      </c>
      <c r="AF258" s="5">
        <v>1</v>
      </c>
      <c r="AG258" s="5">
        <v>1</v>
      </c>
      <c r="AH258" s="5">
        <v>1</v>
      </c>
      <c r="AK258" s="5">
        <v>14</v>
      </c>
      <c r="AL258" s="5" t="s">
        <v>8</v>
      </c>
      <c r="AM258" s="6">
        <v>44014.778315011572</v>
      </c>
      <c r="AN258" s="5" t="s">
        <v>112</v>
      </c>
      <c r="AO258" s="5">
        <v>1</v>
      </c>
      <c r="AP258" s="5">
        <v>1</v>
      </c>
      <c r="AQ258" s="5">
        <v>1</v>
      </c>
      <c r="AT258" s="5">
        <v>14</v>
      </c>
      <c r="AU258" s="5" t="s">
        <v>8</v>
      </c>
      <c r="AV258" s="6">
        <v>44014.773486342594</v>
      </c>
      <c r="AW258" s="5" t="s">
        <v>114</v>
      </c>
      <c r="AX258" s="5">
        <v>1</v>
      </c>
      <c r="AY258" s="5">
        <v>1</v>
      </c>
      <c r="AZ258" s="5">
        <v>1</v>
      </c>
      <c r="BC258">
        <v>255</v>
      </c>
      <c r="BD258" s="5" t="s">
        <v>8</v>
      </c>
      <c r="BE258" s="6">
        <v>44021.89398375</v>
      </c>
      <c r="BF258" s="5" t="s">
        <v>147</v>
      </c>
      <c r="BG258" s="5">
        <v>1</v>
      </c>
      <c r="BH258" s="5">
        <v>1</v>
      </c>
      <c r="BI258" s="5">
        <v>1</v>
      </c>
      <c r="BJ258" s="5">
        <v>-60</v>
      </c>
      <c r="BK258" s="5"/>
      <c r="BL258" s="5">
        <v>14</v>
      </c>
      <c r="BM258" s="5" t="s">
        <v>8</v>
      </c>
      <c r="BN258" s="6">
        <v>44013.709226840278</v>
      </c>
      <c r="BO258" s="5" t="s">
        <v>79</v>
      </c>
      <c r="BP258" s="5">
        <v>1</v>
      </c>
      <c r="BQ258" s="5">
        <v>1</v>
      </c>
      <c r="BR258" s="5">
        <v>1</v>
      </c>
      <c r="BU258">
        <v>215</v>
      </c>
      <c r="BV258" s="5" t="s">
        <v>8</v>
      </c>
      <c r="BW258" s="6">
        <v>44021.93824236111</v>
      </c>
      <c r="BX258" s="5" t="s">
        <v>142</v>
      </c>
      <c r="BY258">
        <v>1</v>
      </c>
      <c r="BZ258">
        <v>1</v>
      </c>
      <c r="CA258">
        <v>1</v>
      </c>
      <c r="CB258">
        <v>-68</v>
      </c>
      <c r="CD258">
        <v>255</v>
      </c>
      <c r="CE258" s="5" t="s">
        <v>8</v>
      </c>
      <c r="CF258" s="6">
        <v>44021.945418796298</v>
      </c>
      <c r="CG258" s="5" t="s">
        <v>143</v>
      </c>
      <c r="CH258" s="5">
        <v>1</v>
      </c>
      <c r="CI258" s="5">
        <v>1</v>
      </c>
      <c r="CJ258" s="5">
        <v>1</v>
      </c>
      <c r="CK258" s="5">
        <v>-67</v>
      </c>
      <c r="CL258" s="5"/>
      <c r="CV258">
        <v>255</v>
      </c>
      <c r="CW258" s="5" t="s">
        <v>8</v>
      </c>
      <c r="CX258" s="6">
        <v>44021.952916712966</v>
      </c>
      <c r="CY258" s="5" t="s">
        <v>145</v>
      </c>
      <c r="CZ258" s="5">
        <v>1</v>
      </c>
      <c r="DA258" s="5">
        <v>1</v>
      </c>
      <c r="DB258" s="5">
        <v>1</v>
      </c>
      <c r="DC258" s="5">
        <v>-70</v>
      </c>
    </row>
    <row r="259" spans="1:107" x14ac:dyDescent="0.25">
      <c r="A259" s="5">
        <v>22</v>
      </c>
      <c r="B259" s="5" t="s">
        <v>8</v>
      </c>
      <c r="C259" s="6">
        <v>44021.919757083335</v>
      </c>
      <c r="D259" s="5" t="s">
        <v>141</v>
      </c>
      <c r="E259" s="5">
        <v>1</v>
      </c>
      <c r="F259" s="5">
        <v>1</v>
      </c>
      <c r="G259" s="5">
        <v>1</v>
      </c>
      <c r="H259" s="5">
        <v>-28</v>
      </c>
      <c r="J259" s="5"/>
      <c r="K259" s="5"/>
      <c r="L259" s="6"/>
      <c r="M259" s="5"/>
      <c r="N259" s="5"/>
      <c r="O259" s="5"/>
      <c r="P259" s="5"/>
      <c r="S259">
        <v>163</v>
      </c>
      <c r="T259" s="5" t="s">
        <v>8</v>
      </c>
      <c r="U259" s="6">
        <v>44021.913576516206</v>
      </c>
      <c r="V259" s="5" t="s">
        <v>140</v>
      </c>
      <c r="W259">
        <v>1</v>
      </c>
      <c r="X259">
        <v>1</v>
      </c>
      <c r="Y259">
        <v>1</v>
      </c>
      <c r="Z259">
        <v>-60</v>
      </c>
      <c r="AB259" s="5">
        <v>15</v>
      </c>
      <c r="AC259" s="5" t="s">
        <v>8</v>
      </c>
      <c r="AD259" s="6">
        <v>44014.782790775462</v>
      </c>
      <c r="AE259" s="5" t="s">
        <v>110</v>
      </c>
      <c r="AF259" s="5">
        <v>1</v>
      </c>
      <c r="AG259" s="5">
        <v>1</v>
      </c>
      <c r="AH259" s="5">
        <v>1</v>
      </c>
      <c r="AK259" s="5">
        <v>15</v>
      </c>
      <c r="AL259" s="5" t="s">
        <v>8</v>
      </c>
      <c r="AM259" s="6">
        <v>44014.778322314814</v>
      </c>
      <c r="AN259" s="5" t="s">
        <v>112</v>
      </c>
      <c r="AO259" s="5">
        <v>1</v>
      </c>
      <c r="AP259" s="5">
        <v>1</v>
      </c>
      <c r="AQ259" s="5">
        <v>1</v>
      </c>
      <c r="AT259" s="5">
        <v>15</v>
      </c>
      <c r="AU259" s="5" t="s">
        <v>8</v>
      </c>
      <c r="AV259" s="6">
        <v>44014.773495879628</v>
      </c>
      <c r="AW259" s="5" t="s">
        <v>114</v>
      </c>
      <c r="AX259" s="5">
        <v>1</v>
      </c>
      <c r="AY259" s="5">
        <v>1</v>
      </c>
      <c r="AZ259" s="5">
        <v>1</v>
      </c>
      <c r="BC259">
        <v>256</v>
      </c>
      <c r="BD259" s="5" t="s">
        <v>8</v>
      </c>
      <c r="BE259" s="6">
        <v>44021.893994004633</v>
      </c>
      <c r="BF259" s="5" t="s">
        <v>147</v>
      </c>
      <c r="BG259" s="5">
        <v>1</v>
      </c>
      <c r="BH259" s="5">
        <v>1</v>
      </c>
      <c r="BI259" s="5">
        <v>1</v>
      </c>
      <c r="BJ259" s="5">
        <v>-69</v>
      </c>
      <c r="BK259" s="5"/>
      <c r="BL259" s="5">
        <v>15</v>
      </c>
      <c r="BM259" s="5" t="s">
        <v>8</v>
      </c>
      <c r="BN259" s="6">
        <v>44013.709236724535</v>
      </c>
      <c r="BO259" s="5" t="s">
        <v>79</v>
      </c>
      <c r="BP259" s="5">
        <v>1</v>
      </c>
      <c r="BQ259" s="5">
        <v>1</v>
      </c>
      <c r="BR259" s="5">
        <v>1</v>
      </c>
      <c r="BU259">
        <v>216</v>
      </c>
      <c r="BV259" s="5" t="s">
        <v>8</v>
      </c>
      <c r="BW259" s="6">
        <v>44021.938252546293</v>
      </c>
      <c r="BX259" s="5" t="s">
        <v>142</v>
      </c>
      <c r="BY259">
        <v>1</v>
      </c>
      <c r="BZ259">
        <v>1</v>
      </c>
      <c r="CA259">
        <v>1</v>
      </c>
      <c r="CB259">
        <v>-66</v>
      </c>
      <c r="CD259">
        <v>256</v>
      </c>
      <c r="CE259" s="5" t="s">
        <v>8</v>
      </c>
      <c r="CF259" s="6">
        <v>44021.945429131942</v>
      </c>
      <c r="CG259" s="5" t="s">
        <v>143</v>
      </c>
      <c r="CH259" s="5">
        <v>1</v>
      </c>
      <c r="CI259" s="5">
        <v>1</v>
      </c>
      <c r="CJ259" s="5">
        <v>1</v>
      </c>
      <c r="CK259" s="5">
        <v>-68</v>
      </c>
      <c r="CL259" s="5"/>
      <c r="CV259">
        <v>256</v>
      </c>
      <c r="CW259" s="5" t="s">
        <v>8</v>
      </c>
      <c r="CX259" s="6">
        <v>44021.952930486113</v>
      </c>
      <c r="CY259" s="5" t="s">
        <v>145</v>
      </c>
      <c r="CZ259" s="5">
        <v>1</v>
      </c>
      <c r="DA259" s="5">
        <v>1</v>
      </c>
      <c r="DB259" s="5">
        <v>1</v>
      </c>
      <c r="DC259" s="5">
        <v>-69</v>
      </c>
    </row>
    <row r="260" spans="1:107" x14ac:dyDescent="0.25">
      <c r="A260" s="5">
        <v>23</v>
      </c>
      <c r="B260" s="5" t="s">
        <v>8</v>
      </c>
      <c r="C260" s="6">
        <v>44021.919769502318</v>
      </c>
      <c r="D260" s="5" t="s">
        <v>141</v>
      </c>
      <c r="E260" s="5">
        <v>1</v>
      </c>
      <c r="F260" s="5">
        <v>1</v>
      </c>
      <c r="G260" s="5">
        <v>1</v>
      </c>
      <c r="H260" s="5">
        <v>-10</v>
      </c>
      <c r="J260" s="5"/>
      <c r="K260" s="5"/>
      <c r="L260" s="6"/>
      <c r="M260" s="5"/>
      <c r="N260" s="5"/>
      <c r="O260" s="5"/>
      <c r="P260" s="5"/>
      <c r="S260">
        <v>164</v>
      </c>
      <c r="T260" s="5" t="s">
        <v>8</v>
      </c>
      <c r="U260" s="6">
        <v>44021.913598969906</v>
      </c>
      <c r="V260" s="5" t="s">
        <v>140</v>
      </c>
      <c r="W260">
        <v>1</v>
      </c>
      <c r="X260">
        <v>1</v>
      </c>
      <c r="Y260">
        <v>1</v>
      </c>
      <c r="Z260">
        <v>-58</v>
      </c>
      <c r="AB260" s="5">
        <v>16</v>
      </c>
      <c r="AC260" s="5" t="s">
        <v>8</v>
      </c>
      <c r="AD260" s="6">
        <v>44014.782802071757</v>
      </c>
      <c r="AE260" s="5" t="s">
        <v>110</v>
      </c>
      <c r="AF260" s="5">
        <v>1</v>
      </c>
      <c r="AG260" s="5">
        <v>1</v>
      </c>
      <c r="AH260" s="5">
        <v>1</v>
      </c>
      <c r="AK260" s="5">
        <v>16</v>
      </c>
      <c r="AL260" s="5" t="s">
        <v>8</v>
      </c>
      <c r="AM260" s="6">
        <v>44014.778335474541</v>
      </c>
      <c r="AN260" s="5" t="s">
        <v>112</v>
      </c>
      <c r="AO260" s="5">
        <v>1</v>
      </c>
      <c r="AP260" s="5">
        <v>1</v>
      </c>
      <c r="AQ260" s="5">
        <v>1</v>
      </c>
      <c r="AT260" s="5">
        <v>16</v>
      </c>
      <c r="AU260" s="5" t="s">
        <v>8</v>
      </c>
      <c r="AV260" s="6">
        <v>44014.773507500002</v>
      </c>
      <c r="AW260" s="5" t="s">
        <v>114</v>
      </c>
      <c r="AX260" s="5">
        <v>1</v>
      </c>
      <c r="AY260" s="5">
        <v>1</v>
      </c>
      <c r="AZ260" s="5">
        <v>1</v>
      </c>
      <c r="BC260">
        <v>257</v>
      </c>
      <c r="BD260" s="5" t="s">
        <v>8</v>
      </c>
      <c r="BE260" s="6">
        <v>44021.894013969904</v>
      </c>
      <c r="BF260" s="5" t="s">
        <v>147</v>
      </c>
      <c r="BG260" s="5">
        <v>1</v>
      </c>
      <c r="BH260" s="5">
        <v>1</v>
      </c>
      <c r="BI260" s="5">
        <v>1</v>
      </c>
      <c r="BJ260" s="5">
        <v>-60</v>
      </c>
      <c r="BK260" s="5"/>
      <c r="BL260" s="5">
        <v>16</v>
      </c>
      <c r="BM260" s="5" t="s">
        <v>8</v>
      </c>
      <c r="BN260" s="6">
        <v>44013.709252280096</v>
      </c>
      <c r="BO260" s="5" t="s">
        <v>79</v>
      </c>
      <c r="BP260" s="5">
        <v>1</v>
      </c>
      <c r="BQ260" s="5">
        <v>1</v>
      </c>
      <c r="BR260" s="5">
        <v>1</v>
      </c>
      <c r="BU260">
        <v>217</v>
      </c>
      <c r="BV260" s="5" t="s">
        <v>8</v>
      </c>
      <c r="BW260" s="6">
        <v>44021.938265127312</v>
      </c>
      <c r="BX260" s="5" t="s">
        <v>142</v>
      </c>
      <c r="BY260">
        <v>1</v>
      </c>
      <c r="BZ260">
        <v>1</v>
      </c>
      <c r="CA260">
        <v>1</v>
      </c>
      <c r="CB260">
        <v>-70</v>
      </c>
      <c r="CD260">
        <v>257</v>
      </c>
      <c r="CE260" s="5" t="s">
        <v>8</v>
      </c>
      <c r="CF260" s="6">
        <v>44021.945440069445</v>
      </c>
      <c r="CG260" s="5" t="s">
        <v>143</v>
      </c>
      <c r="CH260" s="5">
        <v>1</v>
      </c>
      <c r="CI260" s="5">
        <v>1</v>
      </c>
      <c r="CJ260" s="5">
        <v>1</v>
      </c>
      <c r="CK260" s="5">
        <v>-68</v>
      </c>
      <c r="CL260" s="5"/>
      <c r="CV260">
        <v>257</v>
      </c>
      <c r="CW260" s="5" t="s">
        <v>8</v>
      </c>
      <c r="CX260" s="6">
        <v>44021.952943275464</v>
      </c>
      <c r="CY260" s="5" t="s">
        <v>145</v>
      </c>
      <c r="CZ260" s="5">
        <v>1</v>
      </c>
      <c r="DA260" s="5">
        <v>1</v>
      </c>
      <c r="DB260" s="5">
        <v>1</v>
      </c>
      <c r="DC260" s="5">
        <v>-70</v>
      </c>
    </row>
    <row r="261" spans="1:107" x14ac:dyDescent="0.25">
      <c r="A261">
        <v>24</v>
      </c>
      <c r="B261" s="5" t="s">
        <v>8</v>
      </c>
      <c r="C261" s="6">
        <v>44021.919781631943</v>
      </c>
      <c r="D261" s="5" t="s">
        <v>141</v>
      </c>
      <c r="E261">
        <v>1</v>
      </c>
      <c r="F261">
        <v>1</v>
      </c>
      <c r="G261">
        <v>1</v>
      </c>
      <c r="H261" s="5">
        <v>-10</v>
      </c>
      <c r="J261" s="5"/>
      <c r="K261" s="5"/>
      <c r="L261" s="6"/>
      <c r="M261" s="5"/>
      <c r="N261" s="5"/>
      <c r="O261" s="5"/>
      <c r="P261" s="5"/>
      <c r="S261">
        <v>165</v>
      </c>
      <c r="T261" s="5" t="s">
        <v>8</v>
      </c>
      <c r="U261" s="6">
        <v>44021.913600324071</v>
      </c>
      <c r="V261" s="5" t="s">
        <v>140</v>
      </c>
      <c r="W261">
        <v>1</v>
      </c>
      <c r="X261">
        <v>1</v>
      </c>
      <c r="Y261">
        <v>1</v>
      </c>
      <c r="Z261">
        <v>-59</v>
      </c>
      <c r="AB261" s="5">
        <v>17</v>
      </c>
      <c r="AC261" s="5" t="s">
        <v>8</v>
      </c>
      <c r="AD261" s="6">
        <v>44014.782813391204</v>
      </c>
      <c r="AE261" s="5" t="s">
        <v>110</v>
      </c>
      <c r="AF261" s="5">
        <v>1</v>
      </c>
      <c r="AG261" s="5">
        <v>1</v>
      </c>
      <c r="AH261" s="5">
        <v>1</v>
      </c>
      <c r="AK261" s="5">
        <v>17</v>
      </c>
      <c r="AL261" s="5" t="s">
        <v>8</v>
      </c>
      <c r="AM261" s="6">
        <v>44014.778345104169</v>
      </c>
      <c r="AN261" s="5" t="s">
        <v>112</v>
      </c>
      <c r="AO261" s="5">
        <v>1</v>
      </c>
      <c r="AP261" s="5">
        <v>1</v>
      </c>
      <c r="AQ261" s="5">
        <v>1</v>
      </c>
      <c r="AT261" s="5">
        <v>17</v>
      </c>
      <c r="AU261" s="5" t="s">
        <v>8</v>
      </c>
      <c r="AV261" s="6">
        <v>44014.773519606482</v>
      </c>
      <c r="AW261" s="5" t="s">
        <v>114</v>
      </c>
      <c r="AX261" s="5">
        <v>1</v>
      </c>
      <c r="AY261" s="5">
        <v>1</v>
      </c>
      <c r="AZ261" s="5">
        <v>1</v>
      </c>
      <c r="BC261">
        <v>258</v>
      </c>
      <c r="BD261" s="5" t="s">
        <v>8</v>
      </c>
      <c r="BE261" s="6">
        <v>44021.894020416665</v>
      </c>
      <c r="BF261" s="5" t="s">
        <v>147</v>
      </c>
      <c r="BG261" s="5">
        <v>1</v>
      </c>
      <c r="BH261" s="5">
        <v>1</v>
      </c>
      <c r="BI261" s="5">
        <v>1</v>
      </c>
      <c r="BJ261" s="5">
        <v>-63</v>
      </c>
      <c r="BK261" s="5"/>
      <c r="BL261" s="5">
        <v>17</v>
      </c>
      <c r="BM261" s="5" t="s">
        <v>8</v>
      </c>
      <c r="BN261" s="6">
        <v>44013.709260370371</v>
      </c>
      <c r="BO261" s="5" t="s">
        <v>79</v>
      </c>
      <c r="BP261" s="5">
        <v>1</v>
      </c>
      <c r="BQ261" s="5">
        <v>1</v>
      </c>
      <c r="BR261" s="5">
        <v>1</v>
      </c>
      <c r="BU261">
        <v>218</v>
      </c>
      <c r="BV261" s="5" t="s">
        <v>8</v>
      </c>
      <c r="BW261" s="6">
        <v>44021.938280821756</v>
      </c>
      <c r="BX261" s="5" t="s">
        <v>142</v>
      </c>
      <c r="BY261">
        <v>1</v>
      </c>
      <c r="BZ261">
        <v>1</v>
      </c>
      <c r="CA261">
        <v>1</v>
      </c>
      <c r="CB261">
        <v>-70</v>
      </c>
      <c r="CD261">
        <v>258</v>
      </c>
      <c r="CE261" s="5" t="s">
        <v>8</v>
      </c>
      <c r="CF261" s="6">
        <v>44021.945453877313</v>
      </c>
      <c r="CG261" s="5" t="s">
        <v>143</v>
      </c>
      <c r="CH261" s="5">
        <v>1</v>
      </c>
      <c r="CI261" s="5">
        <v>1</v>
      </c>
      <c r="CJ261" s="5">
        <v>1</v>
      </c>
      <c r="CK261" s="5">
        <v>-67</v>
      </c>
      <c r="CL261" s="5"/>
      <c r="CV261">
        <v>258</v>
      </c>
      <c r="CW261" s="5" t="s">
        <v>8</v>
      </c>
      <c r="CX261" s="6">
        <v>44021.952966481484</v>
      </c>
      <c r="CY261" s="5" t="s">
        <v>145</v>
      </c>
      <c r="CZ261" s="5">
        <v>1</v>
      </c>
      <c r="DA261" s="5">
        <v>1</v>
      </c>
      <c r="DB261" s="5">
        <v>1</v>
      </c>
      <c r="DC261" s="5">
        <v>-70</v>
      </c>
    </row>
    <row r="262" spans="1:107" x14ac:dyDescent="0.25">
      <c r="A262">
        <v>25</v>
      </c>
      <c r="B262" s="5" t="s">
        <v>8</v>
      </c>
      <c r="C262" s="6">
        <v>44021.919800821757</v>
      </c>
      <c r="D262" s="5" t="s">
        <v>141</v>
      </c>
      <c r="E262">
        <v>1</v>
      </c>
      <c r="F262">
        <v>1</v>
      </c>
      <c r="G262">
        <v>1</v>
      </c>
      <c r="H262" s="5">
        <v>-28</v>
      </c>
      <c r="J262" s="5"/>
      <c r="K262" s="5"/>
      <c r="L262" s="6"/>
      <c r="M262" s="5"/>
      <c r="N262" s="5"/>
      <c r="O262" s="5"/>
      <c r="P262" s="5"/>
      <c r="S262">
        <v>166</v>
      </c>
      <c r="T262" s="5" t="s">
        <v>8</v>
      </c>
      <c r="U262" s="6">
        <v>44021.913613275465</v>
      </c>
      <c r="V262" s="5" t="s">
        <v>140</v>
      </c>
      <c r="W262">
        <v>1</v>
      </c>
      <c r="X262">
        <v>1</v>
      </c>
      <c r="Y262">
        <v>1</v>
      </c>
      <c r="Z262">
        <v>-56</v>
      </c>
      <c r="AB262" s="5">
        <v>18</v>
      </c>
      <c r="AC262" s="5" t="s">
        <v>8</v>
      </c>
      <c r="AD262" s="6">
        <v>44014.782824282411</v>
      </c>
      <c r="AE262" s="5" t="s">
        <v>110</v>
      </c>
      <c r="AF262" s="5">
        <v>1</v>
      </c>
      <c r="AG262" s="5">
        <v>1</v>
      </c>
      <c r="AH262" s="5">
        <v>1</v>
      </c>
      <c r="AK262" s="5">
        <v>18</v>
      </c>
      <c r="AL262" s="5" t="s">
        <v>8</v>
      </c>
      <c r="AM262" s="6">
        <v>44014.778357858799</v>
      </c>
      <c r="AN262" s="5" t="s">
        <v>112</v>
      </c>
      <c r="AO262" s="5">
        <v>1</v>
      </c>
      <c r="AP262" s="5">
        <v>1</v>
      </c>
      <c r="AQ262" s="5">
        <v>1</v>
      </c>
      <c r="AT262" s="5">
        <v>18</v>
      </c>
      <c r="AU262" s="5" t="s">
        <v>8</v>
      </c>
      <c r="AV262" s="6">
        <v>44014.773533020831</v>
      </c>
      <c r="AW262" s="5" t="s">
        <v>114</v>
      </c>
      <c r="AX262" s="5">
        <v>1</v>
      </c>
      <c r="AY262" s="5">
        <v>1</v>
      </c>
      <c r="AZ262" s="5">
        <v>1</v>
      </c>
      <c r="BC262">
        <v>259</v>
      </c>
      <c r="BD262" s="5" t="s">
        <v>8</v>
      </c>
      <c r="BE262" s="6">
        <v>44021.894028657407</v>
      </c>
      <c r="BF262" s="5" t="s">
        <v>147</v>
      </c>
      <c r="BG262" s="5">
        <v>1</v>
      </c>
      <c r="BH262" s="5">
        <v>1</v>
      </c>
      <c r="BI262" s="5">
        <v>1</v>
      </c>
      <c r="BJ262" s="5">
        <v>-63</v>
      </c>
      <c r="BK262" s="5"/>
      <c r="BL262" s="5">
        <v>18</v>
      </c>
      <c r="BM262" s="5" t="s">
        <v>8</v>
      </c>
      <c r="BN262" s="6">
        <v>44013.709271412037</v>
      </c>
      <c r="BO262" s="5" t="s">
        <v>79</v>
      </c>
      <c r="BP262" s="5">
        <v>1</v>
      </c>
      <c r="BQ262" s="5">
        <v>1</v>
      </c>
      <c r="BR262" s="5">
        <v>1</v>
      </c>
      <c r="BU262">
        <v>219</v>
      </c>
      <c r="BV262" s="5" t="s">
        <v>8</v>
      </c>
      <c r="BW262" s="6">
        <v>44021.938289745369</v>
      </c>
      <c r="BX262" s="5" t="s">
        <v>142</v>
      </c>
      <c r="BY262">
        <v>1</v>
      </c>
      <c r="BZ262">
        <v>1</v>
      </c>
      <c r="CA262">
        <v>1</v>
      </c>
      <c r="CB262">
        <v>-65</v>
      </c>
      <c r="CD262">
        <v>259</v>
      </c>
      <c r="CE262" s="5" t="s">
        <v>8</v>
      </c>
      <c r="CF262" s="6">
        <v>44021.945470324077</v>
      </c>
      <c r="CG262" s="5" t="s">
        <v>143</v>
      </c>
      <c r="CH262" s="5">
        <v>1</v>
      </c>
      <c r="CI262" s="5">
        <v>1</v>
      </c>
      <c r="CJ262" s="5">
        <v>1</v>
      </c>
      <c r="CK262" s="5">
        <v>-70</v>
      </c>
      <c r="CL262" s="5"/>
      <c r="CV262">
        <v>259</v>
      </c>
      <c r="CW262" s="5" t="s">
        <v>8</v>
      </c>
      <c r="CX262" s="6">
        <v>44021.95297471065</v>
      </c>
      <c r="CY262" s="5" t="s">
        <v>145</v>
      </c>
      <c r="CZ262" s="5">
        <v>1</v>
      </c>
      <c r="DA262" s="5">
        <v>1</v>
      </c>
      <c r="DB262" s="5">
        <v>1</v>
      </c>
      <c r="DC262" s="5">
        <v>-71</v>
      </c>
    </row>
    <row r="263" spans="1:107" x14ac:dyDescent="0.25">
      <c r="A263">
        <v>26</v>
      </c>
      <c r="B263" s="5" t="s">
        <v>8</v>
      </c>
      <c r="C263" s="6">
        <v>44021.919803518518</v>
      </c>
      <c r="D263" s="5" t="s">
        <v>141</v>
      </c>
      <c r="E263">
        <v>1</v>
      </c>
      <c r="F263">
        <v>1</v>
      </c>
      <c r="G263">
        <v>1</v>
      </c>
      <c r="H263" s="5">
        <v>-28</v>
      </c>
      <c r="J263" s="5"/>
      <c r="K263" s="5"/>
      <c r="L263" s="6"/>
      <c r="M263" s="5"/>
      <c r="N263" s="5"/>
      <c r="O263" s="5"/>
      <c r="P263" s="5"/>
      <c r="S263">
        <v>167</v>
      </c>
      <c r="T263" s="5" t="s">
        <v>8</v>
      </c>
      <c r="U263" s="6">
        <v>44021.91362295139</v>
      </c>
      <c r="V263" s="5" t="s">
        <v>140</v>
      </c>
      <c r="W263">
        <v>1</v>
      </c>
      <c r="X263">
        <v>1</v>
      </c>
      <c r="Y263">
        <v>1</v>
      </c>
      <c r="Z263">
        <v>-57</v>
      </c>
      <c r="AB263" s="5">
        <v>19</v>
      </c>
      <c r="AC263" s="5" t="s">
        <v>8</v>
      </c>
      <c r="AD263" s="6">
        <v>44014.782844664354</v>
      </c>
      <c r="AE263" s="5" t="s">
        <v>110</v>
      </c>
      <c r="AF263" s="5">
        <v>1</v>
      </c>
      <c r="AG263" s="5">
        <v>1</v>
      </c>
      <c r="AH263" s="5">
        <v>1</v>
      </c>
      <c r="AK263" s="5">
        <v>19</v>
      </c>
      <c r="AL263" s="5" t="s">
        <v>8</v>
      </c>
      <c r="AM263" s="6">
        <v>44014.778368148145</v>
      </c>
      <c r="AN263" s="5" t="s">
        <v>112</v>
      </c>
      <c r="AO263" s="5">
        <v>1</v>
      </c>
      <c r="AP263" s="5">
        <v>1</v>
      </c>
      <c r="AQ263" s="5">
        <v>1</v>
      </c>
      <c r="AT263" s="5">
        <v>19</v>
      </c>
      <c r="AU263" s="5" t="s">
        <v>8</v>
      </c>
      <c r="AV263" s="6">
        <v>44014.77354923611</v>
      </c>
      <c r="AW263" s="5" t="s">
        <v>114</v>
      </c>
      <c r="AX263" s="5">
        <v>1</v>
      </c>
      <c r="AY263" s="5">
        <v>1</v>
      </c>
      <c r="AZ263" s="5">
        <v>1</v>
      </c>
      <c r="BC263">
        <v>260</v>
      </c>
      <c r="BD263" s="5" t="s">
        <v>8</v>
      </c>
      <c r="BE263" s="6">
        <v>44021.894044872686</v>
      </c>
      <c r="BF263" s="5" t="s">
        <v>147</v>
      </c>
      <c r="BG263" s="5">
        <v>1</v>
      </c>
      <c r="BH263" s="5">
        <v>1</v>
      </c>
      <c r="BI263" s="5">
        <v>1</v>
      </c>
      <c r="BJ263" s="5">
        <v>-59</v>
      </c>
      <c r="BK263" s="5"/>
      <c r="BL263" s="5">
        <v>19</v>
      </c>
      <c r="BM263" s="5" t="s">
        <v>8</v>
      </c>
      <c r="BN263" s="6">
        <v>44013.709283414355</v>
      </c>
      <c r="BO263" s="5" t="s">
        <v>79</v>
      </c>
      <c r="BP263" s="5">
        <v>1</v>
      </c>
      <c r="BQ263" s="5">
        <v>1</v>
      </c>
      <c r="BR263" s="5">
        <v>1</v>
      </c>
      <c r="BU263">
        <v>220</v>
      </c>
      <c r="BV263" s="5" t="s">
        <v>8</v>
      </c>
      <c r="BW263" s="6">
        <v>44021.938298993053</v>
      </c>
      <c r="BX263" s="5" t="s">
        <v>142</v>
      </c>
      <c r="BY263">
        <v>1</v>
      </c>
      <c r="BZ263">
        <v>1</v>
      </c>
      <c r="CA263">
        <v>1</v>
      </c>
      <c r="CB263">
        <v>-66</v>
      </c>
      <c r="CD263">
        <v>260</v>
      </c>
      <c r="CE263" s="5" t="s">
        <v>8</v>
      </c>
      <c r="CF263" s="6">
        <v>44021.945475891203</v>
      </c>
      <c r="CG263" s="5" t="s">
        <v>143</v>
      </c>
      <c r="CH263" s="5">
        <v>1</v>
      </c>
      <c r="CI263" s="5">
        <v>1</v>
      </c>
      <c r="CJ263" s="5">
        <v>1</v>
      </c>
      <c r="CK263" s="5">
        <v>-67</v>
      </c>
      <c r="CL263" s="5"/>
      <c r="CV263">
        <v>260</v>
      </c>
      <c r="CW263" s="5" t="s">
        <v>8</v>
      </c>
      <c r="CX263" s="6">
        <v>44021.952997916669</v>
      </c>
      <c r="CY263" s="5" t="s">
        <v>145</v>
      </c>
      <c r="CZ263" s="5">
        <v>1</v>
      </c>
      <c r="DA263" s="5">
        <v>1</v>
      </c>
      <c r="DB263" s="5">
        <v>1</v>
      </c>
      <c r="DC263" s="5">
        <v>-71</v>
      </c>
    </row>
    <row r="264" spans="1:107" x14ac:dyDescent="0.25">
      <c r="A264">
        <v>27</v>
      </c>
      <c r="B264" s="5" t="s">
        <v>8</v>
      </c>
      <c r="C264" s="6">
        <v>44021.91981673611</v>
      </c>
      <c r="D264" s="5" t="s">
        <v>141</v>
      </c>
      <c r="E264">
        <v>1</v>
      </c>
      <c r="F264">
        <v>1</v>
      </c>
      <c r="G264">
        <v>1</v>
      </c>
      <c r="H264" s="5">
        <v>-11</v>
      </c>
      <c r="J264" s="5"/>
      <c r="K264" s="5"/>
      <c r="L264" s="6"/>
      <c r="M264" s="5"/>
      <c r="N264" s="5"/>
      <c r="O264" s="5"/>
      <c r="P264" s="5"/>
      <c r="S264">
        <v>168</v>
      </c>
      <c r="T264" s="5" t="s">
        <v>8</v>
      </c>
      <c r="U264" s="6">
        <v>44021.913634293982</v>
      </c>
      <c r="V264" s="5" t="s">
        <v>140</v>
      </c>
      <c r="W264">
        <v>1</v>
      </c>
      <c r="X264">
        <v>1</v>
      </c>
      <c r="Y264">
        <v>1</v>
      </c>
      <c r="Z264">
        <v>-58</v>
      </c>
      <c r="AB264" s="5">
        <v>20</v>
      </c>
      <c r="AC264" s="5" t="s">
        <v>8</v>
      </c>
      <c r="AD264" s="6">
        <v>44014.782847268521</v>
      </c>
      <c r="AE264" s="5" t="s">
        <v>110</v>
      </c>
      <c r="AF264" s="5">
        <v>1</v>
      </c>
      <c r="AG264" s="5">
        <v>1</v>
      </c>
      <c r="AH264" s="5">
        <v>1</v>
      </c>
      <c r="AK264" s="5">
        <v>20</v>
      </c>
      <c r="AL264" s="5" t="s">
        <v>8</v>
      </c>
      <c r="AM264" s="6">
        <v>44014.778385150465</v>
      </c>
      <c r="AN264" s="5" t="s">
        <v>112</v>
      </c>
      <c r="AO264" s="5">
        <v>1</v>
      </c>
      <c r="AP264" s="5">
        <v>1</v>
      </c>
      <c r="AQ264" s="5">
        <v>1</v>
      </c>
      <c r="AT264" s="5">
        <v>20</v>
      </c>
      <c r="AU264" s="5" t="s">
        <v>8</v>
      </c>
      <c r="AV264" s="6">
        <v>44014.773553981482</v>
      </c>
      <c r="AW264" s="5" t="s">
        <v>114</v>
      </c>
      <c r="AX264" s="5">
        <v>1</v>
      </c>
      <c r="AY264" s="5">
        <v>1</v>
      </c>
      <c r="AZ264" s="5">
        <v>1</v>
      </c>
      <c r="BC264">
        <v>261</v>
      </c>
      <c r="BD264" s="5" t="s">
        <v>8</v>
      </c>
      <c r="BE264" s="6">
        <v>44021.894053784723</v>
      </c>
      <c r="BF264" s="5" t="s">
        <v>147</v>
      </c>
      <c r="BG264" s="5">
        <v>1</v>
      </c>
      <c r="BH264" s="5">
        <v>1</v>
      </c>
      <c r="BI264" s="5">
        <v>1</v>
      </c>
      <c r="BJ264" s="5">
        <v>-68</v>
      </c>
      <c r="BK264" s="5"/>
      <c r="BL264" s="5">
        <v>20</v>
      </c>
      <c r="BM264" s="5" t="s">
        <v>8</v>
      </c>
      <c r="BN264" s="6">
        <v>44013.709306620367</v>
      </c>
      <c r="BO264" s="5" t="s">
        <v>79</v>
      </c>
      <c r="BP264" s="5">
        <v>1</v>
      </c>
      <c r="BQ264" s="5">
        <v>1</v>
      </c>
      <c r="BR264" s="5">
        <v>1</v>
      </c>
      <c r="BU264">
        <v>221</v>
      </c>
      <c r="BV264" s="5" t="s">
        <v>8</v>
      </c>
      <c r="BW264" s="6">
        <v>44021.938322199072</v>
      </c>
      <c r="BX264" s="5" t="s">
        <v>142</v>
      </c>
      <c r="BY264">
        <v>1</v>
      </c>
      <c r="BZ264">
        <v>1</v>
      </c>
      <c r="CA264">
        <v>1</v>
      </c>
      <c r="CB264">
        <v>-69</v>
      </c>
      <c r="CD264">
        <v>261</v>
      </c>
      <c r="CE264" s="5" t="s">
        <v>8</v>
      </c>
      <c r="CF264" s="6">
        <v>44021.945489432874</v>
      </c>
      <c r="CG264" s="5" t="s">
        <v>143</v>
      </c>
      <c r="CH264" s="5">
        <v>1</v>
      </c>
      <c r="CI264" s="5">
        <v>1</v>
      </c>
      <c r="CJ264" s="5">
        <v>1</v>
      </c>
      <c r="CK264" s="5">
        <v>-67</v>
      </c>
      <c r="CL264" s="5"/>
      <c r="CV264">
        <v>261</v>
      </c>
      <c r="CW264" s="5" t="s">
        <v>8</v>
      </c>
      <c r="CX264" s="6">
        <v>44021.953012256941</v>
      </c>
      <c r="CY264" s="5" t="s">
        <v>145</v>
      </c>
      <c r="CZ264" s="5">
        <v>1</v>
      </c>
      <c r="DA264" s="5">
        <v>1</v>
      </c>
      <c r="DB264" s="5">
        <v>1</v>
      </c>
      <c r="DC264" s="5">
        <v>-73</v>
      </c>
    </row>
    <row r="265" spans="1:107" x14ac:dyDescent="0.25">
      <c r="A265">
        <v>28</v>
      </c>
      <c r="B265" s="5" t="s">
        <v>8</v>
      </c>
      <c r="C265" s="6">
        <v>44021.919826458332</v>
      </c>
      <c r="D265" s="5" t="s">
        <v>141</v>
      </c>
      <c r="E265">
        <v>1</v>
      </c>
      <c r="F265">
        <v>1</v>
      </c>
      <c r="G265">
        <v>1</v>
      </c>
      <c r="H265" s="5">
        <v>-28</v>
      </c>
      <c r="J265" s="5"/>
      <c r="K265" s="5"/>
      <c r="L265" s="6"/>
      <c r="M265" s="5"/>
      <c r="N265" s="5"/>
      <c r="O265" s="5"/>
      <c r="P265" s="5"/>
      <c r="S265">
        <v>169</v>
      </c>
      <c r="T265" s="5" t="s">
        <v>8</v>
      </c>
      <c r="U265" s="6">
        <v>44021.913646516201</v>
      </c>
      <c r="V265" s="5" t="s">
        <v>140</v>
      </c>
      <c r="W265">
        <v>1</v>
      </c>
      <c r="X265">
        <v>1</v>
      </c>
      <c r="Y265">
        <v>1</v>
      </c>
      <c r="Z265">
        <v>-58</v>
      </c>
      <c r="AB265" s="5">
        <v>21</v>
      </c>
      <c r="AC265" s="5" t="s">
        <v>8</v>
      </c>
      <c r="AD265" s="6">
        <v>44014.782859270832</v>
      </c>
      <c r="AE265" s="5" t="s">
        <v>110</v>
      </c>
      <c r="AF265" s="5">
        <v>1</v>
      </c>
      <c r="AG265" s="5">
        <v>1</v>
      </c>
      <c r="AH265" s="5">
        <v>1</v>
      </c>
      <c r="AK265" s="5">
        <v>21</v>
      </c>
      <c r="AL265" s="5" t="s">
        <v>8</v>
      </c>
      <c r="AM265" s="6">
        <v>44014.778392395834</v>
      </c>
      <c r="AN265" s="5" t="s">
        <v>112</v>
      </c>
      <c r="AO265" s="5">
        <v>1</v>
      </c>
      <c r="AP265" s="5">
        <v>1</v>
      </c>
      <c r="AQ265" s="5">
        <v>1</v>
      </c>
      <c r="AT265" s="5">
        <v>21</v>
      </c>
      <c r="AU265" s="5" t="s">
        <v>8</v>
      </c>
      <c r="AV265" s="6">
        <v>44014.773564930554</v>
      </c>
      <c r="AW265" s="5" t="s">
        <v>114</v>
      </c>
      <c r="AX265" s="5">
        <v>1</v>
      </c>
      <c r="AY265" s="5">
        <v>1</v>
      </c>
      <c r="AZ265" s="5">
        <v>1</v>
      </c>
      <c r="BC265">
        <v>262</v>
      </c>
      <c r="BD265" s="5" t="s">
        <v>8</v>
      </c>
      <c r="BE265" s="6">
        <v>44021.894064375003</v>
      </c>
      <c r="BF265" s="5" t="s">
        <v>147</v>
      </c>
      <c r="BG265" s="5">
        <v>1</v>
      </c>
      <c r="BH265" s="5">
        <v>1</v>
      </c>
      <c r="BI265" s="5">
        <v>1</v>
      </c>
      <c r="BJ265" s="5">
        <v>-59</v>
      </c>
      <c r="BK265" s="5"/>
      <c r="BL265" s="5">
        <v>21</v>
      </c>
      <c r="BM265" s="5" t="s">
        <v>8</v>
      </c>
      <c r="BN265" s="6">
        <v>44013.709320243055</v>
      </c>
      <c r="BO265" s="5" t="s">
        <v>79</v>
      </c>
      <c r="BP265" s="5">
        <v>1</v>
      </c>
      <c r="BQ265" s="5">
        <v>1</v>
      </c>
      <c r="BR265" s="5">
        <v>1</v>
      </c>
      <c r="BU265">
        <v>222</v>
      </c>
      <c r="BV265" s="5" t="s">
        <v>8</v>
      </c>
      <c r="BW265" s="6">
        <v>44021.938334999999</v>
      </c>
      <c r="BX265" s="5" t="s">
        <v>142</v>
      </c>
      <c r="BY265">
        <v>1</v>
      </c>
      <c r="BZ265">
        <v>1</v>
      </c>
      <c r="CA265">
        <v>1</v>
      </c>
      <c r="CB265">
        <v>-67</v>
      </c>
      <c r="CD265">
        <v>262</v>
      </c>
      <c r="CE265" s="5" t="s">
        <v>8</v>
      </c>
      <c r="CF265" s="6">
        <v>44021.945498483794</v>
      </c>
      <c r="CG265" s="5" t="s">
        <v>143</v>
      </c>
      <c r="CH265" s="5">
        <v>1</v>
      </c>
      <c r="CI265" s="5">
        <v>1</v>
      </c>
      <c r="CJ265" s="5">
        <v>1</v>
      </c>
      <c r="CK265" s="5">
        <v>-70</v>
      </c>
      <c r="CL265" s="5"/>
      <c r="CV265">
        <v>262</v>
      </c>
      <c r="CW265" s="5" t="s">
        <v>8</v>
      </c>
      <c r="CX265" s="6">
        <v>44021.953021817128</v>
      </c>
      <c r="CY265" s="5" t="s">
        <v>145</v>
      </c>
      <c r="CZ265" s="5">
        <v>1</v>
      </c>
      <c r="DA265" s="5">
        <v>1</v>
      </c>
      <c r="DB265" s="5">
        <v>1</v>
      </c>
      <c r="DC265" s="5">
        <v>-68</v>
      </c>
    </row>
    <row r="266" spans="1:107" x14ac:dyDescent="0.25">
      <c r="A266">
        <v>29</v>
      </c>
      <c r="B266" s="5" t="s">
        <v>8</v>
      </c>
      <c r="C266" s="6">
        <v>44021.919841620373</v>
      </c>
      <c r="D266" s="5" t="s">
        <v>141</v>
      </c>
      <c r="E266">
        <v>1</v>
      </c>
      <c r="F266">
        <v>1</v>
      </c>
      <c r="G266">
        <v>1</v>
      </c>
      <c r="H266" s="5">
        <v>-28</v>
      </c>
      <c r="J266" s="5"/>
      <c r="K266" s="5"/>
      <c r="L266" s="6"/>
      <c r="M266" s="5"/>
      <c r="N266" s="5"/>
      <c r="O266" s="5"/>
      <c r="P266" s="5"/>
      <c r="S266">
        <v>170</v>
      </c>
      <c r="T266" s="5" t="s">
        <v>8</v>
      </c>
      <c r="U266" s="6">
        <v>44021.913658703706</v>
      </c>
      <c r="V266" s="5" t="s">
        <v>140</v>
      </c>
      <c r="W266">
        <v>1</v>
      </c>
      <c r="X266">
        <v>1</v>
      </c>
      <c r="Y266">
        <v>1</v>
      </c>
      <c r="Z266">
        <v>-58</v>
      </c>
      <c r="AB266" s="5">
        <v>22</v>
      </c>
      <c r="AC266" s="5" t="s">
        <v>8</v>
      </c>
      <c r="AD266" s="6">
        <v>44014.782870543982</v>
      </c>
      <c r="AE266" s="5" t="s">
        <v>110</v>
      </c>
      <c r="AF266" s="5">
        <v>1</v>
      </c>
      <c r="AG266" s="5">
        <v>1</v>
      </c>
      <c r="AH266" s="5">
        <v>1</v>
      </c>
      <c r="AK266" s="5">
        <v>22</v>
      </c>
      <c r="AL266" s="5" t="s">
        <v>8</v>
      </c>
      <c r="AM266" s="6">
        <v>44014.778404375</v>
      </c>
      <c r="AN266" s="5" t="s">
        <v>112</v>
      </c>
      <c r="AO266" s="5">
        <v>1</v>
      </c>
      <c r="AP266" s="5">
        <v>1</v>
      </c>
      <c r="AQ266" s="5">
        <v>1</v>
      </c>
      <c r="AT266" s="5">
        <v>22</v>
      </c>
      <c r="AU266" s="5" t="s">
        <v>8</v>
      </c>
      <c r="AV266" s="6">
        <v>44014.773579062501</v>
      </c>
      <c r="AW266" s="5" t="s">
        <v>114</v>
      </c>
      <c r="AX266" s="5">
        <v>1</v>
      </c>
      <c r="AY266" s="5">
        <v>1</v>
      </c>
      <c r="AZ266" s="5">
        <v>1</v>
      </c>
      <c r="BC266">
        <v>263</v>
      </c>
      <c r="BD266" s="5" t="s">
        <v>8</v>
      </c>
      <c r="BE266" s="6">
        <v>44021.894076666664</v>
      </c>
      <c r="BF266" s="5" t="s">
        <v>147</v>
      </c>
      <c r="BG266" s="5">
        <v>1</v>
      </c>
      <c r="BH266" s="5">
        <v>1</v>
      </c>
      <c r="BI266" s="5">
        <v>1</v>
      </c>
      <c r="BJ266" s="5">
        <v>-61</v>
      </c>
      <c r="BK266" s="5"/>
      <c r="BL266" s="5">
        <v>22</v>
      </c>
      <c r="BM266" s="5" t="s">
        <v>8</v>
      </c>
      <c r="BN266" s="6">
        <v>44013.709328993056</v>
      </c>
      <c r="BO266" s="5" t="s">
        <v>79</v>
      </c>
      <c r="BP266" s="5">
        <v>1</v>
      </c>
      <c r="BQ266" s="5">
        <v>1</v>
      </c>
      <c r="BR266" s="5">
        <v>1</v>
      </c>
      <c r="BU266">
        <v>223</v>
      </c>
      <c r="BV266" s="5" t="s">
        <v>8</v>
      </c>
      <c r="BW266" s="6">
        <v>44021.938348124997</v>
      </c>
      <c r="BX266" s="5" t="s">
        <v>142</v>
      </c>
      <c r="BY266">
        <v>1</v>
      </c>
      <c r="BZ266">
        <v>1</v>
      </c>
      <c r="CA266">
        <v>1</v>
      </c>
      <c r="CB266">
        <v>-70</v>
      </c>
      <c r="CD266">
        <v>263</v>
      </c>
      <c r="CE266" s="5" t="s">
        <v>8</v>
      </c>
      <c r="CF266" s="6">
        <v>44021.945521689813</v>
      </c>
      <c r="CG266" s="5" t="s">
        <v>143</v>
      </c>
      <c r="CH266" s="5">
        <v>1</v>
      </c>
      <c r="CI266" s="5">
        <v>1</v>
      </c>
      <c r="CJ266" s="5">
        <v>1</v>
      </c>
      <c r="CK266" s="5">
        <v>-67</v>
      </c>
      <c r="CL266" s="5"/>
      <c r="CV266">
        <v>263</v>
      </c>
      <c r="CW266" s="5" t="s">
        <v>8</v>
      </c>
      <c r="CX266" s="6">
        <v>44021.953032488425</v>
      </c>
      <c r="CY266" s="5" t="s">
        <v>145</v>
      </c>
      <c r="CZ266" s="5">
        <v>1</v>
      </c>
      <c r="DA266" s="5">
        <v>1</v>
      </c>
      <c r="DB266" s="5">
        <v>1</v>
      </c>
      <c r="DC266" s="5">
        <v>-70</v>
      </c>
    </row>
    <row r="267" spans="1:107" x14ac:dyDescent="0.25">
      <c r="A267">
        <v>30</v>
      </c>
      <c r="B267" s="5" t="s">
        <v>8</v>
      </c>
      <c r="C267" s="6">
        <v>44021.91985233796</v>
      </c>
      <c r="D267" s="5" t="s">
        <v>141</v>
      </c>
      <c r="E267">
        <v>1</v>
      </c>
      <c r="F267">
        <v>1</v>
      </c>
      <c r="G267">
        <v>1</v>
      </c>
      <c r="H267" s="5">
        <v>-28</v>
      </c>
      <c r="J267" s="5"/>
      <c r="K267" s="5"/>
      <c r="L267" s="6"/>
      <c r="M267" s="5"/>
      <c r="N267" s="5"/>
      <c r="O267" s="5"/>
      <c r="P267" s="5"/>
      <c r="S267">
        <v>171</v>
      </c>
      <c r="T267" s="5" t="s">
        <v>8</v>
      </c>
      <c r="U267" s="6">
        <v>44021.913681921294</v>
      </c>
      <c r="V267" s="5" t="s">
        <v>140</v>
      </c>
      <c r="W267">
        <v>1</v>
      </c>
      <c r="X267">
        <v>1</v>
      </c>
      <c r="Y267">
        <v>1</v>
      </c>
      <c r="Z267">
        <v>-60</v>
      </c>
      <c r="AB267" s="5">
        <v>23</v>
      </c>
      <c r="AC267" s="5" t="s">
        <v>8</v>
      </c>
      <c r="AD267" s="6">
        <v>44014.782883206019</v>
      </c>
      <c r="AE267" s="5" t="s">
        <v>110</v>
      </c>
      <c r="AF267" s="5">
        <v>1</v>
      </c>
      <c r="AG267" s="5">
        <v>1</v>
      </c>
      <c r="AH267" s="5">
        <v>1</v>
      </c>
      <c r="AK267" s="5">
        <v>23</v>
      </c>
      <c r="AL267" s="5" t="s">
        <v>8</v>
      </c>
      <c r="AM267" s="6">
        <v>44014.778423634256</v>
      </c>
      <c r="AN267" s="5" t="s">
        <v>112</v>
      </c>
      <c r="AO267" s="5">
        <v>1</v>
      </c>
      <c r="AP267" s="5">
        <v>1</v>
      </c>
      <c r="AQ267" s="5">
        <v>1</v>
      </c>
      <c r="AT267" s="5">
        <v>23</v>
      </c>
      <c r="AU267" s="5" t="s">
        <v>8</v>
      </c>
      <c r="AV267" s="6">
        <v>44014.773588159725</v>
      </c>
      <c r="AW267" s="5" t="s">
        <v>114</v>
      </c>
      <c r="AX267" s="5">
        <v>1</v>
      </c>
      <c r="AY267" s="5">
        <v>1</v>
      </c>
      <c r="AZ267" s="5">
        <v>1</v>
      </c>
      <c r="BC267">
        <v>264</v>
      </c>
      <c r="BD267" s="5" t="s">
        <v>8</v>
      </c>
      <c r="BE267" s="6">
        <v>44021.894086076391</v>
      </c>
      <c r="BF267" s="5" t="s">
        <v>147</v>
      </c>
      <c r="BG267" s="5">
        <v>1</v>
      </c>
      <c r="BH267" s="5">
        <v>1</v>
      </c>
      <c r="BI267" s="5">
        <v>1</v>
      </c>
      <c r="BJ267" s="5">
        <v>-59</v>
      </c>
      <c r="BK267" s="5"/>
      <c r="BL267" s="5">
        <v>23</v>
      </c>
      <c r="BM267" s="5" t="s">
        <v>8</v>
      </c>
      <c r="BN267" s="6">
        <v>44013.709341307869</v>
      </c>
      <c r="BO267" s="5" t="s">
        <v>79</v>
      </c>
      <c r="BP267" s="5">
        <v>1</v>
      </c>
      <c r="BQ267" s="5">
        <v>1</v>
      </c>
      <c r="BR267" s="5">
        <v>1</v>
      </c>
      <c r="BU267">
        <v>224</v>
      </c>
      <c r="BV267" s="5" t="s">
        <v>8</v>
      </c>
      <c r="BW267" s="6">
        <v>44021.938359849541</v>
      </c>
      <c r="BX267" s="5" t="s">
        <v>142</v>
      </c>
      <c r="BY267">
        <v>1</v>
      </c>
      <c r="BZ267">
        <v>1</v>
      </c>
      <c r="CA267">
        <v>1</v>
      </c>
      <c r="CB267">
        <v>-64</v>
      </c>
      <c r="CD267">
        <v>264</v>
      </c>
      <c r="CE267" s="5" t="s">
        <v>8</v>
      </c>
      <c r="CF267" s="6">
        <v>44021.94553863426</v>
      </c>
      <c r="CG267" s="5" t="s">
        <v>143</v>
      </c>
      <c r="CH267" s="5">
        <v>1</v>
      </c>
      <c r="CI267" s="5">
        <v>1</v>
      </c>
      <c r="CJ267" s="5">
        <v>1</v>
      </c>
      <c r="CK267" s="5">
        <v>-67</v>
      </c>
      <c r="CL267" s="5"/>
      <c r="CV267">
        <v>264</v>
      </c>
      <c r="CW267" s="5" t="s">
        <v>8</v>
      </c>
      <c r="CX267" s="6">
        <v>44021.953054166668</v>
      </c>
      <c r="CY267" s="5" t="s">
        <v>145</v>
      </c>
      <c r="CZ267" s="5">
        <v>1</v>
      </c>
      <c r="DA267" s="5">
        <v>1</v>
      </c>
      <c r="DB267" s="5">
        <v>1</v>
      </c>
      <c r="DC267" s="5">
        <v>-71</v>
      </c>
    </row>
    <row r="268" spans="1:107" x14ac:dyDescent="0.25">
      <c r="A268">
        <v>31</v>
      </c>
      <c r="B268" s="5" t="s">
        <v>8</v>
      </c>
      <c r="C268" s="6">
        <v>44021.919862499999</v>
      </c>
      <c r="D268" s="5" t="s">
        <v>141</v>
      </c>
      <c r="E268">
        <v>1</v>
      </c>
      <c r="F268">
        <v>1</v>
      </c>
      <c r="G268">
        <v>1</v>
      </c>
      <c r="H268" s="5">
        <v>-10</v>
      </c>
      <c r="K268" s="5"/>
      <c r="L268" s="6"/>
      <c r="M268" s="5"/>
      <c r="S268">
        <v>172</v>
      </c>
      <c r="T268" s="5" t="s">
        <v>8</v>
      </c>
      <c r="U268" s="6">
        <v>44021.913703738428</v>
      </c>
      <c r="V268" s="5" t="s">
        <v>140</v>
      </c>
      <c r="W268">
        <v>1</v>
      </c>
      <c r="X268">
        <v>1</v>
      </c>
      <c r="Y268">
        <v>1</v>
      </c>
      <c r="Z268">
        <v>-59</v>
      </c>
      <c r="AB268">
        <v>24</v>
      </c>
      <c r="AC268" s="5" t="s">
        <v>8</v>
      </c>
      <c r="AD268" s="6">
        <v>44014.782893819443</v>
      </c>
      <c r="AE268" s="5" t="s">
        <v>110</v>
      </c>
      <c r="AF268">
        <v>1</v>
      </c>
      <c r="AG268">
        <v>1</v>
      </c>
      <c r="AH268">
        <v>1</v>
      </c>
      <c r="AK268">
        <v>24</v>
      </c>
      <c r="AL268" s="5" t="s">
        <v>8</v>
      </c>
      <c r="AM268" s="6">
        <v>44014.778426192126</v>
      </c>
      <c r="AN268" s="5" t="s">
        <v>112</v>
      </c>
      <c r="AO268">
        <v>1</v>
      </c>
      <c r="AP268">
        <v>1</v>
      </c>
      <c r="AQ268">
        <v>1</v>
      </c>
      <c r="AT268">
        <v>24</v>
      </c>
      <c r="AU268" s="5" t="s">
        <v>8</v>
      </c>
      <c r="AV268" s="6">
        <v>44014.773600486114</v>
      </c>
      <c r="AW268" s="5" t="s">
        <v>114</v>
      </c>
      <c r="AX268">
        <v>1</v>
      </c>
      <c r="AY268">
        <v>1</v>
      </c>
      <c r="AZ268">
        <v>1</v>
      </c>
      <c r="BC268">
        <v>265</v>
      </c>
      <c r="BD268" s="5" t="s">
        <v>8</v>
      </c>
      <c r="BE268" s="6">
        <v>44021.894100127312</v>
      </c>
      <c r="BF268" s="5" t="s">
        <v>147</v>
      </c>
      <c r="BG268" s="5">
        <v>1</v>
      </c>
      <c r="BH268" s="5">
        <v>1</v>
      </c>
      <c r="BI268" s="5">
        <v>1</v>
      </c>
      <c r="BJ268" s="5">
        <v>-62</v>
      </c>
      <c r="BK268" s="5"/>
      <c r="BL268">
        <v>24</v>
      </c>
      <c r="BM268" s="5" t="s">
        <v>8</v>
      </c>
      <c r="BN268" s="6">
        <v>44013.709355416664</v>
      </c>
      <c r="BO268" s="5" t="s">
        <v>79</v>
      </c>
      <c r="BP268">
        <v>1</v>
      </c>
      <c r="BQ268">
        <v>1</v>
      </c>
      <c r="BR268">
        <v>1</v>
      </c>
      <c r="BU268">
        <v>225</v>
      </c>
      <c r="BV268" s="5" t="s">
        <v>8</v>
      </c>
      <c r="BW268" s="6">
        <v>44021.938370763892</v>
      </c>
      <c r="BX268" s="5" t="s">
        <v>142</v>
      </c>
      <c r="BY268">
        <v>1</v>
      </c>
      <c r="BZ268">
        <v>1</v>
      </c>
      <c r="CA268">
        <v>1</v>
      </c>
      <c r="CB268">
        <v>-70</v>
      </c>
      <c r="CD268">
        <v>265</v>
      </c>
      <c r="CE268" s="5" t="s">
        <v>8</v>
      </c>
      <c r="CF268" s="6">
        <v>44021.945544513888</v>
      </c>
      <c r="CG268" s="5" t="s">
        <v>143</v>
      </c>
      <c r="CH268" s="5">
        <v>1</v>
      </c>
      <c r="CI268" s="5">
        <v>1</v>
      </c>
      <c r="CJ268" s="5">
        <v>1</v>
      </c>
      <c r="CK268" s="5">
        <v>-70</v>
      </c>
      <c r="CL268" s="5"/>
      <c r="CV268">
        <v>265</v>
      </c>
      <c r="CW268" s="5" t="s">
        <v>8</v>
      </c>
      <c r="CX268" s="6">
        <v>44021.953055717589</v>
      </c>
      <c r="CY268" s="5" t="s">
        <v>145</v>
      </c>
      <c r="CZ268" s="5">
        <v>1</v>
      </c>
      <c r="DA268" s="5">
        <v>1</v>
      </c>
      <c r="DB268" s="5">
        <v>1</v>
      </c>
      <c r="DC268" s="5">
        <v>-73</v>
      </c>
    </row>
    <row r="269" spans="1:107" x14ac:dyDescent="0.25">
      <c r="A269">
        <v>32</v>
      </c>
      <c r="B269" s="5" t="s">
        <v>8</v>
      </c>
      <c r="C269" s="6">
        <v>44021.919873564817</v>
      </c>
      <c r="D269" s="5" t="s">
        <v>141</v>
      </c>
      <c r="E269">
        <v>1</v>
      </c>
      <c r="F269">
        <v>1</v>
      </c>
      <c r="G269">
        <v>1</v>
      </c>
      <c r="H269" s="5">
        <v>-28</v>
      </c>
      <c r="K269" s="5"/>
      <c r="L269" s="6"/>
      <c r="M269" s="5"/>
      <c r="S269">
        <v>173</v>
      </c>
      <c r="T269" s="5" t="s">
        <v>8</v>
      </c>
      <c r="U269" s="6">
        <v>44021.91371547454</v>
      </c>
      <c r="V269" s="5" t="s">
        <v>140</v>
      </c>
      <c r="W269">
        <v>1</v>
      </c>
      <c r="X269">
        <v>1</v>
      </c>
      <c r="Y269">
        <v>1</v>
      </c>
      <c r="Z269">
        <v>-59</v>
      </c>
      <c r="AB269">
        <v>25</v>
      </c>
      <c r="AC269" s="5" t="s">
        <v>8</v>
      </c>
      <c r="AD269" s="6">
        <v>44014.78290539352</v>
      </c>
      <c r="AE269" s="5" t="s">
        <v>110</v>
      </c>
      <c r="AF269">
        <v>1</v>
      </c>
      <c r="AG269">
        <v>1</v>
      </c>
      <c r="AH269">
        <v>1</v>
      </c>
      <c r="AK269">
        <v>25</v>
      </c>
      <c r="AL269" s="5" t="s">
        <v>8</v>
      </c>
      <c r="AM269" s="6">
        <v>44014.778437858797</v>
      </c>
      <c r="AN269" s="5" t="s">
        <v>112</v>
      </c>
      <c r="AO269">
        <v>1</v>
      </c>
      <c r="AP269">
        <v>1</v>
      </c>
      <c r="AQ269">
        <v>1</v>
      </c>
      <c r="AT269">
        <v>25</v>
      </c>
      <c r="AU269" s="5" t="s">
        <v>8</v>
      </c>
      <c r="AV269" s="6">
        <v>44014.77361142361</v>
      </c>
      <c r="AW269" s="5" t="s">
        <v>114</v>
      </c>
      <c r="AX269">
        <v>1</v>
      </c>
      <c r="AY269">
        <v>1</v>
      </c>
      <c r="AZ269">
        <v>1</v>
      </c>
      <c r="BC269">
        <v>266</v>
      </c>
      <c r="BD269" s="5" t="s">
        <v>8</v>
      </c>
      <c r="BE269" s="6">
        <v>44021.89411252315</v>
      </c>
      <c r="BF269" s="5" t="s">
        <v>147</v>
      </c>
      <c r="BG269" s="5">
        <v>1</v>
      </c>
      <c r="BH269" s="5">
        <v>1</v>
      </c>
      <c r="BI269" s="5">
        <v>1</v>
      </c>
      <c r="BJ269" s="5">
        <v>-62</v>
      </c>
      <c r="BK269" s="5"/>
      <c r="BL269">
        <v>25</v>
      </c>
      <c r="BM269" s="5" t="s">
        <v>8</v>
      </c>
      <c r="BN269" s="6">
        <v>44013.70936630787</v>
      </c>
      <c r="BO269" s="5" t="s">
        <v>79</v>
      </c>
      <c r="BP269">
        <v>1</v>
      </c>
      <c r="BQ269">
        <v>1</v>
      </c>
      <c r="BR269">
        <v>1</v>
      </c>
      <c r="BU269">
        <v>226</v>
      </c>
      <c r="BV269" s="5" t="s">
        <v>8</v>
      </c>
      <c r="BW269" s="6">
        <v>44021.938381354164</v>
      </c>
      <c r="BX269" s="5" t="s">
        <v>142</v>
      </c>
      <c r="BY269">
        <v>1</v>
      </c>
      <c r="BZ269">
        <v>1</v>
      </c>
      <c r="CA269">
        <v>1</v>
      </c>
      <c r="CB269">
        <v>-67</v>
      </c>
      <c r="CD269">
        <v>266</v>
      </c>
      <c r="CE269" s="5" t="s">
        <v>8</v>
      </c>
      <c r="CF269" s="6">
        <v>44021.945556921295</v>
      </c>
      <c r="CG269" s="5" t="s">
        <v>143</v>
      </c>
      <c r="CH269" s="5">
        <v>1</v>
      </c>
      <c r="CI269" s="5">
        <v>1</v>
      </c>
      <c r="CJ269" s="5">
        <v>1</v>
      </c>
      <c r="CK269" s="5">
        <v>-68</v>
      </c>
      <c r="CL269" s="5"/>
      <c r="CV269">
        <v>266</v>
      </c>
      <c r="CW269" s="5" t="s">
        <v>8</v>
      </c>
      <c r="CX269" s="6">
        <v>44021.953071377313</v>
      </c>
      <c r="CY269" s="5" t="s">
        <v>145</v>
      </c>
      <c r="CZ269" s="5">
        <v>1</v>
      </c>
      <c r="DA269" s="5">
        <v>1</v>
      </c>
      <c r="DB269" s="5">
        <v>1</v>
      </c>
      <c r="DC269" s="5">
        <v>-72</v>
      </c>
    </row>
    <row r="270" spans="1:107" x14ac:dyDescent="0.25">
      <c r="A270">
        <v>33</v>
      </c>
      <c r="B270" s="5" t="s">
        <v>8</v>
      </c>
      <c r="C270" s="6">
        <v>44021.919885254632</v>
      </c>
      <c r="D270" s="5" t="s">
        <v>141</v>
      </c>
      <c r="E270">
        <v>1</v>
      </c>
      <c r="F270">
        <v>1</v>
      </c>
      <c r="G270">
        <v>1</v>
      </c>
      <c r="H270" s="5">
        <v>-11</v>
      </c>
      <c r="K270" s="5"/>
      <c r="L270" s="6"/>
      <c r="M270" s="5"/>
      <c r="S270">
        <v>174</v>
      </c>
      <c r="T270" s="5" t="s">
        <v>8</v>
      </c>
      <c r="U270" s="6">
        <v>44021.913729837965</v>
      </c>
      <c r="V270" s="5" t="s">
        <v>140</v>
      </c>
      <c r="W270">
        <v>1</v>
      </c>
      <c r="X270">
        <v>1</v>
      </c>
      <c r="Y270">
        <v>1</v>
      </c>
      <c r="Z270">
        <v>-59</v>
      </c>
      <c r="AB270">
        <v>26</v>
      </c>
      <c r="AC270" s="5" t="s">
        <v>8</v>
      </c>
      <c r="AD270" s="6">
        <v>44014.782919560188</v>
      </c>
      <c r="AE270" s="5" t="s">
        <v>110</v>
      </c>
      <c r="AF270">
        <v>1</v>
      </c>
      <c r="AG270">
        <v>1</v>
      </c>
      <c r="AH270">
        <v>1</v>
      </c>
      <c r="AK270">
        <v>26</v>
      </c>
      <c r="AL270" s="5" t="s">
        <v>8</v>
      </c>
      <c r="AM270" s="6">
        <v>44014.778450497688</v>
      </c>
      <c r="AN270" s="5" t="s">
        <v>112</v>
      </c>
      <c r="AO270">
        <v>1</v>
      </c>
      <c r="AP270">
        <v>1</v>
      </c>
      <c r="AQ270">
        <v>1</v>
      </c>
      <c r="AT270">
        <v>26</v>
      </c>
      <c r="AU270" s="5" t="s">
        <v>8</v>
      </c>
      <c r="AV270" s="6">
        <v>44014.773623831017</v>
      </c>
      <c r="AW270" s="5" t="s">
        <v>114</v>
      </c>
      <c r="AX270">
        <v>1</v>
      </c>
      <c r="AY270">
        <v>1</v>
      </c>
      <c r="AZ270">
        <v>1</v>
      </c>
      <c r="BC270">
        <v>267</v>
      </c>
      <c r="BD270" s="5" t="s">
        <v>8</v>
      </c>
      <c r="BE270" s="6">
        <v>44021.894121030091</v>
      </c>
      <c r="BF270" s="5" t="s">
        <v>147</v>
      </c>
      <c r="BG270" s="5">
        <v>1</v>
      </c>
      <c r="BH270" s="5">
        <v>1</v>
      </c>
      <c r="BI270" s="5">
        <v>1</v>
      </c>
      <c r="BJ270" s="5">
        <v>-59</v>
      </c>
      <c r="BK270" s="5"/>
      <c r="BL270">
        <v>26</v>
      </c>
      <c r="BM270" s="5" t="s">
        <v>8</v>
      </c>
      <c r="BN270" s="6">
        <v>44013.709376851853</v>
      </c>
      <c r="BO270" s="5" t="s">
        <v>79</v>
      </c>
      <c r="BP270">
        <v>1</v>
      </c>
      <c r="BQ270">
        <v>1</v>
      </c>
      <c r="BR270">
        <v>1</v>
      </c>
      <c r="BU270">
        <v>227</v>
      </c>
      <c r="BV270" s="5" t="s">
        <v>8</v>
      </c>
      <c r="BW270" s="6">
        <v>44021.938392280092</v>
      </c>
      <c r="BX270" s="5" t="s">
        <v>142</v>
      </c>
      <c r="BY270">
        <v>1</v>
      </c>
      <c r="BZ270">
        <v>1</v>
      </c>
      <c r="CA270">
        <v>1</v>
      </c>
      <c r="CB270">
        <v>-65</v>
      </c>
      <c r="CD270">
        <v>267</v>
      </c>
      <c r="CE270" s="5" t="s">
        <v>8</v>
      </c>
      <c r="CF270" s="6">
        <v>44021.945568912037</v>
      </c>
      <c r="CG270" s="5" t="s">
        <v>143</v>
      </c>
      <c r="CH270" s="5">
        <v>1</v>
      </c>
      <c r="CI270" s="5">
        <v>1</v>
      </c>
      <c r="CJ270" s="5">
        <v>1</v>
      </c>
      <c r="CK270" s="5">
        <v>-71</v>
      </c>
      <c r="CL270" s="5"/>
      <c r="CV270">
        <v>267</v>
      </c>
      <c r="CW270" s="5" t="s">
        <v>8</v>
      </c>
      <c r="CX270" s="6">
        <v>44021.953078831022</v>
      </c>
      <c r="CY270" s="5" t="s">
        <v>145</v>
      </c>
      <c r="CZ270" s="5">
        <v>1</v>
      </c>
      <c r="DA270" s="5">
        <v>1</v>
      </c>
      <c r="DB270" s="5">
        <v>1</v>
      </c>
      <c r="DC270" s="5">
        <v>-71</v>
      </c>
    </row>
    <row r="271" spans="1:107" x14ac:dyDescent="0.25">
      <c r="A271">
        <v>34</v>
      </c>
      <c r="B271" s="5" t="s">
        <v>8</v>
      </c>
      <c r="C271" s="6">
        <v>44021.919896967593</v>
      </c>
      <c r="D271" s="5" t="s">
        <v>141</v>
      </c>
      <c r="E271">
        <v>1</v>
      </c>
      <c r="F271">
        <v>1</v>
      </c>
      <c r="G271">
        <v>1</v>
      </c>
      <c r="H271" s="5">
        <v>-31</v>
      </c>
      <c r="K271" s="5"/>
      <c r="L271" s="6"/>
      <c r="M271" s="5"/>
      <c r="S271">
        <v>175</v>
      </c>
      <c r="T271" s="5" t="s">
        <v>8</v>
      </c>
      <c r="U271" s="6">
        <v>44021.913739456017</v>
      </c>
      <c r="V271" s="5" t="s">
        <v>140</v>
      </c>
      <c r="W271">
        <v>1</v>
      </c>
      <c r="X271">
        <v>1</v>
      </c>
      <c r="Y271">
        <v>1</v>
      </c>
      <c r="Z271">
        <v>-59</v>
      </c>
      <c r="AB271">
        <v>27</v>
      </c>
      <c r="AC271" s="5" t="s">
        <v>8</v>
      </c>
      <c r="AD271" s="6">
        <v>44014.782928472225</v>
      </c>
      <c r="AE271" s="5" t="s">
        <v>110</v>
      </c>
      <c r="AF271">
        <v>1</v>
      </c>
      <c r="AG271">
        <v>1</v>
      </c>
      <c r="AH271">
        <v>1</v>
      </c>
      <c r="AK271">
        <v>27</v>
      </c>
      <c r="AL271" s="5" t="s">
        <v>8</v>
      </c>
      <c r="AM271" s="6">
        <v>44014.778460879628</v>
      </c>
      <c r="AN271" s="5" t="s">
        <v>112</v>
      </c>
      <c r="AO271">
        <v>1</v>
      </c>
      <c r="AP271">
        <v>1</v>
      </c>
      <c r="AQ271">
        <v>1</v>
      </c>
      <c r="AT271">
        <v>27</v>
      </c>
      <c r="AU271" s="5" t="s">
        <v>8</v>
      </c>
      <c r="AV271" s="6">
        <v>44014.773642777778</v>
      </c>
      <c r="AW271" s="5" t="s">
        <v>114</v>
      </c>
      <c r="AX271">
        <v>1</v>
      </c>
      <c r="AY271">
        <v>1</v>
      </c>
      <c r="AZ271">
        <v>1</v>
      </c>
      <c r="BC271">
        <v>268</v>
      </c>
      <c r="BD271" s="5" t="s">
        <v>8</v>
      </c>
      <c r="BE271" s="6">
        <v>44021.894134166665</v>
      </c>
      <c r="BF271" s="5" t="s">
        <v>147</v>
      </c>
      <c r="BG271" s="5">
        <v>1</v>
      </c>
      <c r="BH271" s="5">
        <v>1</v>
      </c>
      <c r="BI271" s="5">
        <v>1</v>
      </c>
      <c r="BJ271" s="5">
        <v>-62</v>
      </c>
      <c r="BK271" s="5"/>
      <c r="BL271">
        <v>27</v>
      </c>
      <c r="BM271" s="5" t="s">
        <v>8</v>
      </c>
      <c r="BN271" s="6">
        <v>44013.709387453702</v>
      </c>
      <c r="BO271" s="5" t="s">
        <v>79</v>
      </c>
      <c r="BP271">
        <v>1</v>
      </c>
      <c r="BQ271">
        <v>1</v>
      </c>
      <c r="BR271">
        <v>1</v>
      </c>
      <c r="BU271">
        <v>228</v>
      </c>
      <c r="BV271" s="5" t="s">
        <v>8</v>
      </c>
      <c r="BW271" s="6">
        <v>44021.93840417824</v>
      </c>
      <c r="BX271" s="5" t="s">
        <v>142</v>
      </c>
      <c r="BY271">
        <v>1</v>
      </c>
      <c r="BZ271">
        <v>1</v>
      </c>
      <c r="CA271">
        <v>1</v>
      </c>
      <c r="CB271">
        <v>-65</v>
      </c>
      <c r="CD271">
        <v>268</v>
      </c>
      <c r="CE271" s="5" t="s">
        <v>8</v>
      </c>
      <c r="CF271" s="6">
        <v>44021.945579409723</v>
      </c>
      <c r="CG271" s="5" t="s">
        <v>143</v>
      </c>
      <c r="CH271" s="5">
        <v>1</v>
      </c>
      <c r="CI271" s="5">
        <v>1</v>
      </c>
      <c r="CJ271" s="5">
        <v>1</v>
      </c>
      <c r="CK271" s="5">
        <v>-67</v>
      </c>
      <c r="CL271" s="5"/>
      <c r="CV271">
        <v>268</v>
      </c>
      <c r="CW271" s="5" t="s">
        <v>8</v>
      </c>
      <c r="CX271" s="6">
        <v>44021.953091689815</v>
      </c>
      <c r="CY271" s="5" t="s">
        <v>145</v>
      </c>
      <c r="CZ271" s="5">
        <v>1</v>
      </c>
      <c r="DA271" s="5">
        <v>1</v>
      </c>
      <c r="DB271" s="5">
        <v>1</v>
      </c>
      <c r="DC271" s="5">
        <v>-73</v>
      </c>
    </row>
    <row r="272" spans="1:107" x14ac:dyDescent="0.25">
      <c r="A272">
        <v>35</v>
      </c>
      <c r="B272" s="5" t="s">
        <v>8</v>
      </c>
      <c r="C272" s="6">
        <v>44021.919907546297</v>
      </c>
      <c r="D272" s="5" t="s">
        <v>141</v>
      </c>
      <c r="E272">
        <v>1</v>
      </c>
      <c r="F272">
        <v>1</v>
      </c>
      <c r="G272">
        <v>1</v>
      </c>
      <c r="H272" s="5">
        <v>-25</v>
      </c>
      <c r="K272" s="5"/>
      <c r="L272" s="6"/>
      <c r="M272" s="5"/>
      <c r="S272">
        <v>176</v>
      </c>
      <c r="T272" s="5" t="s">
        <v>8</v>
      </c>
      <c r="U272" s="6">
        <v>44021.913750324071</v>
      </c>
      <c r="V272" s="5" t="s">
        <v>140</v>
      </c>
      <c r="W272">
        <v>1</v>
      </c>
      <c r="X272">
        <v>1</v>
      </c>
      <c r="Y272">
        <v>1</v>
      </c>
      <c r="Z272">
        <v>-58</v>
      </c>
      <c r="AB272">
        <v>28</v>
      </c>
      <c r="AC272" s="5" t="s">
        <v>8</v>
      </c>
      <c r="AD272" s="6">
        <v>44014.782943425926</v>
      </c>
      <c r="AE272" s="5" t="s">
        <v>110</v>
      </c>
      <c r="AF272">
        <v>1</v>
      </c>
      <c r="AG272">
        <v>1</v>
      </c>
      <c r="AH272">
        <v>1</v>
      </c>
      <c r="AK272">
        <v>28</v>
      </c>
      <c r="AL272" s="5" t="s">
        <v>8</v>
      </c>
      <c r="AM272" s="6">
        <v>44014.778481747686</v>
      </c>
      <c r="AN272" s="5" t="s">
        <v>112</v>
      </c>
      <c r="AO272">
        <v>1</v>
      </c>
      <c r="AP272">
        <v>1</v>
      </c>
      <c r="AQ272">
        <v>1</v>
      </c>
      <c r="AT272">
        <v>28</v>
      </c>
      <c r="AU272" s="5" t="s">
        <v>8</v>
      </c>
      <c r="AV272" s="6">
        <v>44014.773647557871</v>
      </c>
      <c r="AW272" s="5" t="s">
        <v>114</v>
      </c>
      <c r="AX272">
        <v>1</v>
      </c>
      <c r="AY272">
        <v>1</v>
      </c>
      <c r="AZ272">
        <v>1</v>
      </c>
      <c r="BC272">
        <v>269</v>
      </c>
      <c r="BD272" s="5" t="s">
        <v>8</v>
      </c>
      <c r="BE272" s="6">
        <v>44021.894144131948</v>
      </c>
      <c r="BF272" s="5" t="s">
        <v>147</v>
      </c>
      <c r="BG272" s="5">
        <v>1</v>
      </c>
      <c r="BH272" s="5">
        <v>1</v>
      </c>
      <c r="BI272" s="5">
        <v>1</v>
      </c>
      <c r="BJ272" s="5">
        <v>-62</v>
      </c>
      <c r="BK272" s="5"/>
      <c r="BL272">
        <v>0</v>
      </c>
      <c r="BM272" s="5" t="s">
        <v>8</v>
      </c>
      <c r="BN272" s="6">
        <v>44013.71037040509</v>
      </c>
      <c r="BO272" s="5" t="s">
        <v>80</v>
      </c>
      <c r="BP272">
        <v>1</v>
      </c>
      <c r="BQ272">
        <v>1</v>
      </c>
      <c r="BR272">
        <v>1</v>
      </c>
      <c r="BU272">
        <v>229</v>
      </c>
      <c r="BV272" s="5" t="s">
        <v>8</v>
      </c>
      <c r="BW272" s="6">
        <v>44021.938417557867</v>
      </c>
      <c r="BX272" s="5" t="s">
        <v>142</v>
      </c>
      <c r="BY272">
        <v>1</v>
      </c>
      <c r="BZ272">
        <v>1</v>
      </c>
      <c r="CA272">
        <v>1</v>
      </c>
      <c r="CB272">
        <v>-64</v>
      </c>
      <c r="CD272">
        <v>269</v>
      </c>
      <c r="CE272" s="5" t="s">
        <v>8</v>
      </c>
      <c r="CF272" s="6">
        <v>44021.945591041665</v>
      </c>
      <c r="CG272" s="5" t="s">
        <v>143</v>
      </c>
      <c r="CH272" s="5">
        <v>1</v>
      </c>
      <c r="CI272" s="5">
        <v>1</v>
      </c>
      <c r="CJ272" s="5">
        <v>1</v>
      </c>
      <c r="CK272" s="5">
        <v>-68</v>
      </c>
      <c r="CL272" s="5"/>
      <c r="CV272">
        <v>269</v>
      </c>
      <c r="CW272" s="5" t="s">
        <v>8</v>
      </c>
      <c r="CX272" s="6">
        <v>44021.953106076391</v>
      </c>
      <c r="CY272" s="5" t="s">
        <v>145</v>
      </c>
      <c r="CZ272" s="5">
        <v>1</v>
      </c>
      <c r="DA272" s="5">
        <v>1</v>
      </c>
      <c r="DB272" s="5">
        <v>1</v>
      </c>
      <c r="DC272" s="5">
        <v>-73</v>
      </c>
    </row>
    <row r="273" spans="1:107" x14ac:dyDescent="0.25">
      <c r="A273">
        <v>36</v>
      </c>
      <c r="B273" s="5" t="s">
        <v>8</v>
      </c>
      <c r="C273" s="6">
        <v>44021.919926539354</v>
      </c>
      <c r="D273" s="5" t="s">
        <v>141</v>
      </c>
      <c r="E273">
        <v>1</v>
      </c>
      <c r="F273">
        <v>1</v>
      </c>
      <c r="G273">
        <v>1</v>
      </c>
      <c r="H273" s="5">
        <v>-10</v>
      </c>
      <c r="K273" s="5"/>
      <c r="L273" s="6"/>
      <c r="M273" s="5"/>
      <c r="S273">
        <v>177</v>
      </c>
      <c r="T273" s="5" t="s">
        <v>8</v>
      </c>
      <c r="U273" s="6">
        <v>44021.913773541666</v>
      </c>
      <c r="V273" s="5" t="s">
        <v>140</v>
      </c>
      <c r="W273">
        <v>1</v>
      </c>
      <c r="X273">
        <v>1</v>
      </c>
      <c r="Y273">
        <v>1</v>
      </c>
      <c r="Z273">
        <v>-60</v>
      </c>
      <c r="AB273">
        <v>29</v>
      </c>
      <c r="AC273" s="5" t="s">
        <v>8</v>
      </c>
      <c r="AD273" s="6">
        <v>44014.782966643521</v>
      </c>
      <c r="AE273" s="5" t="s">
        <v>110</v>
      </c>
      <c r="AF273">
        <v>1</v>
      </c>
      <c r="AG273">
        <v>1</v>
      </c>
      <c r="AH273">
        <v>1</v>
      </c>
      <c r="AK273">
        <v>29</v>
      </c>
      <c r="AL273" s="5" t="s">
        <v>8</v>
      </c>
      <c r="AM273" s="6">
        <v>44014.778484166665</v>
      </c>
      <c r="AN273" s="5" t="s">
        <v>112</v>
      </c>
      <c r="AO273">
        <v>1</v>
      </c>
      <c r="AP273">
        <v>1</v>
      </c>
      <c r="AQ273">
        <v>1</v>
      </c>
      <c r="AT273">
        <v>29</v>
      </c>
      <c r="AU273" s="5" t="s">
        <v>8</v>
      </c>
      <c r="AV273" s="6">
        <v>44014.773661342595</v>
      </c>
      <c r="AW273" s="5" t="s">
        <v>114</v>
      </c>
      <c r="AX273">
        <v>1</v>
      </c>
      <c r="AY273">
        <v>1</v>
      </c>
      <c r="AZ273">
        <v>1</v>
      </c>
      <c r="BC273">
        <v>270</v>
      </c>
      <c r="BD273" s="5" t="s">
        <v>8</v>
      </c>
      <c r="BE273" s="6">
        <v>44021.89415537037</v>
      </c>
      <c r="BF273" s="5" t="s">
        <v>147</v>
      </c>
      <c r="BG273" s="5">
        <v>1</v>
      </c>
      <c r="BH273" s="5">
        <v>1</v>
      </c>
      <c r="BI273" s="5">
        <v>1</v>
      </c>
      <c r="BJ273" s="5">
        <v>-68</v>
      </c>
      <c r="BK273" s="5"/>
      <c r="BL273">
        <v>1</v>
      </c>
      <c r="BM273" s="5" t="s">
        <v>8</v>
      </c>
      <c r="BN273" s="6">
        <v>44013.710383032405</v>
      </c>
      <c r="BO273" s="5" t="s">
        <v>80</v>
      </c>
      <c r="BP273">
        <v>1</v>
      </c>
      <c r="BQ273">
        <v>1</v>
      </c>
      <c r="BR273">
        <v>1</v>
      </c>
      <c r="BU273">
        <v>230</v>
      </c>
      <c r="BV273" s="5" t="s">
        <v>8</v>
      </c>
      <c r="BW273" s="6">
        <v>44021.938436261575</v>
      </c>
      <c r="BX273" s="5" t="s">
        <v>142</v>
      </c>
      <c r="BY273">
        <v>1</v>
      </c>
      <c r="BZ273">
        <v>1</v>
      </c>
      <c r="CA273">
        <v>1</v>
      </c>
      <c r="CB273">
        <v>-64</v>
      </c>
      <c r="CD273">
        <v>270</v>
      </c>
      <c r="CE273" s="5" t="s">
        <v>8</v>
      </c>
      <c r="CF273" s="6">
        <v>44021.945602060187</v>
      </c>
      <c r="CG273" s="5" t="s">
        <v>143</v>
      </c>
      <c r="CH273" s="5">
        <v>1</v>
      </c>
      <c r="CI273" s="5">
        <v>1</v>
      </c>
      <c r="CJ273" s="5">
        <v>1</v>
      </c>
      <c r="CK273" s="5">
        <v>-68</v>
      </c>
      <c r="CL273" s="5"/>
      <c r="CV273">
        <v>270</v>
      </c>
      <c r="CW273" s="5" t="s">
        <v>8</v>
      </c>
      <c r="CX273" s="6">
        <v>44021.953115937496</v>
      </c>
      <c r="CY273" s="5" t="s">
        <v>145</v>
      </c>
      <c r="CZ273" s="5">
        <v>1</v>
      </c>
      <c r="DA273" s="5">
        <v>1</v>
      </c>
      <c r="DB273" s="5">
        <v>1</v>
      </c>
      <c r="DC273" s="5">
        <v>-69</v>
      </c>
    </row>
    <row r="274" spans="1:107" x14ac:dyDescent="0.25">
      <c r="A274">
        <v>37</v>
      </c>
      <c r="B274" s="5" t="s">
        <v>8</v>
      </c>
      <c r="C274" s="6">
        <v>44021.919931631943</v>
      </c>
      <c r="D274" s="5" t="s">
        <v>141</v>
      </c>
      <c r="E274">
        <v>1</v>
      </c>
      <c r="F274">
        <v>1</v>
      </c>
      <c r="G274">
        <v>1</v>
      </c>
      <c r="H274" s="5">
        <v>-28</v>
      </c>
      <c r="K274" s="5"/>
      <c r="L274" s="6"/>
      <c r="M274" s="5"/>
      <c r="S274">
        <v>178</v>
      </c>
      <c r="T274" s="5" t="s">
        <v>8</v>
      </c>
      <c r="U274" s="6">
        <v>44021.913796747685</v>
      </c>
      <c r="V274" s="5" t="s">
        <v>140</v>
      </c>
      <c r="W274">
        <v>1</v>
      </c>
      <c r="X274">
        <v>1</v>
      </c>
      <c r="Y274">
        <v>1</v>
      </c>
      <c r="Z274">
        <v>-59</v>
      </c>
      <c r="AB274">
        <v>30</v>
      </c>
      <c r="AC274" s="5" t="s">
        <v>8</v>
      </c>
      <c r="AD274" s="6">
        <v>44014.782978958334</v>
      </c>
      <c r="AE274" s="5" t="s">
        <v>110</v>
      </c>
      <c r="AF274">
        <v>1</v>
      </c>
      <c r="AG274">
        <v>1</v>
      </c>
      <c r="AH274">
        <v>1</v>
      </c>
      <c r="AK274">
        <v>30</v>
      </c>
      <c r="AL274" s="5" t="s">
        <v>8</v>
      </c>
      <c r="AM274" s="6">
        <v>44014.778498020831</v>
      </c>
      <c r="AN274" s="5" t="s">
        <v>112</v>
      </c>
      <c r="AO274">
        <v>1</v>
      </c>
      <c r="AP274">
        <v>1</v>
      </c>
      <c r="AQ274">
        <v>1</v>
      </c>
      <c r="AT274">
        <v>30</v>
      </c>
      <c r="AU274" s="5" t="s">
        <v>8</v>
      </c>
      <c r="AV274" s="6">
        <v>44014.773669594906</v>
      </c>
      <c r="AW274" s="5" t="s">
        <v>114</v>
      </c>
      <c r="AX274">
        <v>1</v>
      </c>
      <c r="AY274">
        <v>1</v>
      </c>
      <c r="AZ274">
        <v>1</v>
      </c>
      <c r="BC274">
        <v>271</v>
      </c>
      <c r="BD274" s="5" t="s">
        <v>8</v>
      </c>
      <c r="BE274" s="6">
        <v>44021.894169375002</v>
      </c>
      <c r="BF274" s="5" t="s">
        <v>147</v>
      </c>
      <c r="BG274" s="5">
        <v>1</v>
      </c>
      <c r="BH274" s="5">
        <v>1</v>
      </c>
      <c r="BI274" s="5">
        <v>1</v>
      </c>
      <c r="BJ274" s="5">
        <v>-68</v>
      </c>
      <c r="BK274" s="5"/>
      <c r="BL274">
        <v>2</v>
      </c>
      <c r="BM274" s="5" t="s">
        <v>8</v>
      </c>
      <c r="BN274" s="6">
        <v>44013.710397800925</v>
      </c>
      <c r="BO274" s="5" t="s">
        <v>80</v>
      </c>
      <c r="BP274">
        <v>1</v>
      </c>
      <c r="BQ274">
        <v>1</v>
      </c>
      <c r="BR274">
        <v>1</v>
      </c>
      <c r="BU274">
        <v>231</v>
      </c>
      <c r="BV274" s="5" t="s">
        <v>8</v>
      </c>
      <c r="BW274" s="6">
        <v>44021.938437939818</v>
      </c>
      <c r="BX274" s="5" t="s">
        <v>142</v>
      </c>
      <c r="BY274">
        <v>1</v>
      </c>
      <c r="BZ274">
        <v>1</v>
      </c>
      <c r="CA274">
        <v>1</v>
      </c>
      <c r="CB274">
        <v>-67</v>
      </c>
      <c r="CD274">
        <v>271</v>
      </c>
      <c r="CE274" s="5" t="s">
        <v>8</v>
      </c>
      <c r="CF274" s="6">
        <v>44021.94561440972</v>
      </c>
      <c r="CG274" s="5" t="s">
        <v>143</v>
      </c>
      <c r="CH274" s="5">
        <v>1</v>
      </c>
      <c r="CI274" s="5">
        <v>1</v>
      </c>
      <c r="CJ274" s="5">
        <v>1</v>
      </c>
      <c r="CK274" s="5">
        <v>-68</v>
      </c>
      <c r="CL274" s="5"/>
      <c r="CV274">
        <v>271</v>
      </c>
      <c r="CW274" s="5" t="s">
        <v>8</v>
      </c>
      <c r="CX274" s="6">
        <v>44021.953132847222</v>
      </c>
      <c r="CY274" s="5" t="s">
        <v>145</v>
      </c>
      <c r="CZ274" s="5">
        <v>1</v>
      </c>
      <c r="DA274" s="5">
        <v>1</v>
      </c>
      <c r="DB274" s="5">
        <v>1</v>
      </c>
      <c r="DC274" s="5">
        <v>-69</v>
      </c>
    </row>
    <row r="275" spans="1:107" x14ac:dyDescent="0.25">
      <c r="A275">
        <v>38</v>
      </c>
      <c r="B275" s="5" t="s">
        <v>8</v>
      </c>
      <c r="C275" s="6">
        <v>44021.919942835651</v>
      </c>
      <c r="D275" s="5" t="s">
        <v>141</v>
      </c>
      <c r="E275">
        <v>1</v>
      </c>
      <c r="F275">
        <v>1</v>
      </c>
      <c r="G275">
        <v>1</v>
      </c>
      <c r="H275" s="5">
        <v>-28</v>
      </c>
      <c r="K275" s="5"/>
      <c r="L275" s="6"/>
      <c r="M275" s="5"/>
      <c r="S275">
        <v>179</v>
      </c>
      <c r="T275" s="5" t="s">
        <v>8</v>
      </c>
      <c r="U275" s="6">
        <v>44021.913812592589</v>
      </c>
      <c r="V275" s="5" t="s">
        <v>140</v>
      </c>
      <c r="W275">
        <v>1</v>
      </c>
      <c r="X275">
        <v>1</v>
      </c>
      <c r="Y275">
        <v>1</v>
      </c>
      <c r="Z275">
        <v>-57</v>
      </c>
      <c r="AB275">
        <v>31</v>
      </c>
      <c r="AC275" s="5" t="s">
        <v>8</v>
      </c>
      <c r="AD275" s="6">
        <v>44014.782986817132</v>
      </c>
      <c r="AE275" s="5" t="s">
        <v>110</v>
      </c>
      <c r="AF275">
        <v>1</v>
      </c>
      <c r="AG275">
        <v>1</v>
      </c>
      <c r="AH275">
        <v>1</v>
      </c>
      <c r="AK275">
        <v>31</v>
      </c>
      <c r="AL275" s="5" t="s">
        <v>8</v>
      </c>
      <c r="AM275" s="6">
        <v>44014.778512870369</v>
      </c>
      <c r="AN275" s="5" t="s">
        <v>112</v>
      </c>
      <c r="AO275">
        <v>1</v>
      </c>
      <c r="AP275">
        <v>1</v>
      </c>
      <c r="AQ275">
        <v>1</v>
      </c>
      <c r="AT275">
        <v>31</v>
      </c>
      <c r="AU275" s="5" t="s">
        <v>8</v>
      </c>
      <c r="AV275" s="6">
        <v>44014.773681342595</v>
      </c>
      <c r="AW275" s="5" t="s">
        <v>114</v>
      </c>
      <c r="AX275">
        <v>1</v>
      </c>
      <c r="AY275">
        <v>1</v>
      </c>
      <c r="AZ275">
        <v>1</v>
      </c>
      <c r="BC275">
        <v>272</v>
      </c>
      <c r="BD275" s="5" t="s">
        <v>8</v>
      </c>
      <c r="BE275" s="6">
        <v>44021.894178668983</v>
      </c>
      <c r="BF275" s="5" t="s">
        <v>147</v>
      </c>
      <c r="BG275" s="5">
        <v>1</v>
      </c>
      <c r="BH275" s="5">
        <v>1</v>
      </c>
      <c r="BI275" s="5">
        <v>1</v>
      </c>
      <c r="BJ275" s="5">
        <v>-68</v>
      </c>
      <c r="BK275" s="5"/>
      <c r="BL275">
        <v>3</v>
      </c>
      <c r="BM275" s="5" t="s">
        <v>8</v>
      </c>
      <c r="BN275" s="6">
        <v>44013.710405370373</v>
      </c>
      <c r="BO275" s="5" t="s">
        <v>80</v>
      </c>
      <c r="BP275">
        <v>1</v>
      </c>
      <c r="BQ275">
        <v>1</v>
      </c>
      <c r="BR275">
        <v>1</v>
      </c>
      <c r="BU275">
        <v>232</v>
      </c>
      <c r="BV275" s="5" t="s">
        <v>8</v>
      </c>
      <c r="BW275" s="6">
        <v>44021.938460729165</v>
      </c>
      <c r="BX275" s="5" t="s">
        <v>142</v>
      </c>
      <c r="BY275">
        <v>1</v>
      </c>
      <c r="BZ275">
        <v>1</v>
      </c>
      <c r="CA275">
        <v>1</v>
      </c>
      <c r="CB275">
        <v>-67</v>
      </c>
      <c r="CD275">
        <v>272</v>
      </c>
      <c r="CE275" s="5" t="s">
        <v>8</v>
      </c>
      <c r="CF275" s="6">
        <v>44021.945625023145</v>
      </c>
      <c r="CG275" s="5" t="s">
        <v>143</v>
      </c>
      <c r="CH275" s="5">
        <v>1</v>
      </c>
      <c r="CI275" s="5">
        <v>1</v>
      </c>
      <c r="CJ275" s="5">
        <v>1</v>
      </c>
      <c r="CK275" s="5">
        <v>-68</v>
      </c>
      <c r="CL275" s="5"/>
      <c r="CV275">
        <v>272</v>
      </c>
      <c r="CW275" s="5" t="s">
        <v>8</v>
      </c>
      <c r="CX275" s="6">
        <v>44021.953136747688</v>
      </c>
      <c r="CY275" s="5" t="s">
        <v>145</v>
      </c>
      <c r="CZ275" s="5">
        <v>1</v>
      </c>
      <c r="DA275" s="5">
        <v>1</v>
      </c>
      <c r="DB275" s="5">
        <v>1</v>
      </c>
      <c r="DC275" s="5">
        <v>-73</v>
      </c>
    </row>
    <row r="276" spans="1:107" x14ac:dyDescent="0.25">
      <c r="A276">
        <v>39</v>
      </c>
      <c r="B276" s="5" t="s">
        <v>8</v>
      </c>
      <c r="C276" s="6">
        <v>44021.919966041663</v>
      </c>
      <c r="D276" s="5" t="s">
        <v>141</v>
      </c>
      <c r="E276">
        <v>1</v>
      </c>
      <c r="F276">
        <v>1</v>
      </c>
      <c r="G276">
        <v>1</v>
      </c>
      <c r="H276" s="5">
        <v>-11</v>
      </c>
      <c r="K276" s="5"/>
      <c r="L276" s="6"/>
      <c r="M276" s="5"/>
      <c r="S276">
        <v>180</v>
      </c>
      <c r="T276" s="5" t="s">
        <v>8</v>
      </c>
      <c r="U276" s="6">
        <v>44021.913820127316</v>
      </c>
      <c r="V276" s="5" t="s">
        <v>140</v>
      </c>
      <c r="W276">
        <v>1</v>
      </c>
      <c r="X276">
        <v>1</v>
      </c>
      <c r="Y276">
        <v>1</v>
      </c>
      <c r="Z276">
        <v>-57</v>
      </c>
      <c r="AB276">
        <v>32</v>
      </c>
      <c r="AC276" s="5" t="s">
        <v>8</v>
      </c>
      <c r="AD276" s="6">
        <v>44014.783003495373</v>
      </c>
      <c r="AE276" s="5" t="s">
        <v>110</v>
      </c>
      <c r="AF276">
        <v>1</v>
      </c>
      <c r="AG276">
        <v>1</v>
      </c>
      <c r="AH276">
        <v>1</v>
      </c>
      <c r="AK276">
        <v>32</v>
      </c>
      <c r="AL276" s="5" t="s">
        <v>8</v>
      </c>
      <c r="AM276" s="6">
        <v>44014.778518935185</v>
      </c>
      <c r="AN276" s="5" t="s">
        <v>112</v>
      </c>
      <c r="AO276">
        <v>1</v>
      </c>
      <c r="AP276">
        <v>1</v>
      </c>
      <c r="AQ276">
        <v>1</v>
      </c>
      <c r="AT276">
        <v>32</v>
      </c>
      <c r="AU276" s="5" t="s">
        <v>8</v>
      </c>
      <c r="AV276" s="6">
        <v>44014.773693587966</v>
      </c>
      <c r="AW276" s="5" t="s">
        <v>114</v>
      </c>
      <c r="AX276">
        <v>1</v>
      </c>
      <c r="AY276">
        <v>1</v>
      </c>
      <c r="AZ276">
        <v>1</v>
      </c>
      <c r="BC276">
        <v>273</v>
      </c>
      <c r="BD276" s="5" t="s">
        <v>8</v>
      </c>
      <c r="BE276" s="6">
        <v>44021.89419013889</v>
      </c>
      <c r="BF276" s="5" t="s">
        <v>147</v>
      </c>
      <c r="BG276" s="5">
        <v>1</v>
      </c>
      <c r="BH276" s="5">
        <v>1</v>
      </c>
      <c r="BI276" s="5">
        <v>1</v>
      </c>
      <c r="BJ276" s="5">
        <v>-62</v>
      </c>
      <c r="BK276" s="5"/>
      <c r="BL276">
        <v>4</v>
      </c>
      <c r="BM276" s="5" t="s">
        <v>8</v>
      </c>
      <c r="BN276" s="6">
        <v>44013.710418090275</v>
      </c>
      <c r="BO276" s="5" t="s">
        <v>80</v>
      </c>
      <c r="BP276">
        <v>1</v>
      </c>
      <c r="BQ276">
        <v>1</v>
      </c>
      <c r="BR276">
        <v>1</v>
      </c>
      <c r="BU276">
        <v>233</v>
      </c>
      <c r="BV276" s="5" t="s">
        <v>8</v>
      </c>
      <c r="BW276" s="6">
        <v>44021.938476145835</v>
      </c>
      <c r="BX276" s="5" t="s">
        <v>142</v>
      </c>
      <c r="BY276">
        <v>1</v>
      </c>
      <c r="BZ276">
        <v>1</v>
      </c>
      <c r="CA276">
        <v>1</v>
      </c>
      <c r="CB276">
        <v>-67</v>
      </c>
      <c r="CD276">
        <v>273</v>
      </c>
      <c r="CE276" s="5" t="s">
        <v>8</v>
      </c>
      <c r="CF276" s="6">
        <v>44021.945637303237</v>
      </c>
      <c r="CG276" s="5" t="s">
        <v>143</v>
      </c>
      <c r="CH276" s="5">
        <v>1</v>
      </c>
      <c r="CI276" s="5">
        <v>1</v>
      </c>
      <c r="CJ276" s="5">
        <v>1</v>
      </c>
      <c r="CK276" s="5">
        <v>-71</v>
      </c>
      <c r="CL276" s="5"/>
      <c r="CV276">
        <v>273</v>
      </c>
      <c r="CW276" s="5" t="s">
        <v>8</v>
      </c>
      <c r="CX276" s="6">
        <v>44021.9531599537</v>
      </c>
      <c r="CY276" s="5" t="s">
        <v>145</v>
      </c>
      <c r="CZ276" s="5">
        <v>1</v>
      </c>
      <c r="DA276" s="5">
        <v>1</v>
      </c>
      <c r="DB276" s="5">
        <v>1</v>
      </c>
      <c r="DC276" s="5">
        <v>-70</v>
      </c>
    </row>
    <row r="277" spans="1:107" x14ac:dyDescent="0.25">
      <c r="A277">
        <v>40</v>
      </c>
      <c r="B277" s="5" t="s">
        <v>8</v>
      </c>
      <c r="C277" s="6">
        <v>44021.919989282411</v>
      </c>
      <c r="D277" s="5" t="s">
        <v>141</v>
      </c>
      <c r="E277">
        <v>1</v>
      </c>
      <c r="F277">
        <v>1</v>
      </c>
      <c r="G277">
        <v>1</v>
      </c>
      <c r="H277" s="5">
        <v>-28</v>
      </c>
      <c r="K277" s="5"/>
      <c r="L277" s="6"/>
      <c r="M277" s="5"/>
      <c r="S277">
        <v>181</v>
      </c>
      <c r="T277" s="5" t="s">
        <v>8</v>
      </c>
      <c r="U277" s="6">
        <v>44021.91384119213</v>
      </c>
      <c r="V277" s="5" t="s">
        <v>140</v>
      </c>
      <c r="W277">
        <v>1</v>
      </c>
      <c r="X277">
        <v>1</v>
      </c>
      <c r="Y277">
        <v>1</v>
      </c>
      <c r="Z277">
        <v>-57</v>
      </c>
      <c r="AB277">
        <v>33</v>
      </c>
      <c r="AC277" s="5" t="s">
        <v>8</v>
      </c>
      <c r="AD277" s="6">
        <v>44014.783013043983</v>
      </c>
      <c r="AE277" s="5" t="s">
        <v>110</v>
      </c>
      <c r="AF277">
        <v>1</v>
      </c>
      <c r="AG277">
        <v>1</v>
      </c>
      <c r="AH277">
        <v>1</v>
      </c>
      <c r="AK277">
        <v>33</v>
      </c>
      <c r="AL277" s="5" t="s">
        <v>8</v>
      </c>
      <c r="AM277" s="6">
        <v>44014.778531840275</v>
      </c>
      <c r="AN277" s="5" t="s">
        <v>112</v>
      </c>
      <c r="AO277">
        <v>1</v>
      </c>
      <c r="AP277">
        <v>1</v>
      </c>
      <c r="AQ277">
        <v>1</v>
      </c>
      <c r="AT277">
        <v>33</v>
      </c>
      <c r="AU277" s="5" t="s">
        <v>8</v>
      </c>
      <c r="AV277" s="6">
        <v>44014.773704560183</v>
      </c>
      <c r="AW277" s="5" t="s">
        <v>114</v>
      </c>
      <c r="AX277">
        <v>1</v>
      </c>
      <c r="AY277">
        <v>1</v>
      </c>
      <c r="AZ277">
        <v>1</v>
      </c>
      <c r="BC277">
        <v>274</v>
      </c>
      <c r="BD277" s="5" t="s">
        <v>8</v>
      </c>
      <c r="BE277" s="6">
        <v>44021.894204722223</v>
      </c>
      <c r="BF277" s="5" t="s">
        <v>147</v>
      </c>
      <c r="BG277" s="5">
        <v>1</v>
      </c>
      <c r="BH277" s="5">
        <v>1</v>
      </c>
      <c r="BI277" s="5">
        <v>1</v>
      </c>
      <c r="BJ277" s="5">
        <v>-61</v>
      </c>
      <c r="BK277" s="5"/>
      <c r="BL277">
        <v>5</v>
      </c>
      <c r="BM277" s="5" t="s">
        <v>8</v>
      </c>
      <c r="BN277" s="6">
        <v>44013.71043175926</v>
      </c>
      <c r="BO277" s="5" t="s">
        <v>80</v>
      </c>
      <c r="BP277">
        <v>1</v>
      </c>
      <c r="BQ277">
        <v>1</v>
      </c>
      <c r="BR277">
        <v>1</v>
      </c>
      <c r="BU277">
        <v>234</v>
      </c>
      <c r="BV277" s="5" t="s">
        <v>8</v>
      </c>
      <c r="BW277" s="6">
        <v>44021.938484282407</v>
      </c>
      <c r="BX277" s="5" t="s">
        <v>142</v>
      </c>
      <c r="BY277">
        <v>1</v>
      </c>
      <c r="BZ277">
        <v>1</v>
      </c>
      <c r="CA277">
        <v>1</v>
      </c>
      <c r="CB277">
        <v>-65</v>
      </c>
      <c r="CD277">
        <v>274</v>
      </c>
      <c r="CE277" s="5" t="s">
        <v>8</v>
      </c>
      <c r="CF277" s="6">
        <v>44021.945655532407</v>
      </c>
      <c r="CG277" s="5" t="s">
        <v>143</v>
      </c>
      <c r="CH277" s="5">
        <v>1</v>
      </c>
      <c r="CI277" s="5">
        <v>1</v>
      </c>
      <c r="CJ277" s="5">
        <v>1</v>
      </c>
      <c r="CK277" s="5">
        <v>-67</v>
      </c>
      <c r="CL277" s="5"/>
      <c r="CV277">
        <v>274</v>
      </c>
      <c r="CW277" s="5" t="s">
        <v>8</v>
      </c>
      <c r="CX277" s="6">
        <v>44021.953172222224</v>
      </c>
      <c r="CY277" s="5" t="s">
        <v>145</v>
      </c>
      <c r="CZ277" s="5">
        <v>1</v>
      </c>
      <c r="DA277" s="5">
        <v>1</v>
      </c>
      <c r="DB277" s="5">
        <v>1</v>
      </c>
      <c r="DC277" s="5">
        <v>-73</v>
      </c>
    </row>
    <row r="278" spans="1:107" x14ac:dyDescent="0.25">
      <c r="A278">
        <v>41</v>
      </c>
      <c r="B278" s="5" t="s">
        <v>8</v>
      </c>
      <c r="C278" s="6">
        <v>44021.920000648148</v>
      </c>
      <c r="D278" s="5" t="s">
        <v>141</v>
      </c>
      <c r="E278">
        <v>1</v>
      </c>
      <c r="F278">
        <v>1</v>
      </c>
      <c r="G278">
        <v>1</v>
      </c>
      <c r="H278" s="5">
        <v>-10</v>
      </c>
      <c r="K278" s="5"/>
      <c r="L278" s="6"/>
      <c r="M278" s="5"/>
      <c r="S278">
        <v>182</v>
      </c>
      <c r="T278" s="5" t="s">
        <v>8</v>
      </c>
      <c r="U278" s="6">
        <v>44021.913842696762</v>
      </c>
      <c r="V278" s="5" t="s">
        <v>140</v>
      </c>
      <c r="W278">
        <v>1</v>
      </c>
      <c r="X278">
        <v>1</v>
      </c>
      <c r="Y278">
        <v>1</v>
      </c>
      <c r="Z278">
        <v>-57</v>
      </c>
      <c r="AB278">
        <v>34</v>
      </c>
      <c r="AC278" s="5" t="s">
        <v>8</v>
      </c>
      <c r="AD278" s="6">
        <v>44014.783032511572</v>
      </c>
      <c r="AE278" s="5" t="s">
        <v>110</v>
      </c>
      <c r="AF278">
        <v>1</v>
      </c>
      <c r="AG278">
        <v>1</v>
      </c>
      <c r="AH278">
        <v>1</v>
      </c>
      <c r="AK278">
        <v>34</v>
      </c>
      <c r="AL278" s="5" t="s">
        <v>8</v>
      </c>
      <c r="AM278" s="6">
        <v>44014.778542395834</v>
      </c>
      <c r="AN278" s="5" t="s">
        <v>112</v>
      </c>
      <c r="AO278">
        <v>1</v>
      </c>
      <c r="AP278">
        <v>1</v>
      </c>
      <c r="AQ278">
        <v>1</v>
      </c>
      <c r="AT278">
        <v>34</v>
      </c>
      <c r="AU278" s="5" t="s">
        <v>8</v>
      </c>
      <c r="AV278" s="6">
        <v>44014.773715798612</v>
      </c>
      <c r="AW278" s="5" t="s">
        <v>114</v>
      </c>
      <c r="AX278">
        <v>1</v>
      </c>
      <c r="AY278">
        <v>1</v>
      </c>
      <c r="AZ278">
        <v>1</v>
      </c>
      <c r="BC278">
        <v>275</v>
      </c>
      <c r="BD278" s="5" t="s">
        <v>8</v>
      </c>
      <c r="BE278" s="6">
        <v>44021.894220891205</v>
      </c>
      <c r="BF278" s="5" t="s">
        <v>147</v>
      </c>
      <c r="BG278" s="5">
        <v>1</v>
      </c>
      <c r="BH278" s="5">
        <v>1</v>
      </c>
      <c r="BI278" s="5">
        <v>1</v>
      </c>
      <c r="BJ278" s="5">
        <v>-60</v>
      </c>
      <c r="BK278" s="5"/>
      <c r="BL278">
        <v>6</v>
      </c>
      <c r="BM278" s="5" t="s">
        <v>8</v>
      </c>
      <c r="BN278" s="6">
        <v>44013.71044130787</v>
      </c>
      <c r="BO278" s="5" t="s">
        <v>80</v>
      </c>
      <c r="BP278">
        <v>1</v>
      </c>
      <c r="BQ278">
        <v>1</v>
      </c>
      <c r="BR278">
        <v>1</v>
      </c>
      <c r="BU278">
        <v>235</v>
      </c>
      <c r="BV278" s="5" t="s">
        <v>8</v>
      </c>
      <c r="BW278" s="6">
        <v>44021.938498124997</v>
      </c>
      <c r="BX278" s="5" t="s">
        <v>142</v>
      </c>
      <c r="BY278">
        <v>1</v>
      </c>
      <c r="BZ278">
        <v>1</v>
      </c>
      <c r="CA278">
        <v>1</v>
      </c>
      <c r="CB278">
        <v>-70</v>
      </c>
      <c r="CD278">
        <v>275</v>
      </c>
      <c r="CE278" s="5" t="s">
        <v>8</v>
      </c>
      <c r="CF278" s="6">
        <v>44021.945659895835</v>
      </c>
      <c r="CG278" s="5" t="s">
        <v>143</v>
      </c>
      <c r="CH278" s="5">
        <v>1</v>
      </c>
      <c r="CI278" s="5">
        <v>1</v>
      </c>
      <c r="CJ278" s="5">
        <v>1</v>
      </c>
      <c r="CK278" s="5">
        <v>-71</v>
      </c>
      <c r="CL278" s="5"/>
      <c r="CV278">
        <v>275</v>
      </c>
      <c r="CW278" s="5" t="s">
        <v>8</v>
      </c>
      <c r="CX278" s="6">
        <v>44021.953183622689</v>
      </c>
      <c r="CY278" s="5" t="s">
        <v>145</v>
      </c>
      <c r="CZ278" s="5">
        <v>1</v>
      </c>
      <c r="DA278" s="5">
        <v>1</v>
      </c>
      <c r="DB278" s="5">
        <v>1</v>
      </c>
      <c r="DC278" s="5">
        <v>-72</v>
      </c>
    </row>
    <row r="279" spans="1:107" x14ac:dyDescent="0.25">
      <c r="A279">
        <v>42</v>
      </c>
      <c r="B279" s="5" t="s">
        <v>8</v>
      </c>
      <c r="C279" s="6">
        <v>44021.92001170139</v>
      </c>
      <c r="D279" s="5" t="s">
        <v>141</v>
      </c>
      <c r="E279">
        <v>1</v>
      </c>
      <c r="F279">
        <v>1</v>
      </c>
      <c r="G279">
        <v>1</v>
      </c>
      <c r="H279" s="5">
        <v>-10</v>
      </c>
      <c r="K279" s="5"/>
      <c r="L279" s="6"/>
      <c r="M279" s="5"/>
      <c r="S279">
        <v>183</v>
      </c>
      <c r="T279" s="5" t="s">
        <v>8</v>
      </c>
      <c r="U279" s="6">
        <v>44021.913862106485</v>
      </c>
      <c r="V279" s="5" t="s">
        <v>140</v>
      </c>
      <c r="W279">
        <v>1</v>
      </c>
      <c r="X279">
        <v>1</v>
      </c>
      <c r="Y279">
        <v>1</v>
      </c>
      <c r="Z279">
        <v>-59</v>
      </c>
      <c r="AB279">
        <v>35</v>
      </c>
      <c r="AC279" s="5" t="s">
        <v>8</v>
      </c>
      <c r="AD279" s="6">
        <v>44014.783051122686</v>
      </c>
      <c r="AE279" s="5" t="s">
        <v>110</v>
      </c>
      <c r="AF279">
        <v>1</v>
      </c>
      <c r="AG279">
        <v>1</v>
      </c>
      <c r="AH279">
        <v>1</v>
      </c>
      <c r="AK279">
        <v>35</v>
      </c>
      <c r="AL279" s="5" t="s">
        <v>8</v>
      </c>
      <c r="AM279" s="6">
        <v>44014.77855516204</v>
      </c>
      <c r="AN279" s="5" t="s">
        <v>112</v>
      </c>
      <c r="AO279">
        <v>1</v>
      </c>
      <c r="AP279">
        <v>1</v>
      </c>
      <c r="AQ279">
        <v>1</v>
      </c>
      <c r="AT279">
        <v>35</v>
      </c>
      <c r="AU279" s="5" t="s">
        <v>8</v>
      </c>
      <c r="AV279" s="6">
        <v>44014.773727094907</v>
      </c>
      <c r="AW279" s="5" t="s">
        <v>114</v>
      </c>
      <c r="AX279">
        <v>1</v>
      </c>
      <c r="AY279">
        <v>1</v>
      </c>
      <c r="AZ279">
        <v>1</v>
      </c>
      <c r="BC279">
        <v>276</v>
      </c>
      <c r="BD279" s="5" t="s">
        <v>8</v>
      </c>
      <c r="BE279" s="6">
        <v>44021.894225150463</v>
      </c>
      <c r="BF279" s="5" t="s">
        <v>147</v>
      </c>
      <c r="BG279" s="5">
        <v>1</v>
      </c>
      <c r="BH279" s="5">
        <v>1</v>
      </c>
      <c r="BI279" s="5">
        <v>1</v>
      </c>
      <c r="BJ279" s="5">
        <v>-68</v>
      </c>
      <c r="BK279" s="5"/>
      <c r="BL279">
        <v>7</v>
      </c>
      <c r="BM279" s="5" t="s">
        <v>8</v>
      </c>
      <c r="BN279" s="6">
        <v>44013.71046451389</v>
      </c>
      <c r="BO279" s="5" t="s">
        <v>80</v>
      </c>
      <c r="BP279">
        <v>1</v>
      </c>
      <c r="BQ279">
        <v>1</v>
      </c>
      <c r="BR279">
        <v>1</v>
      </c>
      <c r="BU279">
        <v>236</v>
      </c>
      <c r="BV279" s="5" t="s">
        <v>8</v>
      </c>
      <c r="BW279" s="6">
        <v>44021.938510891203</v>
      </c>
      <c r="BX279" s="5" t="s">
        <v>142</v>
      </c>
      <c r="BY279">
        <v>1</v>
      </c>
      <c r="BZ279">
        <v>1</v>
      </c>
      <c r="CA279">
        <v>1</v>
      </c>
      <c r="CB279">
        <v>-70</v>
      </c>
      <c r="CD279">
        <v>276</v>
      </c>
      <c r="CE279" s="5" t="s">
        <v>8</v>
      </c>
      <c r="CF279" s="6">
        <v>44021.94567666667</v>
      </c>
      <c r="CG279" s="5" t="s">
        <v>143</v>
      </c>
      <c r="CH279" s="5">
        <v>1</v>
      </c>
      <c r="CI279" s="5">
        <v>1</v>
      </c>
      <c r="CJ279" s="5">
        <v>1</v>
      </c>
      <c r="CK279" s="5">
        <v>-68</v>
      </c>
      <c r="CL279" s="5"/>
      <c r="CV279">
        <v>276</v>
      </c>
      <c r="CW279" s="5" t="s">
        <v>8</v>
      </c>
      <c r="CX279" s="6">
        <v>44021.953196388888</v>
      </c>
      <c r="CY279" s="5" t="s">
        <v>145</v>
      </c>
      <c r="CZ279" s="5">
        <v>1</v>
      </c>
      <c r="DA279" s="5">
        <v>1</v>
      </c>
      <c r="DB279" s="5">
        <v>1</v>
      </c>
      <c r="DC279" s="5">
        <v>-70</v>
      </c>
    </row>
    <row r="280" spans="1:107" x14ac:dyDescent="0.25">
      <c r="A280">
        <v>43</v>
      </c>
      <c r="B280" s="5" t="s">
        <v>8</v>
      </c>
      <c r="C280" s="6">
        <v>44021.920023969906</v>
      </c>
      <c r="D280" s="5" t="s">
        <v>141</v>
      </c>
      <c r="E280">
        <v>1</v>
      </c>
      <c r="F280">
        <v>1</v>
      </c>
      <c r="G280">
        <v>1</v>
      </c>
      <c r="H280" s="5">
        <v>-10</v>
      </c>
      <c r="K280" s="5"/>
      <c r="L280" s="6"/>
      <c r="M280" s="5"/>
      <c r="S280">
        <v>184</v>
      </c>
      <c r="T280" s="5" t="s">
        <v>8</v>
      </c>
      <c r="U280" s="6">
        <v>44021.913866620373</v>
      </c>
      <c r="V280" s="5" t="s">
        <v>140</v>
      </c>
      <c r="W280">
        <v>1</v>
      </c>
      <c r="X280">
        <v>1</v>
      </c>
      <c r="Y280">
        <v>1</v>
      </c>
      <c r="Z280">
        <v>-56</v>
      </c>
      <c r="AB280">
        <v>36</v>
      </c>
      <c r="AC280" s="5" t="s">
        <v>8</v>
      </c>
      <c r="AD280" s="6">
        <v>44014.783057106484</v>
      </c>
      <c r="AE280" s="5" t="s">
        <v>110</v>
      </c>
      <c r="AF280">
        <v>1</v>
      </c>
      <c r="AG280">
        <v>1</v>
      </c>
      <c r="AH280">
        <v>1</v>
      </c>
      <c r="AK280">
        <v>36</v>
      </c>
      <c r="AL280" s="5" t="s">
        <v>8</v>
      </c>
      <c r="AM280" s="6">
        <v>44014.778567951391</v>
      </c>
      <c r="AN280" s="5" t="s">
        <v>112</v>
      </c>
      <c r="AO280">
        <v>1</v>
      </c>
      <c r="AP280">
        <v>1</v>
      </c>
      <c r="AQ280">
        <v>1</v>
      </c>
      <c r="AT280">
        <v>36</v>
      </c>
      <c r="AU280" s="5" t="s">
        <v>8</v>
      </c>
      <c r="AV280" s="6">
        <v>44014.773741909725</v>
      </c>
      <c r="AW280" s="5" t="s">
        <v>114</v>
      </c>
      <c r="AX280">
        <v>1</v>
      </c>
      <c r="AY280">
        <v>1</v>
      </c>
      <c r="AZ280">
        <v>1</v>
      </c>
      <c r="BC280">
        <v>277</v>
      </c>
      <c r="BD280" s="5" t="s">
        <v>8</v>
      </c>
      <c r="BE280" s="6">
        <v>44021.894240960646</v>
      </c>
      <c r="BF280" s="5" t="s">
        <v>147</v>
      </c>
      <c r="BG280" s="5">
        <v>1</v>
      </c>
      <c r="BH280" s="5">
        <v>1</v>
      </c>
      <c r="BI280" s="5">
        <v>1</v>
      </c>
      <c r="BJ280" s="5">
        <v>-59</v>
      </c>
      <c r="BK280" s="5"/>
      <c r="BL280">
        <v>8</v>
      </c>
      <c r="BM280" s="5" t="s">
        <v>8</v>
      </c>
      <c r="BN280" s="6">
        <v>44013.710487719909</v>
      </c>
      <c r="BO280" s="5" t="s">
        <v>80</v>
      </c>
      <c r="BP280">
        <v>1</v>
      </c>
      <c r="BQ280">
        <v>1</v>
      </c>
      <c r="BR280">
        <v>1</v>
      </c>
      <c r="BU280">
        <v>237</v>
      </c>
      <c r="BV280" s="5" t="s">
        <v>8</v>
      </c>
      <c r="BW280" s="6">
        <v>44021.938518703704</v>
      </c>
      <c r="BX280" s="5" t="s">
        <v>142</v>
      </c>
      <c r="BY280">
        <v>1</v>
      </c>
      <c r="BZ280">
        <v>1</v>
      </c>
      <c r="CA280">
        <v>1</v>
      </c>
      <c r="CB280">
        <v>-69</v>
      </c>
      <c r="CD280">
        <v>277</v>
      </c>
      <c r="CE280" s="5" t="s">
        <v>8</v>
      </c>
      <c r="CF280" s="6">
        <v>44021.945685208331</v>
      </c>
      <c r="CG280" s="5" t="s">
        <v>143</v>
      </c>
      <c r="CH280" s="5">
        <v>1</v>
      </c>
      <c r="CI280" s="5">
        <v>1</v>
      </c>
      <c r="CJ280" s="5">
        <v>1</v>
      </c>
      <c r="CK280" s="5">
        <v>-68</v>
      </c>
      <c r="CL280" s="5"/>
      <c r="CV280">
        <v>277</v>
      </c>
      <c r="CW280" s="5" t="s">
        <v>8</v>
      </c>
      <c r="CX280" s="6">
        <v>44021.953206921295</v>
      </c>
      <c r="CY280" s="5" t="s">
        <v>145</v>
      </c>
      <c r="CZ280" s="5">
        <v>1</v>
      </c>
      <c r="DA280" s="5">
        <v>1</v>
      </c>
      <c r="DB280" s="5">
        <v>1</v>
      </c>
      <c r="DC280" s="5">
        <v>-69</v>
      </c>
    </row>
    <row r="281" spans="1:107" x14ac:dyDescent="0.25">
      <c r="A281">
        <v>44</v>
      </c>
      <c r="B281" s="5" t="s">
        <v>8</v>
      </c>
      <c r="C281" s="6">
        <v>44021.920036342592</v>
      </c>
      <c r="D281" s="5" t="s">
        <v>141</v>
      </c>
      <c r="E281">
        <v>1</v>
      </c>
      <c r="F281">
        <v>1</v>
      </c>
      <c r="G281">
        <v>1</v>
      </c>
      <c r="H281" s="5">
        <v>-28</v>
      </c>
      <c r="K281" s="5"/>
      <c r="L281" s="6"/>
      <c r="M281" s="5"/>
      <c r="S281">
        <v>185</v>
      </c>
      <c r="T281" s="5" t="s">
        <v>8</v>
      </c>
      <c r="U281" s="6">
        <v>44021.913879571759</v>
      </c>
      <c r="V281" s="5" t="s">
        <v>140</v>
      </c>
      <c r="W281">
        <v>1</v>
      </c>
      <c r="X281">
        <v>1</v>
      </c>
      <c r="Y281">
        <v>1</v>
      </c>
      <c r="Z281">
        <v>-61</v>
      </c>
      <c r="AB281">
        <v>37</v>
      </c>
      <c r="AC281" s="5" t="s">
        <v>8</v>
      </c>
      <c r="AD281" s="6">
        <v>44014.783071874997</v>
      </c>
      <c r="AE281" s="5" t="s">
        <v>110</v>
      </c>
      <c r="AF281">
        <v>1</v>
      </c>
      <c r="AG281">
        <v>1</v>
      </c>
      <c r="AH281">
        <v>1</v>
      </c>
      <c r="AK281">
        <v>37</v>
      </c>
      <c r="AL281" s="5" t="s">
        <v>8</v>
      </c>
      <c r="AM281" s="6">
        <v>44014.778580057871</v>
      </c>
      <c r="AN281" s="5" t="s">
        <v>112</v>
      </c>
      <c r="AO281">
        <v>1</v>
      </c>
      <c r="AP281">
        <v>1</v>
      </c>
      <c r="AQ281">
        <v>1</v>
      </c>
      <c r="AT281">
        <v>37</v>
      </c>
      <c r="AU281" s="5" t="s">
        <v>8</v>
      </c>
      <c r="AV281" s="6">
        <v>44014.773750613429</v>
      </c>
      <c r="AW281" s="5" t="s">
        <v>114</v>
      </c>
      <c r="AX281">
        <v>1</v>
      </c>
      <c r="AY281">
        <v>1</v>
      </c>
      <c r="AZ281">
        <v>1</v>
      </c>
      <c r="BC281">
        <v>278</v>
      </c>
      <c r="BD281" s="5" t="s">
        <v>8</v>
      </c>
      <c r="BE281" s="6">
        <v>44021.894255763887</v>
      </c>
      <c r="BF281" s="5" t="s">
        <v>147</v>
      </c>
      <c r="BG281" s="5">
        <v>1</v>
      </c>
      <c r="BH281" s="5">
        <v>1</v>
      </c>
      <c r="BI281" s="5">
        <v>1</v>
      </c>
      <c r="BJ281" s="5">
        <v>-68</v>
      </c>
      <c r="BK281" s="5"/>
      <c r="BL281">
        <v>9</v>
      </c>
      <c r="BM281" s="5" t="s">
        <v>8</v>
      </c>
      <c r="BN281" s="6">
        <v>44013.710500682871</v>
      </c>
      <c r="BO281" s="5" t="s">
        <v>80</v>
      </c>
      <c r="BP281">
        <v>1</v>
      </c>
      <c r="BQ281">
        <v>1</v>
      </c>
      <c r="BR281">
        <v>1</v>
      </c>
      <c r="BU281">
        <v>238</v>
      </c>
      <c r="BV281" s="5" t="s">
        <v>8</v>
      </c>
      <c r="BW281" s="6">
        <v>44021.938541909723</v>
      </c>
      <c r="BX281" s="5" t="s">
        <v>142</v>
      </c>
      <c r="BY281">
        <v>1</v>
      </c>
      <c r="BZ281">
        <v>1</v>
      </c>
      <c r="CA281">
        <v>1</v>
      </c>
      <c r="CB281">
        <v>-70</v>
      </c>
      <c r="CD281">
        <v>278</v>
      </c>
      <c r="CE281" s="5" t="s">
        <v>8</v>
      </c>
      <c r="CF281" s="6">
        <v>44021.945700543984</v>
      </c>
      <c r="CG281" s="5" t="s">
        <v>143</v>
      </c>
      <c r="CH281" s="5">
        <v>1</v>
      </c>
      <c r="CI281" s="5">
        <v>1</v>
      </c>
      <c r="CJ281" s="5">
        <v>1</v>
      </c>
      <c r="CK281" s="5">
        <v>-68</v>
      </c>
      <c r="CL281" s="5"/>
    </row>
    <row r="282" spans="1:107" x14ac:dyDescent="0.25">
      <c r="A282">
        <v>45</v>
      </c>
      <c r="B282" s="5" t="s">
        <v>8</v>
      </c>
      <c r="C282" s="6">
        <v>44021.920059548611</v>
      </c>
      <c r="D282" s="5" t="s">
        <v>141</v>
      </c>
      <c r="E282">
        <v>1</v>
      </c>
      <c r="F282">
        <v>1</v>
      </c>
      <c r="G282">
        <v>1</v>
      </c>
      <c r="H282" s="5">
        <v>-28</v>
      </c>
      <c r="K282" s="5"/>
      <c r="L282" s="6"/>
      <c r="M282" s="5"/>
      <c r="S282">
        <v>186</v>
      </c>
      <c r="T282" s="5" t="s">
        <v>8</v>
      </c>
      <c r="U282" s="6">
        <v>44021.913889097224</v>
      </c>
      <c r="V282" s="5" t="s">
        <v>140</v>
      </c>
      <c r="W282">
        <v>1</v>
      </c>
      <c r="X282">
        <v>1</v>
      </c>
      <c r="Y282">
        <v>1</v>
      </c>
      <c r="Z282">
        <v>-59</v>
      </c>
      <c r="AB282">
        <v>38</v>
      </c>
      <c r="AC282" s="5" t="s">
        <v>8</v>
      </c>
      <c r="AD282" s="6">
        <v>44014.783079039349</v>
      </c>
      <c r="AE282" s="5" t="s">
        <v>110</v>
      </c>
      <c r="AF282">
        <v>1</v>
      </c>
      <c r="AG282">
        <v>1</v>
      </c>
      <c r="AH282">
        <v>1</v>
      </c>
      <c r="AK282">
        <v>38</v>
      </c>
      <c r="AL282" s="5" t="s">
        <v>8</v>
      </c>
      <c r="AM282" s="6">
        <v>44014.778589745372</v>
      </c>
      <c r="AN282" s="5" t="s">
        <v>112</v>
      </c>
      <c r="AO282">
        <v>1</v>
      </c>
      <c r="AP282">
        <v>1</v>
      </c>
      <c r="AQ282">
        <v>1</v>
      </c>
      <c r="AT282">
        <v>38</v>
      </c>
      <c r="AU282" s="5" t="s">
        <v>8</v>
      </c>
      <c r="AV282" s="6">
        <v>44014.773761979166</v>
      </c>
      <c r="AW282" s="5" t="s">
        <v>114</v>
      </c>
      <c r="AX282">
        <v>1</v>
      </c>
      <c r="AY282">
        <v>1</v>
      </c>
      <c r="AZ282">
        <v>1</v>
      </c>
      <c r="BC282">
        <v>279</v>
      </c>
      <c r="BD282" s="5" t="s">
        <v>8</v>
      </c>
      <c r="BE282" s="6">
        <v>44021.894259479166</v>
      </c>
      <c r="BF282" s="5" t="s">
        <v>147</v>
      </c>
      <c r="BG282" s="5">
        <v>1</v>
      </c>
      <c r="BH282" s="5">
        <v>1</v>
      </c>
      <c r="BI282" s="5">
        <v>1</v>
      </c>
      <c r="BJ282" s="5">
        <v>-67</v>
      </c>
      <c r="BK282" s="5"/>
      <c r="BL282">
        <v>10</v>
      </c>
      <c r="BM282" s="5" t="s">
        <v>8</v>
      </c>
      <c r="BN282" s="6">
        <v>44013.710509583332</v>
      </c>
      <c r="BO282" s="5" t="s">
        <v>80</v>
      </c>
      <c r="BP282">
        <v>1</v>
      </c>
      <c r="BQ282">
        <v>1</v>
      </c>
      <c r="BR282">
        <v>1</v>
      </c>
      <c r="BU282">
        <v>239</v>
      </c>
      <c r="BV282" s="5" t="s">
        <v>8</v>
      </c>
      <c r="BW282" s="6">
        <v>44021.938555162036</v>
      </c>
      <c r="BX282" s="5" t="s">
        <v>142</v>
      </c>
      <c r="BY282">
        <v>1</v>
      </c>
      <c r="BZ282">
        <v>1</v>
      </c>
      <c r="CA282">
        <v>1</v>
      </c>
      <c r="CB282">
        <v>-64</v>
      </c>
      <c r="CD282">
        <v>279</v>
      </c>
      <c r="CE282" s="5" t="s">
        <v>8</v>
      </c>
      <c r="CF282" s="6">
        <v>44021.945706666666</v>
      </c>
      <c r="CG282" s="5" t="s">
        <v>143</v>
      </c>
      <c r="CH282" s="5">
        <v>1</v>
      </c>
      <c r="CI282" s="5">
        <v>1</v>
      </c>
      <c r="CJ282" s="5">
        <v>1</v>
      </c>
      <c r="CK282" s="5">
        <v>-68</v>
      </c>
      <c r="CL282" s="5"/>
    </row>
    <row r="283" spans="1:107" x14ac:dyDescent="0.25">
      <c r="A283">
        <v>46</v>
      </c>
      <c r="B283" s="5" t="s">
        <v>8</v>
      </c>
      <c r="C283" s="6">
        <v>44021.920070613429</v>
      </c>
      <c r="D283" s="5" t="s">
        <v>141</v>
      </c>
      <c r="E283">
        <v>1</v>
      </c>
      <c r="F283">
        <v>1</v>
      </c>
      <c r="G283">
        <v>1</v>
      </c>
      <c r="H283" s="5">
        <v>-11</v>
      </c>
      <c r="S283">
        <v>187</v>
      </c>
      <c r="T283" s="5" t="s">
        <v>8</v>
      </c>
      <c r="U283" s="6">
        <v>44021.913912303244</v>
      </c>
      <c r="V283" s="5" t="s">
        <v>140</v>
      </c>
      <c r="W283">
        <v>1</v>
      </c>
      <c r="X283">
        <v>1</v>
      </c>
      <c r="Y283">
        <v>1</v>
      </c>
      <c r="Z283">
        <v>-57</v>
      </c>
      <c r="AK283">
        <v>39</v>
      </c>
      <c r="AL283" s="5" t="s">
        <v>8</v>
      </c>
      <c r="AM283" s="6">
        <v>44014.778612951392</v>
      </c>
      <c r="AN283" s="5" t="s">
        <v>112</v>
      </c>
      <c r="AO283">
        <v>1</v>
      </c>
      <c r="AP283">
        <v>1</v>
      </c>
      <c r="AQ283">
        <v>1</v>
      </c>
      <c r="AT283">
        <v>39</v>
      </c>
      <c r="AU283" s="5" t="s">
        <v>8</v>
      </c>
      <c r="AV283" s="6">
        <v>44014.773774618057</v>
      </c>
      <c r="AW283" s="5" t="s">
        <v>114</v>
      </c>
      <c r="AX283">
        <v>1</v>
      </c>
      <c r="AY283">
        <v>1</v>
      </c>
      <c r="AZ283">
        <v>1</v>
      </c>
      <c r="BC283">
        <v>280</v>
      </c>
      <c r="BD283" s="5" t="s">
        <v>8</v>
      </c>
      <c r="BE283" s="6">
        <v>44021.894272245372</v>
      </c>
      <c r="BF283" s="5" t="s">
        <v>147</v>
      </c>
      <c r="BG283" s="5">
        <v>1</v>
      </c>
      <c r="BH283" s="5">
        <v>1</v>
      </c>
      <c r="BI283" s="5">
        <v>1</v>
      </c>
      <c r="BJ283" s="5">
        <v>-60</v>
      </c>
      <c r="BK283" s="5"/>
      <c r="BL283">
        <v>11</v>
      </c>
      <c r="BM283" s="5" t="s">
        <v>8</v>
      </c>
      <c r="BN283" s="6">
        <v>44013.710524004629</v>
      </c>
      <c r="BO283" s="5" t="s">
        <v>80</v>
      </c>
      <c r="BP283">
        <v>1</v>
      </c>
      <c r="BQ283">
        <v>1</v>
      </c>
      <c r="BR283">
        <v>1</v>
      </c>
      <c r="BU283">
        <v>240</v>
      </c>
      <c r="BV283" s="5" t="s">
        <v>8</v>
      </c>
      <c r="BW283" s="6">
        <v>44021.938566736113</v>
      </c>
      <c r="BX283" s="5" t="s">
        <v>142</v>
      </c>
      <c r="BY283">
        <v>1</v>
      </c>
      <c r="BZ283">
        <v>1</v>
      </c>
      <c r="CA283">
        <v>1</v>
      </c>
      <c r="CB283">
        <v>-65</v>
      </c>
      <c r="CD283">
        <v>280</v>
      </c>
      <c r="CE283" s="5" t="s">
        <v>8</v>
      </c>
      <c r="CF283" s="6">
        <v>44021.945722662036</v>
      </c>
      <c r="CG283" s="5" t="s">
        <v>143</v>
      </c>
      <c r="CH283" s="5">
        <v>1</v>
      </c>
      <c r="CI283" s="5">
        <v>1</v>
      </c>
      <c r="CJ283" s="5">
        <v>1</v>
      </c>
      <c r="CK283" s="5">
        <v>-68</v>
      </c>
      <c r="CL283" s="5"/>
    </row>
    <row r="284" spans="1:107" x14ac:dyDescent="0.25">
      <c r="A284">
        <v>47</v>
      </c>
      <c r="B284" s="5" t="s">
        <v>8</v>
      </c>
      <c r="C284" s="6">
        <v>44021.92008300926</v>
      </c>
      <c r="D284" s="5" t="s">
        <v>141</v>
      </c>
      <c r="E284">
        <v>1</v>
      </c>
      <c r="F284">
        <v>1</v>
      </c>
      <c r="G284">
        <v>1</v>
      </c>
      <c r="H284" s="5">
        <v>-28</v>
      </c>
      <c r="S284">
        <v>188</v>
      </c>
      <c r="T284" s="5" t="s">
        <v>8</v>
      </c>
      <c r="U284" s="6">
        <v>44021.913935509256</v>
      </c>
      <c r="V284" s="5" t="s">
        <v>140</v>
      </c>
      <c r="W284">
        <v>1</v>
      </c>
      <c r="X284">
        <v>1</v>
      </c>
      <c r="Y284">
        <v>1</v>
      </c>
      <c r="Z284">
        <v>-58</v>
      </c>
      <c r="AT284">
        <v>40</v>
      </c>
      <c r="AU284" s="5" t="s">
        <v>8</v>
      </c>
      <c r="AV284" s="6">
        <v>44014.773784930556</v>
      </c>
      <c r="AW284" s="5" t="s">
        <v>114</v>
      </c>
      <c r="AX284">
        <v>1</v>
      </c>
      <c r="AY284">
        <v>1</v>
      </c>
      <c r="AZ284">
        <v>1</v>
      </c>
      <c r="BC284">
        <v>281</v>
      </c>
      <c r="BD284" s="5" t="s">
        <v>8</v>
      </c>
      <c r="BE284" s="6">
        <v>44021.894282511574</v>
      </c>
      <c r="BF284" s="5" t="s">
        <v>147</v>
      </c>
      <c r="BG284" s="5">
        <v>1</v>
      </c>
      <c r="BH284" s="5">
        <v>1</v>
      </c>
      <c r="BI284" s="5">
        <v>1</v>
      </c>
      <c r="BJ284" s="5">
        <v>-68</v>
      </c>
      <c r="BK284" s="5"/>
      <c r="BL284">
        <v>12</v>
      </c>
      <c r="BM284" s="5" t="s">
        <v>8</v>
      </c>
      <c r="BN284" s="6">
        <v>44013.710532523146</v>
      </c>
      <c r="BO284" s="5" t="s">
        <v>80</v>
      </c>
      <c r="BP284">
        <v>1</v>
      </c>
      <c r="BQ284">
        <v>1</v>
      </c>
      <c r="BR284">
        <v>1</v>
      </c>
      <c r="BU284">
        <v>241</v>
      </c>
      <c r="BV284" s="5" t="s">
        <v>8</v>
      </c>
      <c r="BW284" s="6">
        <v>44021.938584722222</v>
      </c>
      <c r="BX284" s="5" t="s">
        <v>142</v>
      </c>
      <c r="BY284">
        <v>1</v>
      </c>
      <c r="BZ284">
        <v>1</v>
      </c>
      <c r="CA284">
        <v>1</v>
      </c>
      <c r="CB284">
        <v>-64</v>
      </c>
      <c r="CD284">
        <v>281</v>
      </c>
      <c r="CE284" s="5" t="s">
        <v>8</v>
      </c>
      <c r="CF284" s="6">
        <v>44021.945730127314</v>
      </c>
      <c r="CG284" s="5" t="s">
        <v>143</v>
      </c>
      <c r="CH284" s="5">
        <v>1</v>
      </c>
      <c r="CI284" s="5">
        <v>1</v>
      </c>
      <c r="CJ284" s="5">
        <v>1</v>
      </c>
      <c r="CK284" s="5">
        <v>-67</v>
      </c>
      <c r="CL284" s="5"/>
    </row>
    <row r="285" spans="1:107" x14ac:dyDescent="0.25">
      <c r="A285">
        <v>48</v>
      </c>
      <c r="B285" s="5" t="s">
        <v>8</v>
      </c>
      <c r="C285" s="6">
        <v>44021.920095312496</v>
      </c>
      <c r="D285" s="5" t="s">
        <v>141</v>
      </c>
      <c r="E285">
        <v>1</v>
      </c>
      <c r="F285">
        <v>1</v>
      </c>
      <c r="G285">
        <v>1</v>
      </c>
      <c r="H285" s="5">
        <v>-10</v>
      </c>
      <c r="K285" s="5"/>
      <c r="L285" s="6"/>
      <c r="M285" s="5"/>
      <c r="S285">
        <v>189</v>
      </c>
      <c r="T285" s="5" t="s">
        <v>8</v>
      </c>
      <c r="U285" s="6">
        <v>44021.913958715275</v>
      </c>
      <c r="V285" s="5" t="s">
        <v>140</v>
      </c>
      <c r="W285">
        <v>1</v>
      </c>
      <c r="X285">
        <v>1</v>
      </c>
      <c r="Y285">
        <v>1</v>
      </c>
      <c r="Z285">
        <v>-58</v>
      </c>
      <c r="AB285">
        <v>14</v>
      </c>
      <c r="AC285" s="5" t="s">
        <v>8</v>
      </c>
      <c r="AD285" s="6">
        <v>44013.674723252312</v>
      </c>
      <c r="AE285" s="5" t="s">
        <v>76</v>
      </c>
      <c r="AF285">
        <v>1</v>
      </c>
      <c r="AG285">
        <v>1</v>
      </c>
      <c r="AH285">
        <v>1</v>
      </c>
      <c r="AK285">
        <v>2</v>
      </c>
      <c r="AL285" s="5" t="s">
        <v>8</v>
      </c>
      <c r="AM285" s="6">
        <v>44014.527865254633</v>
      </c>
      <c r="AN285" s="5" t="s">
        <v>87</v>
      </c>
      <c r="AO285">
        <v>1</v>
      </c>
      <c r="AP285">
        <v>1</v>
      </c>
      <c r="AQ285">
        <v>1</v>
      </c>
      <c r="AT285">
        <v>41</v>
      </c>
      <c r="AU285" s="5" t="s">
        <v>8</v>
      </c>
      <c r="AV285" s="6">
        <v>44012.506222951386</v>
      </c>
      <c r="AW285" s="5" t="s">
        <v>23</v>
      </c>
      <c r="AX285">
        <v>1</v>
      </c>
      <c r="AY285">
        <v>1</v>
      </c>
      <c r="AZ285">
        <v>1</v>
      </c>
      <c r="BC285">
        <v>282</v>
      </c>
      <c r="BD285" s="5" t="s">
        <v>8</v>
      </c>
      <c r="BE285" s="6">
        <v>44021.894294560188</v>
      </c>
      <c r="BF285" s="5" t="s">
        <v>147</v>
      </c>
      <c r="BG285" s="5">
        <v>1</v>
      </c>
      <c r="BH285" s="5">
        <v>1</v>
      </c>
      <c r="BI285" s="5">
        <v>1</v>
      </c>
      <c r="BJ285" s="5">
        <v>-60</v>
      </c>
      <c r="BK285" s="5"/>
      <c r="BL285">
        <v>13</v>
      </c>
      <c r="BM285" s="5" t="s">
        <v>8</v>
      </c>
      <c r="BN285" s="6">
        <v>44013.710544236113</v>
      </c>
      <c r="BO285" s="5" t="s">
        <v>80</v>
      </c>
      <c r="BP285">
        <v>1</v>
      </c>
      <c r="BQ285">
        <v>1</v>
      </c>
      <c r="BR285">
        <v>1</v>
      </c>
      <c r="BU285">
        <v>242</v>
      </c>
      <c r="BV285" s="5" t="s">
        <v>8</v>
      </c>
      <c r="BW285" s="6">
        <v>44021.938588773148</v>
      </c>
      <c r="BX285" s="5" t="s">
        <v>142</v>
      </c>
      <c r="BY285">
        <v>1</v>
      </c>
      <c r="BZ285">
        <v>1</v>
      </c>
      <c r="CA285">
        <v>1</v>
      </c>
      <c r="CB285">
        <v>-65</v>
      </c>
      <c r="CD285">
        <v>282</v>
      </c>
      <c r="CE285" s="5" t="s">
        <v>8</v>
      </c>
      <c r="CF285" s="6">
        <v>44021.94574239583</v>
      </c>
      <c r="CG285" s="5" t="s">
        <v>143</v>
      </c>
      <c r="CH285" s="5">
        <v>1</v>
      </c>
      <c r="CI285" s="5">
        <v>1</v>
      </c>
      <c r="CJ285" s="5">
        <v>1</v>
      </c>
      <c r="CK285" s="5">
        <v>-70</v>
      </c>
      <c r="CL285" s="5"/>
    </row>
    <row r="286" spans="1:107" x14ac:dyDescent="0.25">
      <c r="A286">
        <v>49</v>
      </c>
      <c r="B286" s="5" t="s">
        <v>8</v>
      </c>
      <c r="C286" s="6">
        <v>44021.920105833335</v>
      </c>
      <c r="D286" s="5" t="s">
        <v>141</v>
      </c>
      <c r="E286">
        <v>1</v>
      </c>
      <c r="F286">
        <v>1</v>
      </c>
      <c r="G286">
        <v>1</v>
      </c>
      <c r="H286" s="5">
        <v>-28</v>
      </c>
      <c r="K286" s="5"/>
      <c r="L286" s="6"/>
      <c r="M286" s="5"/>
      <c r="S286">
        <v>190</v>
      </c>
      <c r="T286" s="5" t="s">
        <v>8</v>
      </c>
      <c r="U286" s="6">
        <v>44021.913981921294</v>
      </c>
      <c r="V286" s="5" t="s">
        <v>140</v>
      </c>
      <c r="W286">
        <v>1</v>
      </c>
      <c r="X286">
        <v>1</v>
      </c>
      <c r="Y286">
        <v>1</v>
      </c>
      <c r="Z286">
        <v>-59</v>
      </c>
      <c r="AB286">
        <v>15</v>
      </c>
      <c r="AC286" s="5" t="s">
        <v>8</v>
      </c>
      <c r="AD286" s="6">
        <v>44013.674735312503</v>
      </c>
      <c r="AE286" s="5" t="s">
        <v>76</v>
      </c>
      <c r="AF286">
        <v>1</v>
      </c>
      <c r="AG286">
        <v>1</v>
      </c>
      <c r="AH286">
        <v>1</v>
      </c>
      <c r="AK286">
        <v>3</v>
      </c>
      <c r="AL286" s="5" t="s">
        <v>8</v>
      </c>
      <c r="AM286" s="6">
        <v>44014.527871747683</v>
      </c>
      <c r="AN286" s="5" t="s">
        <v>87</v>
      </c>
      <c r="AO286">
        <v>1</v>
      </c>
      <c r="AP286">
        <v>1</v>
      </c>
      <c r="AQ286">
        <v>1</v>
      </c>
      <c r="AT286">
        <v>42</v>
      </c>
      <c r="AU286" s="5" t="s">
        <v>8</v>
      </c>
      <c r="AV286" s="6">
        <v>44012.506227997685</v>
      </c>
      <c r="AW286" s="5" t="s">
        <v>23</v>
      </c>
      <c r="AX286">
        <v>1</v>
      </c>
      <c r="AY286">
        <v>1</v>
      </c>
      <c r="AZ286">
        <v>1</v>
      </c>
      <c r="BC286">
        <v>283</v>
      </c>
      <c r="BD286" s="5" t="s">
        <v>8</v>
      </c>
      <c r="BE286" s="6">
        <v>44021.894307974537</v>
      </c>
      <c r="BF286" s="5" t="s">
        <v>147</v>
      </c>
      <c r="BG286" s="5">
        <v>1</v>
      </c>
      <c r="BH286" s="5">
        <v>1</v>
      </c>
      <c r="BI286" s="5">
        <v>1</v>
      </c>
      <c r="BJ286" s="5">
        <v>-62</v>
      </c>
      <c r="BK286" s="5"/>
      <c r="BL286">
        <v>14</v>
      </c>
      <c r="BM286" s="5" t="s">
        <v>8</v>
      </c>
      <c r="BN286" s="6">
        <v>44013.710559953703</v>
      </c>
      <c r="BO286" s="5" t="s">
        <v>80</v>
      </c>
      <c r="BP286">
        <v>1</v>
      </c>
      <c r="BQ286">
        <v>1</v>
      </c>
      <c r="BR286">
        <v>1</v>
      </c>
      <c r="BU286">
        <v>243</v>
      </c>
      <c r="BV286" s="5" t="s">
        <v>8</v>
      </c>
      <c r="BW286" s="6">
        <v>44021.938600173613</v>
      </c>
      <c r="BX286" s="5" t="s">
        <v>142</v>
      </c>
      <c r="BY286">
        <v>1</v>
      </c>
      <c r="BZ286">
        <v>1</v>
      </c>
      <c r="CA286">
        <v>1</v>
      </c>
      <c r="CB286">
        <v>-68</v>
      </c>
      <c r="CD286">
        <v>283</v>
      </c>
      <c r="CE286" s="5" t="s">
        <v>8</v>
      </c>
      <c r="CF286" s="6">
        <v>44021.945753055559</v>
      </c>
      <c r="CG286" s="5" t="s">
        <v>143</v>
      </c>
      <c r="CH286" s="5">
        <v>1</v>
      </c>
      <c r="CI286" s="5">
        <v>1</v>
      </c>
      <c r="CJ286" s="5">
        <v>1</v>
      </c>
      <c r="CK286" s="5">
        <v>-68</v>
      </c>
      <c r="CL286" s="5"/>
    </row>
    <row r="287" spans="1:107" x14ac:dyDescent="0.25">
      <c r="A287">
        <v>50</v>
      </c>
      <c r="B287" s="5" t="s">
        <v>8</v>
      </c>
      <c r="C287" s="6">
        <v>44021.920116111112</v>
      </c>
      <c r="D287" s="5" t="s">
        <v>141</v>
      </c>
      <c r="E287">
        <v>1</v>
      </c>
      <c r="F287">
        <v>1</v>
      </c>
      <c r="G287">
        <v>1</v>
      </c>
      <c r="H287" s="5">
        <v>-28</v>
      </c>
      <c r="K287" s="5"/>
      <c r="L287" s="6"/>
      <c r="M287" s="5"/>
      <c r="S287">
        <v>191</v>
      </c>
      <c r="T287" s="5" t="s">
        <v>8</v>
      </c>
      <c r="U287" s="6">
        <v>44021.913993425929</v>
      </c>
      <c r="V287" s="5" t="s">
        <v>140</v>
      </c>
      <c r="W287">
        <v>1</v>
      </c>
      <c r="X287">
        <v>1</v>
      </c>
      <c r="Y287">
        <v>1</v>
      </c>
      <c r="Z287">
        <v>-59</v>
      </c>
      <c r="AB287">
        <v>16</v>
      </c>
      <c r="AC287" s="5" t="s">
        <v>8</v>
      </c>
      <c r="AD287" s="6">
        <v>44013.674748738427</v>
      </c>
      <c r="AE287" s="5" t="s">
        <v>76</v>
      </c>
      <c r="AF287">
        <v>1</v>
      </c>
      <c r="AG287">
        <v>1</v>
      </c>
      <c r="AH287">
        <v>1</v>
      </c>
      <c r="AK287">
        <v>4</v>
      </c>
      <c r="AL287" s="5" t="s">
        <v>8</v>
      </c>
      <c r="AM287" s="6">
        <v>44014.527886458331</v>
      </c>
      <c r="AN287" s="5" t="s">
        <v>87</v>
      </c>
      <c r="AO287">
        <v>1</v>
      </c>
      <c r="AP287">
        <v>1</v>
      </c>
      <c r="AQ287">
        <v>1</v>
      </c>
      <c r="AT287">
        <v>43</v>
      </c>
      <c r="AU287" s="5" t="s">
        <v>8</v>
      </c>
      <c r="AV287" s="6">
        <v>44012.506238553244</v>
      </c>
      <c r="AW287" s="5" t="s">
        <v>23</v>
      </c>
      <c r="AX287">
        <v>1</v>
      </c>
      <c r="AY287">
        <v>1</v>
      </c>
      <c r="AZ287">
        <v>1</v>
      </c>
      <c r="BC287">
        <v>284</v>
      </c>
      <c r="BD287" s="5" t="s">
        <v>8</v>
      </c>
      <c r="BE287" s="6">
        <v>44021.894318599538</v>
      </c>
      <c r="BF287" s="5" t="s">
        <v>147</v>
      </c>
      <c r="BG287" s="5">
        <v>1</v>
      </c>
      <c r="BH287" s="5">
        <v>1</v>
      </c>
      <c r="BI287" s="5">
        <v>1</v>
      </c>
      <c r="BJ287" s="5">
        <v>-62</v>
      </c>
      <c r="BK287" s="5"/>
      <c r="BL287">
        <v>15</v>
      </c>
      <c r="BM287" s="5" t="s">
        <v>8</v>
      </c>
      <c r="BN287" s="6">
        <v>44013.710570509262</v>
      </c>
      <c r="BO287" s="5" t="s">
        <v>80</v>
      </c>
      <c r="BP287">
        <v>1</v>
      </c>
      <c r="BQ287">
        <v>1</v>
      </c>
      <c r="BR287">
        <v>1</v>
      </c>
      <c r="BU287">
        <v>244</v>
      </c>
      <c r="BV287" s="5" t="s">
        <v>8</v>
      </c>
      <c r="BW287" s="6">
        <v>44021.938612500002</v>
      </c>
      <c r="BX287" s="5" t="s">
        <v>142</v>
      </c>
      <c r="BY287">
        <v>1</v>
      </c>
      <c r="BZ287">
        <v>1</v>
      </c>
      <c r="CA287">
        <v>1</v>
      </c>
      <c r="CB287">
        <v>-70</v>
      </c>
      <c r="CD287">
        <v>284</v>
      </c>
      <c r="CE287" s="5" t="s">
        <v>8</v>
      </c>
      <c r="CF287" s="6">
        <v>44021.945767245372</v>
      </c>
      <c r="CG287" s="5" t="s">
        <v>143</v>
      </c>
      <c r="CH287" s="5">
        <v>1</v>
      </c>
      <c r="CI287" s="5">
        <v>1</v>
      </c>
      <c r="CJ287" s="5">
        <v>1</v>
      </c>
      <c r="CK287" s="5">
        <v>-68</v>
      </c>
      <c r="CL287" s="5"/>
    </row>
    <row r="288" spans="1:107" x14ac:dyDescent="0.25">
      <c r="A288">
        <v>51</v>
      </c>
      <c r="B288" s="5" t="s">
        <v>8</v>
      </c>
      <c r="C288" s="6">
        <v>44021.920128020836</v>
      </c>
      <c r="D288" s="5" t="s">
        <v>141</v>
      </c>
      <c r="E288">
        <v>1</v>
      </c>
      <c r="F288">
        <v>1</v>
      </c>
      <c r="G288">
        <v>1</v>
      </c>
      <c r="H288" s="5">
        <v>-11</v>
      </c>
      <c r="K288" s="5"/>
      <c r="L288" s="6"/>
      <c r="M288" s="5"/>
      <c r="S288">
        <v>192</v>
      </c>
      <c r="T288" s="5" t="s">
        <v>8</v>
      </c>
      <c r="U288" s="6">
        <v>44021.914006273146</v>
      </c>
      <c r="V288" s="5" t="s">
        <v>140</v>
      </c>
      <c r="W288">
        <v>1</v>
      </c>
      <c r="X288">
        <v>1</v>
      </c>
      <c r="Y288">
        <v>1</v>
      </c>
      <c r="Z288">
        <v>-56</v>
      </c>
      <c r="AB288">
        <v>17</v>
      </c>
      <c r="AC288" s="5" t="s">
        <v>8</v>
      </c>
      <c r="AD288" s="6">
        <v>44013.674760706017</v>
      </c>
      <c r="AE288" s="5" t="s">
        <v>76</v>
      </c>
      <c r="AF288">
        <v>1</v>
      </c>
      <c r="AG288">
        <v>1</v>
      </c>
      <c r="AH288">
        <v>1</v>
      </c>
      <c r="AK288">
        <v>5</v>
      </c>
      <c r="AL288" s="5" t="s">
        <v>8</v>
      </c>
      <c r="AM288" s="6">
        <v>44014.527893981482</v>
      </c>
      <c r="AN288" s="5" t="s">
        <v>87</v>
      </c>
      <c r="AO288">
        <v>1</v>
      </c>
      <c r="AP288">
        <v>1</v>
      </c>
      <c r="AQ288">
        <v>1</v>
      </c>
      <c r="AT288">
        <v>44</v>
      </c>
      <c r="AU288" s="5" t="s">
        <v>8</v>
      </c>
      <c r="AV288" s="6">
        <v>44012.506250659724</v>
      </c>
      <c r="AW288" s="5" t="s">
        <v>23</v>
      </c>
      <c r="AX288">
        <v>1</v>
      </c>
      <c r="AY288">
        <v>1</v>
      </c>
      <c r="AZ288">
        <v>1</v>
      </c>
      <c r="BC288">
        <v>285</v>
      </c>
      <c r="BD288" s="5" t="s">
        <v>8</v>
      </c>
      <c r="BE288" s="6">
        <v>44021.894331319447</v>
      </c>
      <c r="BF288" s="5" t="s">
        <v>147</v>
      </c>
      <c r="BG288" s="5">
        <v>1</v>
      </c>
      <c r="BH288" s="5">
        <v>1</v>
      </c>
      <c r="BI288" s="5">
        <v>1</v>
      </c>
      <c r="BJ288" s="5">
        <v>-62</v>
      </c>
      <c r="BK288" s="5"/>
      <c r="BL288">
        <v>16</v>
      </c>
      <c r="BM288" s="5" t="s">
        <v>8</v>
      </c>
      <c r="BN288" s="6">
        <v>44013.710581041669</v>
      </c>
      <c r="BO288" s="5" t="s">
        <v>80</v>
      </c>
      <c r="BP288">
        <v>1</v>
      </c>
      <c r="BQ288">
        <v>1</v>
      </c>
      <c r="BR288">
        <v>1</v>
      </c>
      <c r="BU288">
        <v>245</v>
      </c>
      <c r="BV288" s="5" t="s">
        <v>8</v>
      </c>
      <c r="BW288" s="6">
        <v>44021.938625243056</v>
      </c>
      <c r="BX288" s="5" t="s">
        <v>142</v>
      </c>
      <c r="BY288">
        <v>1</v>
      </c>
      <c r="BZ288">
        <v>1</v>
      </c>
      <c r="CA288">
        <v>1</v>
      </c>
      <c r="CB288">
        <v>-70</v>
      </c>
      <c r="CD288">
        <v>285</v>
      </c>
      <c r="CE288" s="5" t="s">
        <v>8</v>
      </c>
      <c r="CF288" s="6">
        <v>44021.945776967594</v>
      </c>
      <c r="CG288" s="5" t="s">
        <v>143</v>
      </c>
      <c r="CH288" s="5">
        <v>1</v>
      </c>
      <c r="CI288" s="5">
        <v>1</v>
      </c>
      <c r="CJ288" s="5">
        <v>1</v>
      </c>
      <c r="CK288" s="5">
        <v>-69</v>
      </c>
      <c r="CL288" s="5"/>
    </row>
    <row r="289" spans="1:90" x14ac:dyDescent="0.25">
      <c r="A289">
        <v>52</v>
      </c>
      <c r="B289" s="5" t="s">
        <v>8</v>
      </c>
      <c r="C289" s="6">
        <v>44021.920138946756</v>
      </c>
      <c r="D289" s="5" t="s">
        <v>141</v>
      </c>
      <c r="E289">
        <v>1</v>
      </c>
      <c r="F289">
        <v>1</v>
      </c>
      <c r="G289">
        <v>1</v>
      </c>
      <c r="H289" s="5">
        <v>-28</v>
      </c>
      <c r="K289" s="5"/>
      <c r="L289" s="6"/>
      <c r="M289" s="5"/>
      <c r="S289">
        <v>193</v>
      </c>
      <c r="T289" s="5" t="s">
        <v>8</v>
      </c>
      <c r="U289" s="6">
        <v>44021.914016863426</v>
      </c>
      <c r="V289" s="5" t="s">
        <v>140</v>
      </c>
      <c r="W289">
        <v>1</v>
      </c>
      <c r="X289">
        <v>1</v>
      </c>
      <c r="Y289">
        <v>1</v>
      </c>
      <c r="Z289">
        <v>-59</v>
      </c>
      <c r="AB289">
        <v>18</v>
      </c>
      <c r="AC289" s="5" t="s">
        <v>8</v>
      </c>
      <c r="AD289" s="6">
        <v>44013.674769594909</v>
      </c>
      <c r="AE289" s="5" t="s">
        <v>76</v>
      </c>
      <c r="AF289">
        <v>1</v>
      </c>
      <c r="AG289">
        <v>1</v>
      </c>
      <c r="AH289">
        <v>1</v>
      </c>
      <c r="AK289">
        <v>6</v>
      </c>
      <c r="AL289" s="5" t="s">
        <v>8</v>
      </c>
      <c r="AM289" s="6">
        <v>44014.527917187501</v>
      </c>
      <c r="AN289" s="5" t="s">
        <v>87</v>
      </c>
      <c r="AO289">
        <v>1</v>
      </c>
      <c r="AP289">
        <v>1</v>
      </c>
      <c r="AQ289">
        <v>1</v>
      </c>
      <c r="AT289">
        <v>45</v>
      </c>
      <c r="AU289" s="5" t="s">
        <v>8</v>
      </c>
      <c r="AV289" s="6">
        <v>44012.506261689814</v>
      </c>
      <c r="AW289" s="5" t="s">
        <v>23</v>
      </c>
      <c r="AX289">
        <v>1</v>
      </c>
      <c r="AY289">
        <v>1</v>
      </c>
      <c r="AZ289">
        <v>1</v>
      </c>
      <c r="BC289">
        <v>286</v>
      </c>
      <c r="BD289" s="5" t="s">
        <v>8</v>
      </c>
      <c r="BE289" s="6">
        <v>44021.894342337961</v>
      </c>
      <c r="BF289" s="5" t="s">
        <v>147</v>
      </c>
      <c r="BG289" s="5">
        <v>1</v>
      </c>
      <c r="BH289" s="5">
        <v>1</v>
      </c>
      <c r="BI289" s="5">
        <v>1</v>
      </c>
      <c r="BJ289" s="5">
        <v>-59</v>
      </c>
      <c r="BK289" s="5"/>
      <c r="BL289">
        <v>17</v>
      </c>
      <c r="BM289" s="5" t="s">
        <v>8</v>
      </c>
      <c r="BN289" s="6">
        <v>44013.710590555558</v>
      </c>
      <c r="BO289" s="5" t="s">
        <v>80</v>
      </c>
      <c r="BP289">
        <v>1</v>
      </c>
      <c r="BQ289">
        <v>1</v>
      </c>
      <c r="BR289">
        <v>1</v>
      </c>
      <c r="BU289">
        <v>246</v>
      </c>
      <c r="BV289" s="5" t="s">
        <v>8</v>
      </c>
      <c r="BW289" s="6">
        <v>44021.938635185186</v>
      </c>
      <c r="BX289" s="5" t="s">
        <v>142</v>
      </c>
      <c r="BY289">
        <v>1</v>
      </c>
      <c r="BZ289">
        <v>1</v>
      </c>
      <c r="CA289">
        <v>1</v>
      </c>
      <c r="CB289">
        <v>-65</v>
      </c>
      <c r="CD289">
        <v>286</v>
      </c>
      <c r="CE289" s="5" t="s">
        <v>8</v>
      </c>
      <c r="CF289" s="6">
        <v>44021.945793113424</v>
      </c>
      <c r="CG289" s="5" t="s">
        <v>143</v>
      </c>
      <c r="CH289" s="5">
        <v>1</v>
      </c>
      <c r="CI289" s="5">
        <v>1</v>
      </c>
      <c r="CJ289" s="5">
        <v>1</v>
      </c>
      <c r="CK289" s="5">
        <v>-68</v>
      </c>
      <c r="CL289" s="5"/>
    </row>
    <row r="290" spans="1:90" x14ac:dyDescent="0.25">
      <c r="A290">
        <v>53</v>
      </c>
      <c r="B290" s="5" t="s">
        <v>8</v>
      </c>
      <c r="C290" s="6">
        <v>44021.920153379629</v>
      </c>
      <c r="D290" s="5" t="s">
        <v>141</v>
      </c>
      <c r="E290">
        <v>1</v>
      </c>
      <c r="F290">
        <v>1</v>
      </c>
      <c r="G290">
        <v>1</v>
      </c>
      <c r="H290" s="5">
        <v>-11</v>
      </c>
      <c r="K290" s="5"/>
      <c r="L290" s="6"/>
      <c r="M290" s="5"/>
      <c r="S290">
        <v>194</v>
      </c>
      <c r="T290" s="5" t="s">
        <v>8</v>
      </c>
      <c r="U290" s="6">
        <v>44021.91402989583</v>
      </c>
      <c r="V290" s="5" t="s">
        <v>140</v>
      </c>
      <c r="W290">
        <v>1</v>
      </c>
      <c r="X290">
        <v>1</v>
      </c>
      <c r="Y290">
        <v>1</v>
      </c>
      <c r="Z290">
        <v>-59</v>
      </c>
      <c r="AB290">
        <v>19</v>
      </c>
      <c r="AC290" s="5" t="s">
        <v>8</v>
      </c>
      <c r="AD290" s="6">
        <v>44013.674792789352</v>
      </c>
      <c r="AE290" s="5" t="s">
        <v>76</v>
      </c>
      <c r="AF290">
        <v>1</v>
      </c>
      <c r="AG290">
        <v>1</v>
      </c>
      <c r="AH290">
        <v>1</v>
      </c>
      <c r="AK290">
        <v>7</v>
      </c>
      <c r="AL290" s="5" t="s">
        <v>8</v>
      </c>
      <c r="AM290" s="6">
        <v>44014.52794039352</v>
      </c>
      <c r="AN290" s="5" t="s">
        <v>87</v>
      </c>
      <c r="AO290">
        <v>1</v>
      </c>
      <c r="AP290">
        <v>1</v>
      </c>
      <c r="AQ290">
        <v>1</v>
      </c>
      <c r="AT290">
        <v>46</v>
      </c>
      <c r="AU290" s="5" t="s">
        <v>8</v>
      </c>
      <c r="AV290" s="6">
        <v>44012.506277083332</v>
      </c>
      <c r="AW290" s="5" t="s">
        <v>23</v>
      </c>
      <c r="AX290">
        <v>1</v>
      </c>
      <c r="AY290">
        <v>1</v>
      </c>
      <c r="AZ290">
        <v>1</v>
      </c>
      <c r="BC290">
        <v>287</v>
      </c>
      <c r="BD290" s="5" t="s">
        <v>8</v>
      </c>
      <c r="BE290" s="6">
        <v>44021.894353425923</v>
      </c>
      <c r="BF290" s="5" t="s">
        <v>147</v>
      </c>
      <c r="BG290" s="5">
        <v>1</v>
      </c>
      <c r="BH290" s="5">
        <v>1</v>
      </c>
      <c r="BI290" s="5">
        <v>1</v>
      </c>
      <c r="BJ290" s="5">
        <v>-60</v>
      </c>
      <c r="BK290" s="5"/>
      <c r="BL290">
        <v>18</v>
      </c>
      <c r="BM290" s="5" t="s">
        <v>8</v>
      </c>
      <c r="BN290" s="6">
        <v>44013.710608553243</v>
      </c>
      <c r="BO290" s="5" t="s">
        <v>80</v>
      </c>
      <c r="BP290">
        <v>1</v>
      </c>
      <c r="BQ290">
        <v>1</v>
      </c>
      <c r="BR290">
        <v>1</v>
      </c>
      <c r="BU290">
        <v>247</v>
      </c>
      <c r="BV290" s="5" t="s">
        <v>8</v>
      </c>
      <c r="BW290" s="6">
        <v>44021.93864641204</v>
      </c>
      <c r="BX290" s="5" t="s">
        <v>142</v>
      </c>
      <c r="BY290">
        <v>1</v>
      </c>
      <c r="BZ290">
        <v>1</v>
      </c>
      <c r="CA290">
        <v>1</v>
      </c>
      <c r="CB290">
        <v>-70</v>
      </c>
      <c r="CD290">
        <v>287</v>
      </c>
      <c r="CE290" s="5" t="s">
        <v>8</v>
      </c>
      <c r="CF290" s="6">
        <v>44021.945799131943</v>
      </c>
      <c r="CG290" s="5" t="s">
        <v>143</v>
      </c>
      <c r="CH290" s="5">
        <v>1</v>
      </c>
      <c r="CI290" s="5">
        <v>1</v>
      </c>
      <c r="CJ290" s="5">
        <v>1</v>
      </c>
      <c r="CK290" s="5">
        <v>-67</v>
      </c>
      <c r="CL290" s="5"/>
    </row>
    <row r="291" spans="1:90" x14ac:dyDescent="0.25">
      <c r="A291">
        <v>54</v>
      </c>
      <c r="B291" s="5" t="s">
        <v>8</v>
      </c>
      <c r="C291" s="6">
        <v>44021.920167418983</v>
      </c>
      <c r="D291" s="5" t="s">
        <v>141</v>
      </c>
      <c r="E291">
        <v>1</v>
      </c>
      <c r="F291">
        <v>1</v>
      </c>
      <c r="G291">
        <v>1</v>
      </c>
      <c r="H291" s="5">
        <v>-28</v>
      </c>
      <c r="K291" s="5"/>
      <c r="L291" s="6"/>
      <c r="M291" s="5"/>
      <c r="S291">
        <v>195</v>
      </c>
      <c r="T291" s="5" t="s">
        <v>8</v>
      </c>
      <c r="U291" s="6">
        <v>44021.914053101849</v>
      </c>
      <c r="V291" s="5" t="s">
        <v>140</v>
      </c>
      <c r="W291">
        <v>1</v>
      </c>
      <c r="X291">
        <v>1</v>
      </c>
      <c r="Y291">
        <v>1</v>
      </c>
      <c r="Z291">
        <v>-57</v>
      </c>
      <c r="AB291">
        <v>20</v>
      </c>
      <c r="AC291" s="5" t="s">
        <v>8</v>
      </c>
      <c r="AD291" s="6">
        <v>44013.674811747682</v>
      </c>
      <c r="AE291" s="5" t="s">
        <v>76</v>
      </c>
      <c r="AF291">
        <v>1</v>
      </c>
      <c r="AG291">
        <v>1</v>
      </c>
      <c r="AH291">
        <v>1</v>
      </c>
      <c r="AK291">
        <v>8</v>
      </c>
      <c r="AL291" s="5" t="s">
        <v>8</v>
      </c>
      <c r="AM291" s="6">
        <v>44014.527963599539</v>
      </c>
      <c r="AN291" s="5" t="s">
        <v>87</v>
      </c>
      <c r="AO291">
        <v>1</v>
      </c>
      <c r="AP291">
        <v>1</v>
      </c>
      <c r="AQ291">
        <v>1</v>
      </c>
      <c r="AT291">
        <v>47</v>
      </c>
      <c r="AU291" s="5" t="s">
        <v>8</v>
      </c>
      <c r="AV291" s="6">
        <v>44012.506287615739</v>
      </c>
      <c r="AW291" s="5" t="s">
        <v>23</v>
      </c>
      <c r="AX291">
        <v>1</v>
      </c>
      <c r="AY291">
        <v>1</v>
      </c>
      <c r="AZ291">
        <v>1</v>
      </c>
      <c r="BC291">
        <v>288</v>
      </c>
      <c r="BD291" s="5" t="s">
        <v>8</v>
      </c>
      <c r="BE291" s="6">
        <v>44021.894365023145</v>
      </c>
      <c r="BF291" s="5" t="s">
        <v>147</v>
      </c>
      <c r="BG291" s="5">
        <v>1</v>
      </c>
      <c r="BH291" s="5">
        <v>1</v>
      </c>
      <c r="BI291" s="5">
        <v>1</v>
      </c>
      <c r="BJ291" s="5">
        <v>-63</v>
      </c>
      <c r="BK291" s="5"/>
      <c r="BL291">
        <v>19</v>
      </c>
      <c r="BM291" s="5" t="s">
        <v>8</v>
      </c>
      <c r="BN291" s="6">
        <v>44013.710614050928</v>
      </c>
      <c r="BO291" s="5" t="s">
        <v>80</v>
      </c>
      <c r="BP291">
        <v>1</v>
      </c>
      <c r="BQ291">
        <v>1</v>
      </c>
      <c r="BR291">
        <v>1</v>
      </c>
      <c r="BU291">
        <v>248</v>
      </c>
      <c r="BV291" s="5" t="s">
        <v>8</v>
      </c>
      <c r="BW291" s="6">
        <v>44021.938669618059</v>
      </c>
      <c r="BX291" s="5" t="s">
        <v>142</v>
      </c>
      <c r="BY291">
        <v>1</v>
      </c>
      <c r="BZ291">
        <v>1</v>
      </c>
      <c r="CA291">
        <v>1</v>
      </c>
      <c r="CB291">
        <v>-65</v>
      </c>
      <c r="CD291">
        <v>288</v>
      </c>
      <c r="CE291" s="5" t="s">
        <v>8</v>
      </c>
      <c r="CF291" s="6">
        <v>44021.94581247685</v>
      </c>
      <c r="CG291" s="5" t="s">
        <v>143</v>
      </c>
      <c r="CH291" s="5">
        <v>1</v>
      </c>
      <c r="CI291" s="5">
        <v>1</v>
      </c>
      <c r="CJ291" s="5">
        <v>1</v>
      </c>
      <c r="CK291" s="5">
        <v>-70</v>
      </c>
      <c r="CL291" s="5"/>
    </row>
    <row r="292" spans="1:90" x14ac:dyDescent="0.25">
      <c r="A292">
        <v>55</v>
      </c>
      <c r="B292" s="5" t="s">
        <v>8</v>
      </c>
      <c r="C292" s="6">
        <v>44021.920174675928</v>
      </c>
      <c r="D292" s="5" t="s">
        <v>141</v>
      </c>
      <c r="E292">
        <v>1</v>
      </c>
      <c r="F292">
        <v>1</v>
      </c>
      <c r="G292">
        <v>1</v>
      </c>
      <c r="H292" s="5">
        <v>-31</v>
      </c>
      <c r="K292" s="5"/>
      <c r="L292" s="6"/>
      <c r="M292" s="5"/>
      <c r="S292">
        <v>196</v>
      </c>
      <c r="T292" s="5" t="s">
        <v>8</v>
      </c>
      <c r="U292" s="6">
        <v>44021.91406289352</v>
      </c>
      <c r="V292" s="5" t="s">
        <v>140</v>
      </c>
      <c r="W292">
        <v>1</v>
      </c>
      <c r="X292">
        <v>1</v>
      </c>
      <c r="Y292">
        <v>1</v>
      </c>
      <c r="Z292">
        <v>-60</v>
      </c>
      <c r="AB292">
        <v>21</v>
      </c>
      <c r="AC292" s="5" t="s">
        <v>8</v>
      </c>
      <c r="AD292" s="6">
        <v>44013.674816851853</v>
      </c>
      <c r="AE292" s="5" t="s">
        <v>76</v>
      </c>
      <c r="AF292">
        <v>1</v>
      </c>
      <c r="AG292">
        <v>1</v>
      </c>
      <c r="AH292">
        <v>1</v>
      </c>
      <c r="AK292">
        <v>9</v>
      </c>
      <c r="AL292" s="5" t="s">
        <v>8</v>
      </c>
      <c r="AM292" s="6">
        <v>44014.527974918979</v>
      </c>
      <c r="AN292" s="5" t="s">
        <v>87</v>
      </c>
      <c r="AO292">
        <v>1</v>
      </c>
      <c r="AP292">
        <v>1</v>
      </c>
      <c r="AQ292">
        <v>1</v>
      </c>
      <c r="AT292">
        <v>48</v>
      </c>
      <c r="AU292" s="5" t="s">
        <v>8</v>
      </c>
      <c r="AV292" s="6">
        <v>44012.506301064815</v>
      </c>
      <c r="AW292" s="5" t="s">
        <v>23</v>
      </c>
      <c r="AX292">
        <v>1</v>
      </c>
      <c r="AY292">
        <v>1</v>
      </c>
      <c r="AZ292">
        <v>1</v>
      </c>
      <c r="BC292">
        <v>289</v>
      </c>
      <c r="BD292" s="5" t="s">
        <v>8</v>
      </c>
      <c r="BE292" s="6">
        <v>44021.894375613425</v>
      </c>
      <c r="BF292" s="5" t="s">
        <v>147</v>
      </c>
      <c r="BG292" s="5">
        <v>1</v>
      </c>
      <c r="BH292" s="5">
        <v>1</v>
      </c>
      <c r="BI292" s="5">
        <v>1</v>
      </c>
      <c r="BJ292" s="5">
        <v>-63</v>
      </c>
      <c r="BK292" s="5"/>
      <c r="BL292">
        <v>20</v>
      </c>
      <c r="BM292" s="5" t="s">
        <v>8</v>
      </c>
      <c r="BN292" s="6">
        <v>44013.710635115742</v>
      </c>
      <c r="BO292" s="5" t="s">
        <v>80</v>
      </c>
      <c r="BP292">
        <v>1</v>
      </c>
      <c r="BQ292">
        <v>1</v>
      </c>
      <c r="BR292">
        <v>1</v>
      </c>
      <c r="BU292">
        <v>249</v>
      </c>
      <c r="BV292" s="5" t="s">
        <v>8</v>
      </c>
      <c r="BW292" s="6">
        <v>44021.938683032407</v>
      </c>
      <c r="BX292" s="5" t="s">
        <v>142</v>
      </c>
      <c r="BY292">
        <v>1</v>
      </c>
      <c r="BZ292">
        <v>1</v>
      </c>
      <c r="CA292">
        <v>1</v>
      </c>
      <c r="CB292">
        <v>-68</v>
      </c>
      <c r="CD292">
        <v>289</v>
      </c>
      <c r="CE292" s="5" t="s">
        <v>8</v>
      </c>
      <c r="CF292" s="6">
        <v>44021.945835682869</v>
      </c>
      <c r="CG292" s="5" t="s">
        <v>143</v>
      </c>
      <c r="CH292" s="5">
        <v>1</v>
      </c>
      <c r="CI292" s="5">
        <v>1</v>
      </c>
      <c r="CJ292" s="5">
        <v>1</v>
      </c>
      <c r="CK292" s="5">
        <v>-68</v>
      </c>
      <c r="CL292" s="5"/>
    </row>
    <row r="293" spans="1:90" x14ac:dyDescent="0.25">
      <c r="A293">
        <v>56</v>
      </c>
      <c r="B293" s="5" t="s">
        <v>8</v>
      </c>
      <c r="C293" s="6">
        <v>44021.920197071762</v>
      </c>
      <c r="D293" s="5" t="s">
        <v>141</v>
      </c>
      <c r="E293">
        <v>1</v>
      </c>
      <c r="F293">
        <v>1</v>
      </c>
      <c r="G293">
        <v>1</v>
      </c>
      <c r="H293" s="5">
        <v>-11</v>
      </c>
      <c r="K293" s="5"/>
      <c r="L293" s="6"/>
      <c r="M293" s="5"/>
      <c r="S293">
        <v>197</v>
      </c>
      <c r="T293" s="5" t="s">
        <v>8</v>
      </c>
      <c r="U293" s="6">
        <v>44021.914086099539</v>
      </c>
      <c r="V293" s="5" t="s">
        <v>140</v>
      </c>
      <c r="W293">
        <v>1</v>
      </c>
      <c r="X293">
        <v>1</v>
      </c>
      <c r="Y293">
        <v>1</v>
      </c>
      <c r="Z293">
        <v>-57</v>
      </c>
      <c r="AB293">
        <v>22</v>
      </c>
      <c r="AC293" s="5" t="s">
        <v>8</v>
      </c>
      <c r="AD293" s="6">
        <v>44013.674826423608</v>
      </c>
      <c r="AE293" s="5" t="s">
        <v>76</v>
      </c>
      <c r="AF293">
        <v>1</v>
      </c>
      <c r="AG293">
        <v>1</v>
      </c>
      <c r="AH293">
        <v>1</v>
      </c>
      <c r="AK293">
        <v>10</v>
      </c>
      <c r="AL293" s="5" t="s">
        <v>8</v>
      </c>
      <c r="AM293" s="6">
        <v>44014.527998113423</v>
      </c>
      <c r="AN293" s="5" t="s">
        <v>87</v>
      </c>
      <c r="AO293">
        <v>1</v>
      </c>
      <c r="AP293">
        <v>1</v>
      </c>
      <c r="AQ293">
        <v>1</v>
      </c>
      <c r="AT293">
        <v>49</v>
      </c>
      <c r="AU293" s="5" t="s">
        <v>8</v>
      </c>
      <c r="AV293" s="6">
        <v>44012.506308113429</v>
      </c>
      <c r="AW293" s="5" t="s">
        <v>23</v>
      </c>
      <c r="AX293">
        <v>1</v>
      </c>
      <c r="AY293">
        <v>1</v>
      </c>
      <c r="AZ293">
        <v>1</v>
      </c>
      <c r="BC293">
        <v>290</v>
      </c>
      <c r="BD293" s="5" t="s">
        <v>8</v>
      </c>
      <c r="BE293" s="6">
        <v>44021.894386979169</v>
      </c>
      <c r="BF293" s="5" t="s">
        <v>147</v>
      </c>
      <c r="BG293" s="5">
        <v>1</v>
      </c>
      <c r="BH293" s="5">
        <v>1</v>
      </c>
      <c r="BI293" s="5">
        <v>1</v>
      </c>
      <c r="BJ293" s="5">
        <v>-63</v>
      </c>
      <c r="BK293" s="5"/>
      <c r="BL293">
        <v>21</v>
      </c>
      <c r="BM293" s="5" t="s">
        <v>8</v>
      </c>
      <c r="BN293" s="6">
        <v>44013.710637233795</v>
      </c>
      <c r="BO293" s="5" t="s">
        <v>80</v>
      </c>
      <c r="BP293">
        <v>1</v>
      </c>
      <c r="BQ293">
        <v>1</v>
      </c>
      <c r="BR293">
        <v>1</v>
      </c>
      <c r="BU293">
        <v>250</v>
      </c>
      <c r="BV293" s="5" t="s">
        <v>8</v>
      </c>
      <c r="BW293" s="6">
        <v>44021.938694652781</v>
      </c>
      <c r="BX293" s="5" t="s">
        <v>142</v>
      </c>
      <c r="BY293">
        <v>1</v>
      </c>
      <c r="BZ293">
        <v>1</v>
      </c>
      <c r="CA293">
        <v>1</v>
      </c>
      <c r="CB293">
        <v>-66</v>
      </c>
      <c r="CD293">
        <v>290</v>
      </c>
      <c r="CE293" s="5" t="s">
        <v>8</v>
      </c>
      <c r="CF293" s="6">
        <v>44021.945845173614</v>
      </c>
      <c r="CG293" s="5" t="s">
        <v>143</v>
      </c>
      <c r="CH293" s="5">
        <v>1</v>
      </c>
      <c r="CI293" s="5">
        <v>1</v>
      </c>
      <c r="CJ293" s="5">
        <v>1</v>
      </c>
      <c r="CK293" s="5">
        <v>-68</v>
      </c>
      <c r="CL293" s="5"/>
    </row>
    <row r="294" spans="1:90" x14ac:dyDescent="0.25">
      <c r="A294">
        <v>57</v>
      </c>
      <c r="B294" s="5" t="s">
        <v>8</v>
      </c>
      <c r="C294" s="6">
        <v>44021.92022028935</v>
      </c>
      <c r="D294" s="5" t="s">
        <v>141</v>
      </c>
      <c r="E294">
        <v>1</v>
      </c>
      <c r="F294">
        <v>1</v>
      </c>
      <c r="G294">
        <v>1</v>
      </c>
      <c r="H294" s="5">
        <v>-28</v>
      </c>
      <c r="K294" s="5"/>
      <c r="L294" s="6"/>
      <c r="M294" s="5"/>
      <c r="S294">
        <v>198</v>
      </c>
      <c r="T294" s="5" t="s">
        <v>8</v>
      </c>
      <c r="U294" s="6">
        <v>44021.914101331022</v>
      </c>
      <c r="V294" s="5" t="s">
        <v>140</v>
      </c>
      <c r="W294">
        <v>1</v>
      </c>
      <c r="X294">
        <v>1</v>
      </c>
      <c r="Y294">
        <v>1</v>
      </c>
      <c r="Z294">
        <v>-59</v>
      </c>
      <c r="AB294">
        <v>23</v>
      </c>
      <c r="AC294" s="5" t="s">
        <v>8</v>
      </c>
      <c r="AD294" s="6">
        <v>44013.674838321756</v>
      </c>
      <c r="AE294" s="5" t="s">
        <v>76</v>
      </c>
      <c r="AF294">
        <v>1</v>
      </c>
      <c r="AG294">
        <v>1</v>
      </c>
      <c r="AH294">
        <v>1</v>
      </c>
      <c r="AK294">
        <v>11</v>
      </c>
      <c r="AL294" s="5" t="s">
        <v>8</v>
      </c>
      <c r="AM294" s="6">
        <v>44014.528021319442</v>
      </c>
      <c r="AN294" s="5" t="s">
        <v>87</v>
      </c>
      <c r="AO294">
        <v>1</v>
      </c>
      <c r="AP294">
        <v>1</v>
      </c>
      <c r="AQ294">
        <v>1</v>
      </c>
      <c r="AT294">
        <v>50</v>
      </c>
      <c r="AU294" s="5" t="s">
        <v>8</v>
      </c>
      <c r="AV294" s="6">
        <v>44012.506320497683</v>
      </c>
      <c r="AW294" s="5" t="s">
        <v>23</v>
      </c>
      <c r="AX294">
        <v>1</v>
      </c>
      <c r="AY294">
        <v>1</v>
      </c>
      <c r="AZ294">
        <v>1</v>
      </c>
      <c r="BL294">
        <v>22</v>
      </c>
      <c r="BM294" s="5" t="s">
        <v>8</v>
      </c>
      <c r="BN294" s="6">
        <v>44013.710653194445</v>
      </c>
      <c r="BO294" s="5" t="s">
        <v>80</v>
      </c>
      <c r="BP294">
        <v>1</v>
      </c>
      <c r="BQ294">
        <v>1</v>
      </c>
      <c r="BR294">
        <v>1</v>
      </c>
      <c r="BU294">
        <v>251</v>
      </c>
      <c r="BV294" s="5" t="s">
        <v>8</v>
      </c>
      <c r="BW294" s="6">
        <v>44021.938708611109</v>
      </c>
      <c r="BX294" s="5" t="s">
        <v>142</v>
      </c>
      <c r="BY294">
        <v>1</v>
      </c>
      <c r="BZ294">
        <v>1</v>
      </c>
      <c r="CA294">
        <v>1</v>
      </c>
      <c r="CB294">
        <v>-67</v>
      </c>
      <c r="CD294">
        <v>291</v>
      </c>
      <c r="CE294" s="5" t="s">
        <v>8</v>
      </c>
      <c r="CF294" s="6">
        <v>44021.945856562503</v>
      </c>
      <c r="CG294" s="5" t="s">
        <v>143</v>
      </c>
      <c r="CH294" s="5">
        <v>1</v>
      </c>
      <c r="CI294" s="5">
        <v>1</v>
      </c>
      <c r="CJ294" s="5">
        <v>1</v>
      </c>
      <c r="CK294" s="5">
        <v>-68</v>
      </c>
      <c r="CL294" s="5"/>
    </row>
    <row r="295" spans="1:90" x14ac:dyDescent="0.25">
      <c r="A295">
        <v>58</v>
      </c>
      <c r="B295" s="5" t="s">
        <v>8</v>
      </c>
      <c r="C295" s="6">
        <v>44021.920237905091</v>
      </c>
      <c r="D295" s="5" t="s">
        <v>141</v>
      </c>
      <c r="E295">
        <v>1</v>
      </c>
      <c r="F295">
        <v>1</v>
      </c>
      <c r="G295">
        <v>1</v>
      </c>
      <c r="H295" s="5">
        <v>-10</v>
      </c>
      <c r="K295" s="5"/>
      <c r="L295" s="6"/>
      <c r="M295" s="5"/>
      <c r="S295">
        <v>199</v>
      </c>
      <c r="T295" s="5" t="s">
        <v>8</v>
      </c>
      <c r="U295" s="6">
        <v>44021.914111550926</v>
      </c>
      <c r="V295" s="5" t="s">
        <v>140</v>
      </c>
      <c r="W295">
        <v>1</v>
      </c>
      <c r="X295">
        <v>1</v>
      </c>
      <c r="Y295">
        <v>1</v>
      </c>
      <c r="Z295">
        <v>-56</v>
      </c>
      <c r="AB295">
        <v>24</v>
      </c>
      <c r="AC295" s="5" t="s">
        <v>8</v>
      </c>
      <c r="AD295" s="6">
        <v>44013.674850219904</v>
      </c>
      <c r="AE295" s="5" t="s">
        <v>76</v>
      </c>
      <c r="AF295">
        <v>1</v>
      </c>
      <c r="AG295">
        <v>1</v>
      </c>
      <c r="AH295">
        <v>1</v>
      </c>
      <c r="AK295">
        <v>12</v>
      </c>
      <c r="AL295" s="5" t="s">
        <v>8</v>
      </c>
      <c r="AM295" s="6">
        <v>44014.528037800927</v>
      </c>
      <c r="AN295" s="5" t="s">
        <v>87</v>
      </c>
      <c r="AO295">
        <v>1</v>
      </c>
      <c r="AP295">
        <v>1</v>
      </c>
      <c r="AQ295">
        <v>1</v>
      </c>
      <c r="AT295">
        <v>51</v>
      </c>
      <c r="AU295" s="5" t="s">
        <v>8</v>
      </c>
      <c r="AV295" s="6">
        <v>44012.506331493052</v>
      </c>
      <c r="AW295" s="5" t="s">
        <v>23</v>
      </c>
      <c r="AX295">
        <v>1</v>
      </c>
      <c r="AY295">
        <v>1</v>
      </c>
      <c r="AZ295">
        <v>1</v>
      </c>
      <c r="BL295">
        <v>23</v>
      </c>
      <c r="BM295" s="5" t="s">
        <v>8</v>
      </c>
      <c r="BN295" s="6">
        <v>44013.710662650461</v>
      </c>
      <c r="BO295" s="5" t="s">
        <v>80</v>
      </c>
      <c r="BP295">
        <v>1</v>
      </c>
      <c r="BQ295">
        <v>1</v>
      </c>
      <c r="BR295">
        <v>1</v>
      </c>
      <c r="BU295">
        <v>252</v>
      </c>
      <c r="BV295" s="5" t="s">
        <v>8</v>
      </c>
      <c r="BW295" s="6">
        <v>44021.938715787037</v>
      </c>
      <c r="BX295" s="5" t="s">
        <v>142</v>
      </c>
      <c r="BY295">
        <v>1</v>
      </c>
      <c r="BZ295">
        <v>1</v>
      </c>
      <c r="CA295">
        <v>1</v>
      </c>
      <c r="CB295">
        <v>-69</v>
      </c>
    </row>
    <row r="296" spans="1:90" x14ac:dyDescent="0.25">
      <c r="A296">
        <v>59</v>
      </c>
      <c r="B296" s="5" t="s">
        <v>8</v>
      </c>
      <c r="C296" s="6">
        <v>44021.920244374996</v>
      </c>
      <c r="D296" s="5" t="s">
        <v>141</v>
      </c>
      <c r="E296">
        <v>1</v>
      </c>
      <c r="F296">
        <v>1</v>
      </c>
      <c r="G296">
        <v>1</v>
      </c>
      <c r="H296" s="5">
        <v>-28</v>
      </c>
      <c r="K296" s="5"/>
      <c r="L296" s="6"/>
      <c r="M296" s="5"/>
      <c r="S296">
        <v>200</v>
      </c>
      <c r="T296" s="5" t="s">
        <v>8</v>
      </c>
      <c r="U296" s="6">
        <v>44021.914134756946</v>
      </c>
      <c r="V296" s="5" t="s">
        <v>140</v>
      </c>
      <c r="W296">
        <v>1</v>
      </c>
      <c r="X296">
        <v>1</v>
      </c>
      <c r="Y296">
        <v>1</v>
      </c>
      <c r="Z296">
        <v>-60</v>
      </c>
      <c r="AB296">
        <v>25</v>
      </c>
      <c r="AC296" s="5" t="s">
        <v>8</v>
      </c>
      <c r="AD296" s="6">
        <v>44013.674862222222</v>
      </c>
      <c r="AE296" s="5" t="s">
        <v>76</v>
      </c>
      <c r="AF296">
        <v>1</v>
      </c>
      <c r="AG296">
        <v>1</v>
      </c>
      <c r="AH296">
        <v>1</v>
      </c>
      <c r="AK296">
        <v>13</v>
      </c>
      <c r="AL296" s="5" t="s">
        <v>8</v>
      </c>
      <c r="AM296" s="6">
        <v>44014.528046585649</v>
      </c>
      <c r="AN296" s="5" t="s">
        <v>87</v>
      </c>
      <c r="AO296">
        <v>1</v>
      </c>
      <c r="AP296">
        <v>1</v>
      </c>
      <c r="AQ296">
        <v>1</v>
      </c>
      <c r="AT296">
        <v>52</v>
      </c>
      <c r="AU296" s="5" t="s">
        <v>8</v>
      </c>
      <c r="AV296" s="6">
        <v>44012.506346006943</v>
      </c>
      <c r="AW296" s="5" t="s">
        <v>23</v>
      </c>
      <c r="AX296">
        <v>1</v>
      </c>
      <c r="AY296">
        <v>1</v>
      </c>
      <c r="AZ296">
        <v>1</v>
      </c>
      <c r="BL296">
        <v>24</v>
      </c>
      <c r="BM296" s="5" t="s">
        <v>8</v>
      </c>
      <c r="BN296" s="6">
        <v>44013.710676446761</v>
      </c>
      <c r="BO296" s="5" t="s">
        <v>80</v>
      </c>
      <c r="BP296">
        <v>1</v>
      </c>
      <c r="BQ296">
        <v>1</v>
      </c>
      <c r="BR296">
        <v>1</v>
      </c>
      <c r="BU296">
        <v>253</v>
      </c>
      <c r="BV296" s="5" t="s">
        <v>8</v>
      </c>
      <c r="BW296" s="6">
        <v>44021.938727060187</v>
      </c>
      <c r="BX296" s="5" t="s">
        <v>142</v>
      </c>
      <c r="BY296">
        <v>1</v>
      </c>
      <c r="BZ296">
        <v>1</v>
      </c>
      <c r="CA296">
        <v>1</v>
      </c>
      <c r="CB296">
        <v>-65</v>
      </c>
    </row>
    <row r="297" spans="1:90" x14ac:dyDescent="0.25">
      <c r="A297">
        <v>60</v>
      </c>
      <c r="B297" s="5" t="s">
        <v>8</v>
      </c>
      <c r="C297" s="6">
        <v>44021.920257013888</v>
      </c>
      <c r="D297" s="5" t="s">
        <v>141</v>
      </c>
      <c r="E297">
        <v>1</v>
      </c>
      <c r="F297">
        <v>1</v>
      </c>
      <c r="G297">
        <v>1</v>
      </c>
      <c r="H297" s="5">
        <v>-28</v>
      </c>
      <c r="K297" s="5"/>
      <c r="L297" s="6"/>
      <c r="M297" s="5"/>
      <c r="S297">
        <v>201</v>
      </c>
      <c r="T297" s="5" t="s">
        <v>8</v>
      </c>
      <c r="U297" s="6">
        <v>44021.914143923612</v>
      </c>
      <c r="V297" s="5" t="s">
        <v>140</v>
      </c>
      <c r="W297">
        <v>1</v>
      </c>
      <c r="X297">
        <v>1</v>
      </c>
      <c r="Y297">
        <v>1</v>
      </c>
      <c r="Z297">
        <v>-59</v>
      </c>
      <c r="AB297">
        <v>26</v>
      </c>
      <c r="AC297" s="5" t="s">
        <v>8</v>
      </c>
      <c r="AD297" s="6">
        <v>44013.674881874998</v>
      </c>
      <c r="AE297" s="5" t="s">
        <v>76</v>
      </c>
      <c r="AF297">
        <v>1</v>
      </c>
      <c r="AG297">
        <v>1</v>
      </c>
      <c r="AH297">
        <v>1</v>
      </c>
      <c r="AK297">
        <v>14</v>
      </c>
      <c r="AL297" s="5" t="s">
        <v>8</v>
      </c>
      <c r="AM297" s="6">
        <v>44014.52805577546</v>
      </c>
      <c r="AN297" s="5" t="s">
        <v>87</v>
      </c>
      <c r="AO297">
        <v>1</v>
      </c>
      <c r="AP297">
        <v>1</v>
      </c>
      <c r="AQ297">
        <v>1</v>
      </c>
      <c r="AT297">
        <v>53</v>
      </c>
      <c r="AU297" s="5" t="s">
        <v>8</v>
      </c>
      <c r="AV297" s="6">
        <v>44012.506356018515</v>
      </c>
      <c r="AW297" s="5" t="s">
        <v>23</v>
      </c>
      <c r="AX297">
        <v>1</v>
      </c>
      <c r="AY297">
        <v>1</v>
      </c>
      <c r="AZ297">
        <v>1</v>
      </c>
      <c r="BL297">
        <v>25</v>
      </c>
      <c r="BM297" s="5" t="s">
        <v>8</v>
      </c>
      <c r="BN297" s="6">
        <v>44013.710683078702</v>
      </c>
      <c r="BO297" s="5" t="s">
        <v>80</v>
      </c>
      <c r="BP297">
        <v>1</v>
      </c>
      <c r="BQ297">
        <v>1</v>
      </c>
      <c r="BR297">
        <v>1</v>
      </c>
      <c r="BU297">
        <v>254</v>
      </c>
      <c r="BV297" s="5" t="s">
        <v>8</v>
      </c>
      <c r="BW297" s="6">
        <v>44021.938750266207</v>
      </c>
      <c r="BX297" s="5" t="s">
        <v>142</v>
      </c>
      <c r="BY297">
        <v>1</v>
      </c>
      <c r="BZ297">
        <v>1</v>
      </c>
      <c r="CA297">
        <v>1</v>
      </c>
      <c r="CB297">
        <v>-66</v>
      </c>
    </row>
    <row r="298" spans="1:90" x14ac:dyDescent="0.25">
      <c r="A298">
        <v>61</v>
      </c>
      <c r="B298" s="5" t="s">
        <v>8</v>
      </c>
      <c r="C298" s="6">
        <v>44021.920280219907</v>
      </c>
      <c r="D298" s="5" t="s">
        <v>141</v>
      </c>
      <c r="E298">
        <v>1</v>
      </c>
      <c r="F298">
        <v>1</v>
      </c>
      <c r="G298">
        <v>1</v>
      </c>
      <c r="H298" s="5">
        <v>-10</v>
      </c>
      <c r="K298" s="5"/>
      <c r="L298" s="6"/>
      <c r="M298" s="5"/>
      <c r="S298">
        <v>202</v>
      </c>
      <c r="T298" s="5" t="s">
        <v>8</v>
      </c>
      <c r="U298" s="6">
        <v>44021.914155115737</v>
      </c>
      <c r="V298" s="5" t="s">
        <v>140</v>
      </c>
      <c r="W298">
        <v>1</v>
      </c>
      <c r="X298">
        <v>1</v>
      </c>
      <c r="Y298">
        <v>1</v>
      </c>
      <c r="Z298">
        <v>-57</v>
      </c>
      <c r="AB298">
        <v>27</v>
      </c>
      <c r="AC298" s="5" t="s">
        <v>8</v>
      </c>
      <c r="AD298" s="6">
        <v>44013.674884548615</v>
      </c>
      <c r="AE298" s="5" t="s">
        <v>76</v>
      </c>
      <c r="AF298">
        <v>1</v>
      </c>
      <c r="AG298">
        <v>1</v>
      </c>
      <c r="AH298">
        <v>1</v>
      </c>
      <c r="AK298">
        <v>15</v>
      </c>
      <c r="AL298" s="5" t="s">
        <v>8</v>
      </c>
      <c r="AM298" s="6">
        <v>44014.528078981479</v>
      </c>
      <c r="AN298" s="5" t="s">
        <v>87</v>
      </c>
      <c r="AO298">
        <v>1</v>
      </c>
      <c r="AP298">
        <v>1</v>
      </c>
      <c r="AQ298">
        <v>1</v>
      </c>
      <c r="AT298">
        <v>54</v>
      </c>
      <c r="AU298" s="5" t="s">
        <v>8</v>
      </c>
      <c r="AV298" s="6">
        <v>44012.506370856485</v>
      </c>
      <c r="AW298" s="5" t="s">
        <v>23</v>
      </c>
      <c r="AX298">
        <v>1</v>
      </c>
      <c r="AY298">
        <v>1</v>
      </c>
      <c r="AZ298">
        <v>1</v>
      </c>
      <c r="BL298">
        <v>26</v>
      </c>
      <c r="BM298" s="5" t="s">
        <v>8</v>
      </c>
      <c r="BN298" s="6">
        <v>44013.710697175928</v>
      </c>
      <c r="BO298" s="5" t="s">
        <v>80</v>
      </c>
      <c r="BP298">
        <v>1</v>
      </c>
      <c r="BQ298">
        <v>1</v>
      </c>
      <c r="BR298">
        <v>1</v>
      </c>
      <c r="BU298">
        <v>255</v>
      </c>
      <c r="BV298" s="5" t="s">
        <v>8</v>
      </c>
      <c r="BW298" s="6">
        <v>44021.938763043981</v>
      </c>
      <c r="BX298" s="5" t="s">
        <v>142</v>
      </c>
      <c r="BY298">
        <v>1</v>
      </c>
      <c r="BZ298">
        <v>1</v>
      </c>
      <c r="CA298">
        <v>1</v>
      </c>
      <c r="CB298">
        <v>-65</v>
      </c>
    </row>
    <row r="299" spans="1:90" x14ac:dyDescent="0.25">
      <c r="A299">
        <v>62</v>
      </c>
      <c r="B299" s="5" t="s">
        <v>8</v>
      </c>
      <c r="C299" s="6">
        <v>44021.920292152776</v>
      </c>
      <c r="D299" s="5" t="s">
        <v>141</v>
      </c>
      <c r="E299">
        <v>1</v>
      </c>
      <c r="F299">
        <v>1</v>
      </c>
      <c r="G299">
        <v>1</v>
      </c>
      <c r="H299" s="5">
        <v>-31</v>
      </c>
      <c r="K299" s="5"/>
      <c r="L299" s="6"/>
      <c r="M299" s="5"/>
      <c r="S299">
        <v>203</v>
      </c>
      <c r="T299" s="5" t="s">
        <v>8</v>
      </c>
      <c r="U299" s="6">
        <v>44021.914178321756</v>
      </c>
      <c r="V299" s="5" t="s">
        <v>140</v>
      </c>
      <c r="W299">
        <v>1</v>
      </c>
      <c r="X299">
        <v>1</v>
      </c>
      <c r="Y299">
        <v>1</v>
      </c>
      <c r="Z299">
        <v>-59</v>
      </c>
      <c r="AB299">
        <v>28</v>
      </c>
      <c r="AC299" s="5" t="s">
        <v>8</v>
      </c>
      <c r="AD299" s="6">
        <v>44013.674897662037</v>
      </c>
      <c r="AE299" s="5" t="s">
        <v>76</v>
      </c>
      <c r="AF299">
        <v>1</v>
      </c>
      <c r="AG299">
        <v>1</v>
      </c>
      <c r="AH299">
        <v>1</v>
      </c>
      <c r="AK299">
        <v>16</v>
      </c>
      <c r="AL299" s="5" t="s">
        <v>8</v>
      </c>
      <c r="AM299" s="6">
        <v>44014.528102175929</v>
      </c>
      <c r="AN299" s="5" t="s">
        <v>87</v>
      </c>
      <c r="AO299">
        <v>1</v>
      </c>
      <c r="AP299">
        <v>1</v>
      </c>
      <c r="AQ299">
        <v>1</v>
      </c>
      <c r="AT299">
        <v>55</v>
      </c>
      <c r="AU299" s="5" t="s">
        <v>8</v>
      </c>
      <c r="AV299" s="6">
        <v>44012.506378726852</v>
      </c>
      <c r="AW299" s="5" t="s">
        <v>23</v>
      </c>
      <c r="AX299">
        <v>1</v>
      </c>
      <c r="AY299">
        <v>1</v>
      </c>
      <c r="AZ299">
        <v>1</v>
      </c>
      <c r="BL299">
        <v>27</v>
      </c>
      <c r="BM299" s="5" t="s">
        <v>8</v>
      </c>
      <c r="BN299" s="6">
        <v>44013.710706631944</v>
      </c>
      <c r="BO299" s="5" t="s">
        <v>80</v>
      </c>
      <c r="BP299">
        <v>1</v>
      </c>
      <c r="BQ299">
        <v>1</v>
      </c>
      <c r="BR299">
        <v>1</v>
      </c>
      <c r="BU299">
        <v>256</v>
      </c>
      <c r="BV299" s="5" t="s">
        <v>8</v>
      </c>
      <c r="BW299" s="6">
        <v>44021.938786250001</v>
      </c>
      <c r="BX299" s="5" t="s">
        <v>142</v>
      </c>
      <c r="BY299">
        <v>1</v>
      </c>
      <c r="BZ299">
        <v>1</v>
      </c>
      <c r="CA299">
        <v>1</v>
      </c>
      <c r="CB299">
        <v>-65</v>
      </c>
    </row>
    <row r="300" spans="1:90" x14ac:dyDescent="0.25">
      <c r="A300">
        <v>63</v>
      </c>
      <c r="B300" s="5" t="s">
        <v>8</v>
      </c>
      <c r="C300" s="6">
        <v>44021.920303541665</v>
      </c>
      <c r="D300" s="5" t="s">
        <v>141</v>
      </c>
      <c r="E300">
        <v>1</v>
      </c>
      <c r="F300">
        <v>1</v>
      </c>
      <c r="G300">
        <v>1</v>
      </c>
      <c r="H300" s="5">
        <v>-10</v>
      </c>
      <c r="K300" s="5"/>
      <c r="L300" s="6"/>
      <c r="M300" s="5"/>
      <c r="S300">
        <v>204</v>
      </c>
      <c r="T300" s="5" t="s">
        <v>8</v>
      </c>
      <c r="U300" s="6">
        <v>44021.914201527776</v>
      </c>
      <c r="V300" s="5" t="s">
        <v>140</v>
      </c>
      <c r="W300">
        <v>1</v>
      </c>
      <c r="X300">
        <v>1</v>
      </c>
      <c r="Y300">
        <v>1</v>
      </c>
      <c r="Z300">
        <v>-57</v>
      </c>
      <c r="AB300">
        <v>0</v>
      </c>
      <c r="AC300" s="5" t="s">
        <v>8</v>
      </c>
      <c r="AD300" s="6">
        <v>44013.673272916669</v>
      </c>
      <c r="AE300" s="5" t="s">
        <v>75</v>
      </c>
      <c r="AF300">
        <v>1</v>
      </c>
      <c r="AG300">
        <v>1</v>
      </c>
      <c r="AH300">
        <v>1</v>
      </c>
      <c r="AK300">
        <v>17</v>
      </c>
      <c r="AL300" s="5" t="s">
        <v>8</v>
      </c>
      <c r="AM300" s="6">
        <v>44014.528125381941</v>
      </c>
      <c r="AN300" s="5" t="s">
        <v>87</v>
      </c>
      <c r="AO300">
        <v>1</v>
      </c>
      <c r="AP300">
        <v>1</v>
      </c>
      <c r="AQ300">
        <v>1</v>
      </c>
      <c r="AT300">
        <v>56</v>
      </c>
      <c r="AU300" s="5" t="s">
        <v>8</v>
      </c>
      <c r="AV300" s="6">
        <v>44012.506401932871</v>
      </c>
      <c r="AW300" s="5" t="s">
        <v>23</v>
      </c>
      <c r="AX300">
        <v>1</v>
      </c>
      <c r="AY300">
        <v>1</v>
      </c>
      <c r="AZ300">
        <v>1</v>
      </c>
      <c r="BL300">
        <v>28</v>
      </c>
      <c r="BM300" s="5" t="s">
        <v>8</v>
      </c>
      <c r="BN300" s="6">
        <v>44013.710717835645</v>
      </c>
      <c r="BO300" s="5" t="s">
        <v>80</v>
      </c>
      <c r="BP300">
        <v>1</v>
      </c>
      <c r="BQ300">
        <v>1</v>
      </c>
      <c r="BR300">
        <v>1</v>
      </c>
      <c r="BU300">
        <v>257</v>
      </c>
      <c r="BV300" s="5" t="s">
        <v>8</v>
      </c>
      <c r="BW300" s="6">
        <v>44021.938797777781</v>
      </c>
      <c r="BX300" s="5" t="s">
        <v>142</v>
      </c>
      <c r="BY300">
        <v>1</v>
      </c>
      <c r="BZ300">
        <v>1</v>
      </c>
      <c r="CA300">
        <v>1</v>
      </c>
      <c r="CB300">
        <v>-66</v>
      </c>
    </row>
    <row r="301" spans="1:90" x14ac:dyDescent="0.25">
      <c r="A301">
        <v>64</v>
      </c>
      <c r="B301" s="5" t="s">
        <v>8</v>
      </c>
      <c r="C301" s="6">
        <v>44021.920316331016</v>
      </c>
      <c r="D301" s="5" t="s">
        <v>141</v>
      </c>
      <c r="E301">
        <v>1</v>
      </c>
      <c r="F301">
        <v>1</v>
      </c>
      <c r="G301">
        <v>1</v>
      </c>
      <c r="H301" s="5">
        <v>-28</v>
      </c>
      <c r="K301" s="5"/>
      <c r="L301" s="6"/>
      <c r="M301" s="5"/>
      <c r="S301">
        <v>205</v>
      </c>
      <c r="T301" s="5" t="s">
        <v>8</v>
      </c>
      <c r="U301" s="6">
        <v>44021.914213194446</v>
      </c>
      <c r="V301" s="5" t="s">
        <v>140</v>
      </c>
      <c r="W301">
        <v>1</v>
      </c>
      <c r="X301">
        <v>1</v>
      </c>
      <c r="Y301">
        <v>1</v>
      </c>
      <c r="Z301">
        <v>-61</v>
      </c>
      <c r="AB301">
        <v>1</v>
      </c>
      <c r="AC301" s="5" t="s">
        <v>8</v>
      </c>
      <c r="AD301" s="6">
        <v>44013.673277476853</v>
      </c>
      <c r="AE301" s="5" t="s">
        <v>75</v>
      </c>
      <c r="AF301">
        <v>1</v>
      </c>
      <c r="AG301">
        <v>1</v>
      </c>
      <c r="AH301">
        <v>1</v>
      </c>
      <c r="AK301">
        <v>18</v>
      </c>
      <c r="AL301" s="5" t="s">
        <v>8</v>
      </c>
      <c r="AM301" s="6">
        <v>44014.52813943287</v>
      </c>
      <c r="AN301" s="5" t="s">
        <v>87</v>
      </c>
      <c r="AO301">
        <v>1</v>
      </c>
      <c r="AP301">
        <v>1</v>
      </c>
      <c r="AQ301">
        <v>1</v>
      </c>
      <c r="AT301">
        <v>57</v>
      </c>
      <c r="AU301" s="5" t="s">
        <v>8</v>
      </c>
      <c r="AV301" s="6">
        <v>44012.506412314811</v>
      </c>
      <c r="AW301" s="5" t="s">
        <v>23</v>
      </c>
      <c r="AX301">
        <v>1</v>
      </c>
      <c r="AY301">
        <v>1</v>
      </c>
      <c r="AZ301">
        <v>1</v>
      </c>
      <c r="BL301">
        <v>29</v>
      </c>
      <c r="BM301" s="5" t="s">
        <v>8</v>
      </c>
      <c r="BN301" s="6">
        <v>44013.710729421298</v>
      </c>
      <c r="BO301" s="5" t="s">
        <v>80</v>
      </c>
      <c r="BP301">
        <v>1</v>
      </c>
      <c r="BQ301">
        <v>1</v>
      </c>
      <c r="BR301">
        <v>1</v>
      </c>
      <c r="BU301">
        <v>258</v>
      </c>
      <c r="BV301" s="5" t="s">
        <v>8</v>
      </c>
      <c r="BW301" s="6">
        <v>44021.938817534719</v>
      </c>
      <c r="BX301" s="5" t="s">
        <v>142</v>
      </c>
      <c r="BY301">
        <v>1</v>
      </c>
      <c r="BZ301">
        <v>1</v>
      </c>
      <c r="CA301">
        <v>1</v>
      </c>
      <c r="CB301">
        <v>-65</v>
      </c>
    </row>
    <row r="302" spans="1:90" x14ac:dyDescent="0.25">
      <c r="A302">
        <v>65</v>
      </c>
      <c r="B302" s="5" t="s">
        <v>8</v>
      </c>
      <c r="C302" s="6">
        <v>44021.920324120372</v>
      </c>
      <c r="D302" s="5" t="s">
        <v>141</v>
      </c>
      <c r="E302">
        <v>1</v>
      </c>
      <c r="F302">
        <v>1</v>
      </c>
      <c r="G302">
        <v>1</v>
      </c>
      <c r="H302" s="5">
        <v>-10</v>
      </c>
      <c r="K302" s="5"/>
      <c r="L302" s="6"/>
      <c r="M302" s="5"/>
      <c r="S302">
        <v>206</v>
      </c>
      <c r="T302" s="5" t="s">
        <v>8</v>
      </c>
      <c r="U302" s="6">
        <v>44021.91422658565</v>
      </c>
      <c r="V302" s="5" t="s">
        <v>140</v>
      </c>
      <c r="W302">
        <v>1</v>
      </c>
      <c r="X302">
        <v>1</v>
      </c>
      <c r="Y302">
        <v>1</v>
      </c>
      <c r="Z302">
        <v>-60</v>
      </c>
      <c r="AB302">
        <v>2</v>
      </c>
      <c r="AC302" s="5" t="s">
        <v>8</v>
      </c>
      <c r="AD302" s="6">
        <v>44013.673288101854</v>
      </c>
      <c r="AE302" s="5" t="s">
        <v>75</v>
      </c>
      <c r="AF302">
        <v>1</v>
      </c>
      <c r="AG302">
        <v>1</v>
      </c>
      <c r="AH302">
        <v>1</v>
      </c>
      <c r="AK302">
        <v>19</v>
      </c>
      <c r="AL302" s="5" t="s">
        <v>8</v>
      </c>
      <c r="AM302" s="6">
        <v>44014.528162685187</v>
      </c>
      <c r="AN302" s="5" t="s">
        <v>87</v>
      </c>
      <c r="AO302">
        <v>1</v>
      </c>
      <c r="AP302">
        <v>1</v>
      </c>
      <c r="AQ302">
        <v>1</v>
      </c>
      <c r="AT302">
        <v>58</v>
      </c>
      <c r="AU302" s="5" t="s">
        <v>8</v>
      </c>
      <c r="AV302" s="6">
        <v>44012.506435509262</v>
      </c>
      <c r="AW302" s="5" t="s">
        <v>23</v>
      </c>
      <c r="AX302">
        <v>1</v>
      </c>
      <c r="AY302">
        <v>1</v>
      </c>
      <c r="AZ302">
        <v>1</v>
      </c>
      <c r="BL302">
        <v>30</v>
      </c>
      <c r="BM302" s="5" t="s">
        <v>8</v>
      </c>
      <c r="BN302" s="6">
        <v>44013.710748055557</v>
      </c>
      <c r="BO302" s="5" t="s">
        <v>80</v>
      </c>
      <c r="BP302">
        <v>1</v>
      </c>
      <c r="BQ302">
        <v>1</v>
      </c>
      <c r="BR302">
        <v>1</v>
      </c>
      <c r="BU302">
        <v>259</v>
      </c>
      <c r="BV302" s="5" t="s">
        <v>8</v>
      </c>
      <c r="BW302" s="6">
        <v>44021.938819479168</v>
      </c>
      <c r="BX302" s="5" t="s">
        <v>142</v>
      </c>
      <c r="BY302">
        <v>1</v>
      </c>
      <c r="BZ302">
        <v>1</v>
      </c>
      <c r="CA302">
        <v>1</v>
      </c>
      <c r="CB302">
        <v>-67</v>
      </c>
    </row>
    <row r="303" spans="1:90" x14ac:dyDescent="0.25">
      <c r="A303">
        <v>66</v>
      </c>
      <c r="B303" s="5" t="s">
        <v>8</v>
      </c>
      <c r="C303" s="6">
        <v>44021.920338807868</v>
      </c>
      <c r="D303" s="5" t="s">
        <v>141</v>
      </c>
      <c r="E303">
        <v>1</v>
      </c>
      <c r="F303">
        <v>1</v>
      </c>
      <c r="G303">
        <v>1</v>
      </c>
      <c r="H303" s="5">
        <v>-28</v>
      </c>
      <c r="K303" s="5"/>
      <c r="L303" s="6"/>
      <c r="M303" s="5"/>
      <c r="S303">
        <v>207</v>
      </c>
      <c r="T303" s="5" t="s">
        <v>8</v>
      </c>
      <c r="U303" s="6">
        <v>44021.914236562501</v>
      </c>
      <c r="V303" s="5" t="s">
        <v>140</v>
      </c>
      <c r="W303">
        <v>1</v>
      </c>
      <c r="X303">
        <v>1</v>
      </c>
      <c r="Y303">
        <v>1</v>
      </c>
      <c r="Z303">
        <v>-56</v>
      </c>
      <c r="AB303">
        <v>3</v>
      </c>
      <c r="AC303" s="5" t="s">
        <v>8</v>
      </c>
      <c r="AD303" s="6">
        <v>44013.673311307874</v>
      </c>
      <c r="AE303" s="5" t="s">
        <v>75</v>
      </c>
      <c r="AF303">
        <v>1</v>
      </c>
      <c r="AG303">
        <v>1</v>
      </c>
      <c r="AH303">
        <v>1</v>
      </c>
      <c r="AK303">
        <v>20</v>
      </c>
      <c r="AL303" s="5" t="s">
        <v>8</v>
      </c>
      <c r="AM303" s="6">
        <v>44014.528176087966</v>
      </c>
      <c r="AN303" s="5" t="s">
        <v>87</v>
      </c>
      <c r="AO303">
        <v>1</v>
      </c>
      <c r="AP303">
        <v>1</v>
      </c>
      <c r="AQ303">
        <v>1</v>
      </c>
      <c r="AT303">
        <v>59</v>
      </c>
      <c r="AU303" s="5" t="s">
        <v>8</v>
      </c>
      <c r="AV303" s="6">
        <v>44012.506447939813</v>
      </c>
      <c r="AW303" s="5" t="s">
        <v>23</v>
      </c>
      <c r="AX303">
        <v>1</v>
      </c>
      <c r="AY303">
        <v>1</v>
      </c>
      <c r="AZ303">
        <v>1</v>
      </c>
      <c r="BL303">
        <v>31</v>
      </c>
      <c r="BM303" s="5" t="s">
        <v>8</v>
      </c>
      <c r="BN303" s="6">
        <v>44013.710752743056</v>
      </c>
      <c r="BO303" s="5" t="s">
        <v>80</v>
      </c>
      <c r="BP303">
        <v>1</v>
      </c>
      <c r="BQ303">
        <v>1</v>
      </c>
      <c r="BR303">
        <v>1</v>
      </c>
      <c r="BU303">
        <v>260</v>
      </c>
      <c r="BV303" s="5" t="s">
        <v>8</v>
      </c>
      <c r="BW303" s="6">
        <v>44021.938841979165</v>
      </c>
      <c r="BX303" s="5" t="s">
        <v>142</v>
      </c>
      <c r="BY303">
        <v>1</v>
      </c>
      <c r="BZ303">
        <v>1</v>
      </c>
      <c r="CA303">
        <v>1</v>
      </c>
      <c r="CB303">
        <v>-67</v>
      </c>
    </row>
    <row r="304" spans="1:90" x14ac:dyDescent="0.25">
      <c r="A304">
        <v>67</v>
      </c>
      <c r="B304" s="5" t="s">
        <v>8</v>
      </c>
      <c r="C304" s="6">
        <v>44021.920348310188</v>
      </c>
      <c r="D304" s="5" t="s">
        <v>141</v>
      </c>
      <c r="E304">
        <v>1</v>
      </c>
      <c r="F304">
        <v>1</v>
      </c>
      <c r="G304">
        <v>1</v>
      </c>
      <c r="H304" s="5">
        <v>-28</v>
      </c>
      <c r="K304" s="5"/>
      <c r="L304" s="6"/>
      <c r="M304" s="5"/>
      <c r="S304">
        <v>208</v>
      </c>
      <c r="T304" s="5" t="s">
        <v>8</v>
      </c>
      <c r="U304" s="6">
        <v>44021.914248935187</v>
      </c>
      <c r="V304" s="5" t="s">
        <v>140</v>
      </c>
      <c r="W304">
        <v>1</v>
      </c>
      <c r="X304">
        <v>1</v>
      </c>
      <c r="Y304">
        <v>1</v>
      </c>
      <c r="Z304">
        <v>-60</v>
      </c>
      <c r="AB304">
        <v>4</v>
      </c>
      <c r="AC304" s="5" t="s">
        <v>8</v>
      </c>
      <c r="AD304" s="6">
        <v>44013.673325706019</v>
      </c>
      <c r="AE304" s="5" t="s">
        <v>75</v>
      </c>
      <c r="AF304">
        <v>1</v>
      </c>
      <c r="AG304">
        <v>1</v>
      </c>
      <c r="AH304">
        <v>1</v>
      </c>
      <c r="AK304">
        <v>21</v>
      </c>
      <c r="AL304" s="5" t="s">
        <v>8</v>
      </c>
      <c r="AM304" s="6">
        <v>44014.528183587965</v>
      </c>
      <c r="AN304" s="5" t="s">
        <v>87</v>
      </c>
      <c r="AO304">
        <v>1</v>
      </c>
      <c r="AP304">
        <v>1</v>
      </c>
      <c r="AQ304">
        <v>1</v>
      </c>
      <c r="AT304">
        <v>60</v>
      </c>
      <c r="AU304" s="5" t="s">
        <v>8</v>
      </c>
      <c r="AV304" s="6">
        <v>44012.506460706019</v>
      </c>
      <c r="AW304" s="5" t="s">
        <v>23</v>
      </c>
      <c r="AX304">
        <v>1</v>
      </c>
      <c r="AY304">
        <v>1</v>
      </c>
      <c r="AZ304">
        <v>1</v>
      </c>
      <c r="BL304">
        <v>32</v>
      </c>
      <c r="BM304" s="5" t="s">
        <v>8</v>
      </c>
      <c r="BN304" s="6">
        <v>44013.710765798613</v>
      </c>
      <c r="BO304" s="5" t="s">
        <v>80</v>
      </c>
      <c r="BP304">
        <v>1</v>
      </c>
      <c r="BQ304">
        <v>1</v>
      </c>
      <c r="BR304">
        <v>1</v>
      </c>
      <c r="BU304">
        <v>261</v>
      </c>
      <c r="BV304" s="5" t="s">
        <v>8</v>
      </c>
      <c r="BW304" s="6">
        <v>44021.938842870368</v>
      </c>
      <c r="BX304" s="5" t="s">
        <v>142</v>
      </c>
      <c r="BY304">
        <v>1</v>
      </c>
      <c r="BZ304">
        <v>1</v>
      </c>
      <c r="CA304">
        <v>1</v>
      </c>
      <c r="CB304">
        <v>-67</v>
      </c>
    </row>
    <row r="305" spans="1:90" x14ac:dyDescent="0.25">
      <c r="A305">
        <v>68</v>
      </c>
      <c r="B305" s="5" t="s">
        <v>8</v>
      </c>
      <c r="C305" s="6">
        <v>44021.92036625</v>
      </c>
      <c r="D305" s="5" t="s">
        <v>141</v>
      </c>
      <c r="E305">
        <v>1</v>
      </c>
      <c r="F305">
        <v>1</v>
      </c>
      <c r="G305">
        <v>1</v>
      </c>
      <c r="H305" s="5">
        <v>-31</v>
      </c>
      <c r="K305" s="5"/>
      <c r="L305" s="6"/>
      <c r="M305" s="5"/>
      <c r="S305">
        <v>209</v>
      </c>
      <c r="T305" s="5" t="s">
        <v>8</v>
      </c>
      <c r="U305" s="6">
        <v>44021.914261550926</v>
      </c>
      <c r="V305" s="5" t="s">
        <v>140</v>
      </c>
      <c r="W305">
        <v>1</v>
      </c>
      <c r="X305">
        <v>1</v>
      </c>
      <c r="Y305">
        <v>1</v>
      </c>
      <c r="Z305">
        <v>-59</v>
      </c>
      <c r="AB305">
        <v>5</v>
      </c>
      <c r="AC305" s="5" t="s">
        <v>8</v>
      </c>
      <c r="AD305" s="6">
        <v>44013.673334965279</v>
      </c>
      <c r="AE305" s="5" t="s">
        <v>75</v>
      </c>
      <c r="AF305">
        <v>1</v>
      </c>
      <c r="AG305">
        <v>1</v>
      </c>
      <c r="AH305">
        <v>1</v>
      </c>
      <c r="AK305">
        <v>22</v>
      </c>
      <c r="AL305" s="5" t="s">
        <v>8</v>
      </c>
      <c r="AM305" s="6">
        <v>44014.528196319443</v>
      </c>
      <c r="AN305" s="5" t="s">
        <v>87</v>
      </c>
      <c r="AO305">
        <v>1</v>
      </c>
      <c r="AP305">
        <v>1</v>
      </c>
      <c r="AQ305">
        <v>1</v>
      </c>
      <c r="AT305">
        <v>61</v>
      </c>
      <c r="AU305" s="5" t="s">
        <v>8</v>
      </c>
      <c r="AV305" s="6">
        <v>44012.506479675925</v>
      </c>
      <c r="AW305" s="5" t="s">
        <v>23</v>
      </c>
      <c r="AX305">
        <v>1</v>
      </c>
      <c r="AY305">
        <v>1</v>
      </c>
      <c r="AZ305">
        <v>1</v>
      </c>
      <c r="BL305">
        <v>33</v>
      </c>
      <c r="BM305" s="5" t="s">
        <v>8</v>
      </c>
      <c r="BN305" s="6">
        <v>44013.710776099535</v>
      </c>
      <c r="BO305" s="5" t="s">
        <v>80</v>
      </c>
      <c r="BP305">
        <v>1</v>
      </c>
      <c r="BQ305">
        <v>1</v>
      </c>
      <c r="BR305">
        <v>1</v>
      </c>
      <c r="BU305">
        <v>262</v>
      </c>
      <c r="BV305" s="5" t="s">
        <v>8</v>
      </c>
      <c r="BW305" s="6">
        <v>44021.93885489583</v>
      </c>
      <c r="BX305" s="5" t="s">
        <v>142</v>
      </c>
      <c r="BY305">
        <v>1</v>
      </c>
      <c r="BZ305">
        <v>1</v>
      </c>
      <c r="CA305">
        <v>1</v>
      </c>
      <c r="CB305">
        <v>-65</v>
      </c>
    </row>
    <row r="306" spans="1:90" x14ac:dyDescent="0.25">
      <c r="A306">
        <v>69</v>
      </c>
      <c r="B306" s="5" t="s">
        <v>8</v>
      </c>
      <c r="C306" s="6">
        <v>44021.92037162037</v>
      </c>
      <c r="D306" s="5" t="s">
        <v>141</v>
      </c>
      <c r="E306">
        <v>1</v>
      </c>
      <c r="F306">
        <v>1</v>
      </c>
      <c r="G306">
        <v>1</v>
      </c>
      <c r="H306" s="5">
        <v>-10</v>
      </c>
      <c r="K306" s="5"/>
      <c r="L306" s="6"/>
      <c r="M306" s="5"/>
      <c r="S306">
        <v>210</v>
      </c>
      <c r="T306" s="5" t="s">
        <v>8</v>
      </c>
      <c r="U306" s="6">
        <v>44021.914271770831</v>
      </c>
      <c r="V306" s="5" t="s">
        <v>140</v>
      </c>
      <c r="W306">
        <v>1</v>
      </c>
      <c r="X306">
        <v>1</v>
      </c>
      <c r="Y306">
        <v>1</v>
      </c>
      <c r="Z306">
        <v>-58</v>
      </c>
      <c r="AB306">
        <v>6</v>
      </c>
      <c r="AC306" s="5" t="s">
        <v>8</v>
      </c>
      <c r="AD306" s="6">
        <v>44013.673348449076</v>
      </c>
      <c r="AE306" s="5" t="s">
        <v>75</v>
      </c>
      <c r="AF306">
        <v>1</v>
      </c>
      <c r="AG306">
        <v>1</v>
      </c>
      <c r="AH306">
        <v>1</v>
      </c>
      <c r="AK306">
        <v>23</v>
      </c>
      <c r="AL306" s="5" t="s">
        <v>8</v>
      </c>
      <c r="AM306" s="6">
        <v>44014.52820912037</v>
      </c>
      <c r="AN306" s="5" t="s">
        <v>87</v>
      </c>
      <c r="AO306">
        <v>1</v>
      </c>
      <c r="AP306">
        <v>1</v>
      </c>
      <c r="AQ306">
        <v>1</v>
      </c>
      <c r="AT306">
        <v>62</v>
      </c>
      <c r="AU306" s="5" t="s">
        <v>8</v>
      </c>
      <c r="AV306" s="6">
        <v>44012.506481990742</v>
      </c>
      <c r="AW306" s="5" t="s">
        <v>23</v>
      </c>
      <c r="AX306">
        <v>1</v>
      </c>
      <c r="AY306">
        <v>1</v>
      </c>
      <c r="AZ306">
        <v>1</v>
      </c>
      <c r="BL306">
        <v>34</v>
      </c>
      <c r="BM306" s="5" t="s">
        <v>8</v>
      </c>
      <c r="BN306" s="6">
        <v>44013.710787083335</v>
      </c>
      <c r="BO306" s="5" t="s">
        <v>80</v>
      </c>
      <c r="BP306">
        <v>1</v>
      </c>
      <c r="BQ306">
        <v>1</v>
      </c>
      <c r="BR306">
        <v>1</v>
      </c>
      <c r="BU306">
        <v>263</v>
      </c>
      <c r="BV306" s="5" t="s">
        <v>8</v>
      </c>
      <c r="BW306" s="6">
        <v>44021.938874583335</v>
      </c>
      <c r="BX306" s="5" t="s">
        <v>142</v>
      </c>
      <c r="BY306">
        <v>1</v>
      </c>
      <c r="BZ306">
        <v>1</v>
      </c>
      <c r="CA306">
        <v>1</v>
      </c>
      <c r="CB306">
        <v>-69</v>
      </c>
    </row>
    <row r="307" spans="1:90" x14ac:dyDescent="0.25">
      <c r="A307">
        <v>70</v>
      </c>
      <c r="B307" s="5" t="s">
        <v>8</v>
      </c>
      <c r="C307" s="6">
        <v>44021.92038516204</v>
      </c>
      <c r="D307" s="5" t="s">
        <v>141</v>
      </c>
      <c r="E307">
        <v>1</v>
      </c>
      <c r="F307">
        <v>1</v>
      </c>
      <c r="G307">
        <v>1</v>
      </c>
      <c r="H307" s="5">
        <v>-11</v>
      </c>
      <c r="K307" s="5"/>
      <c r="L307" s="6"/>
      <c r="M307" s="5"/>
      <c r="S307">
        <v>211</v>
      </c>
      <c r="T307" s="5" t="s">
        <v>8</v>
      </c>
      <c r="U307" s="6">
        <v>44021.914286886575</v>
      </c>
      <c r="V307" s="5" t="s">
        <v>140</v>
      </c>
      <c r="W307">
        <v>1</v>
      </c>
      <c r="X307">
        <v>1</v>
      </c>
      <c r="Y307">
        <v>1</v>
      </c>
      <c r="Z307">
        <v>-58</v>
      </c>
      <c r="AB307">
        <v>7</v>
      </c>
      <c r="AC307" s="5" t="s">
        <v>8</v>
      </c>
      <c r="AD307" s="6">
        <v>44013.673356990737</v>
      </c>
      <c r="AE307" s="5" t="s">
        <v>75</v>
      </c>
      <c r="AF307">
        <v>1</v>
      </c>
      <c r="AG307">
        <v>1</v>
      </c>
      <c r="AH307">
        <v>1</v>
      </c>
      <c r="AK307">
        <v>24</v>
      </c>
      <c r="AL307" s="5" t="s">
        <v>8</v>
      </c>
      <c r="AM307" s="6">
        <v>44014.528217962965</v>
      </c>
      <c r="AN307" s="5" t="s">
        <v>87</v>
      </c>
      <c r="AO307">
        <v>1</v>
      </c>
      <c r="AP307">
        <v>1</v>
      </c>
      <c r="AQ307">
        <v>1</v>
      </c>
      <c r="AT307">
        <v>63</v>
      </c>
      <c r="AU307" s="5" t="s">
        <v>8</v>
      </c>
      <c r="AV307" s="6">
        <v>44012.506494780093</v>
      </c>
      <c r="AW307" s="5" t="s">
        <v>23</v>
      </c>
      <c r="AX307">
        <v>1</v>
      </c>
      <c r="AY307">
        <v>1</v>
      </c>
      <c r="AZ307">
        <v>1</v>
      </c>
      <c r="BL307">
        <v>35</v>
      </c>
      <c r="BM307" s="5" t="s">
        <v>8</v>
      </c>
      <c r="BN307" s="6">
        <v>44013.710802638889</v>
      </c>
      <c r="BO307" s="5" t="s">
        <v>80</v>
      </c>
      <c r="BP307">
        <v>1</v>
      </c>
      <c r="BQ307">
        <v>1</v>
      </c>
      <c r="BR307">
        <v>1</v>
      </c>
      <c r="BU307">
        <v>264</v>
      </c>
      <c r="BV307" s="5" t="s">
        <v>8</v>
      </c>
      <c r="BW307" s="6">
        <v>44021.938877581022</v>
      </c>
      <c r="BX307" s="5" t="s">
        <v>142</v>
      </c>
      <c r="BY307">
        <v>1</v>
      </c>
      <c r="BZ307">
        <v>1</v>
      </c>
      <c r="CA307">
        <v>1</v>
      </c>
      <c r="CB307">
        <v>-65</v>
      </c>
    </row>
    <row r="308" spans="1:90" x14ac:dyDescent="0.25">
      <c r="A308">
        <v>71</v>
      </c>
      <c r="B308" s="5" t="s">
        <v>8</v>
      </c>
      <c r="C308" s="6">
        <v>44021.920398148148</v>
      </c>
      <c r="D308" s="5" t="s">
        <v>141</v>
      </c>
      <c r="E308">
        <v>1</v>
      </c>
      <c r="F308">
        <v>1</v>
      </c>
      <c r="G308">
        <v>1</v>
      </c>
      <c r="H308" s="5">
        <v>-10</v>
      </c>
      <c r="K308" s="5"/>
      <c r="L308" s="6"/>
      <c r="M308" s="5"/>
      <c r="S308">
        <v>212</v>
      </c>
      <c r="T308" s="5" t="s">
        <v>8</v>
      </c>
      <c r="U308" s="6">
        <v>44021.914294097223</v>
      </c>
      <c r="V308" s="5" t="s">
        <v>140</v>
      </c>
      <c r="W308">
        <v>1</v>
      </c>
      <c r="X308">
        <v>1</v>
      </c>
      <c r="Y308">
        <v>1</v>
      </c>
      <c r="Z308">
        <v>-59</v>
      </c>
      <c r="AB308">
        <v>8</v>
      </c>
      <c r="AC308" s="5" t="s">
        <v>8</v>
      </c>
      <c r="AD308" s="6">
        <v>44013.673374027778</v>
      </c>
      <c r="AE308" s="5" t="s">
        <v>75</v>
      </c>
      <c r="AF308">
        <v>1</v>
      </c>
      <c r="AG308">
        <v>1</v>
      </c>
      <c r="AH308">
        <v>1</v>
      </c>
      <c r="AK308">
        <v>25</v>
      </c>
      <c r="AL308" s="5" t="s">
        <v>8</v>
      </c>
      <c r="AM308" s="6">
        <v>44014.528236909726</v>
      </c>
      <c r="AN308" s="5" t="s">
        <v>87</v>
      </c>
      <c r="AO308">
        <v>1</v>
      </c>
      <c r="AP308">
        <v>1</v>
      </c>
      <c r="AQ308">
        <v>1</v>
      </c>
      <c r="AT308">
        <v>64</v>
      </c>
      <c r="AU308" s="5" t="s">
        <v>8</v>
      </c>
      <c r="AV308" s="6">
        <v>44012.506511631946</v>
      </c>
      <c r="AW308" s="5" t="s">
        <v>23</v>
      </c>
      <c r="AX308">
        <v>1</v>
      </c>
      <c r="AY308">
        <v>1</v>
      </c>
      <c r="AZ308">
        <v>1</v>
      </c>
      <c r="BL308">
        <v>36</v>
      </c>
      <c r="BM308" s="5" t="s">
        <v>8</v>
      </c>
      <c r="BN308" s="6">
        <v>44013.710811168981</v>
      </c>
      <c r="BO308" s="5" t="s">
        <v>80</v>
      </c>
      <c r="BP308">
        <v>1</v>
      </c>
      <c r="BQ308">
        <v>1</v>
      </c>
      <c r="BR308">
        <v>1</v>
      </c>
    </row>
    <row r="309" spans="1:90" x14ac:dyDescent="0.25">
      <c r="A309">
        <v>72</v>
      </c>
      <c r="B309" s="5" t="s">
        <v>8</v>
      </c>
      <c r="C309" s="6">
        <v>44021.920406770834</v>
      </c>
      <c r="D309" s="5" t="s">
        <v>141</v>
      </c>
      <c r="E309">
        <v>1</v>
      </c>
      <c r="F309">
        <v>1</v>
      </c>
      <c r="G309">
        <v>1</v>
      </c>
      <c r="H309" s="5">
        <v>-28</v>
      </c>
      <c r="K309" s="5"/>
      <c r="L309" s="6"/>
      <c r="M309" s="5"/>
      <c r="S309">
        <v>213</v>
      </c>
      <c r="T309" s="5" t="s">
        <v>8</v>
      </c>
      <c r="U309" s="6">
        <v>44021.914317488423</v>
      </c>
      <c r="V309" s="5" t="s">
        <v>140</v>
      </c>
      <c r="W309">
        <v>1</v>
      </c>
      <c r="X309">
        <v>1</v>
      </c>
      <c r="Y309">
        <v>1</v>
      </c>
      <c r="Z309">
        <v>-57</v>
      </c>
      <c r="AB309">
        <v>9</v>
      </c>
      <c r="AC309" s="5" t="s">
        <v>8</v>
      </c>
      <c r="AD309" s="6">
        <v>44013.673380219909</v>
      </c>
      <c r="AE309" s="5" t="s">
        <v>75</v>
      </c>
      <c r="AF309">
        <v>1</v>
      </c>
      <c r="AG309">
        <v>1</v>
      </c>
      <c r="AH309">
        <v>1</v>
      </c>
      <c r="AK309">
        <v>26</v>
      </c>
      <c r="AL309" s="5" t="s">
        <v>8</v>
      </c>
      <c r="AM309" s="6">
        <v>44014.528244756948</v>
      </c>
      <c r="AN309" s="5" t="s">
        <v>87</v>
      </c>
      <c r="AO309">
        <v>1</v>
      </c>
      <c r="AP309">
        <v>1</v>
      </c>
      <c r="AQ309">
        <v>1</v>
      </c>
      <c r="AT309">
        <v>65</v>
      </c>
      <c r="AU309" s="5" t="s">
        <v>8</v>
      </c>
      <c r="AV309" s="6">
        <v>44012.506523773147</v>
      </c>
      <c r="AW309" s="5" t="s">
        <v>23</v>
      </c>
      <c r="AX309">
        <v>1</v>
      </c>
      <c r="AY309">
        <v>1</v>
      </c>
      <c r="AZ309">
        <v>1</v>
      </c>
      <c r="BL309">
        <v>37</v>
      </c>
      <c r="BM309" s="5" t="s">
        <v>8</v>
      </c>
      <c r="BN309" s="6">
        <v>44013.710823171299</v>
      </c>
      <c r="BO309" s="5" t="s">
        <v>80</v>
      </c>
      <c r="BP309">
        <v>1</v>
      </c>
      <c r="BQ309">
        <v>1</v>
      </c>
      <c r="BR309">
        <v>1</v>
      </c>
    </row>
    <row r="310" spans="1:90" x14ac:dyDescent="0.25">
      <c r="A310">
        <v>73</v>
      </c>
      <c r="B310" s="5" t="s">
        <v>8</v>
      </c>
      <c r="C310" s="6">
        <v>44021.920420532406</v>
      </c>
      <c r="D310" s="5" t="s">
        <v>141</v>
      </c>
      <c r="E310">
        <v>1</v>
      </c>
      <c r="F310">
        <v>1</v>
      </c>
      <c r="G310">
        <v>1</v>
      </c>
      <c r="H310" s="5">
        <v>-31</v>
      </c>
      <c r="K310" s="5"/>
      <c r="L310" s="6"/>
      <c r="M310" s="5"/>
      <c r="S310">
        <v>214</v>
      </c>
      <c r="T310" s="5" t="s">
        <v>8</v>
      </c>
      <c r="U310" s="6">
        <v>44021.914331574073</v>
      </c>
      <c r="V310" s="5" t="s">
        <v>140</v>
      </c>
      <c r="W310">
        <v>1</v>
      </c>
      <c r="X310">
        <v>1</v>
      </c>
      <c r="Y310">
        <v>1</v>
      </c>
      <c r="Z310">
        <v>-56</v>
      </c>
      <c r="AB310">
        <v>10</v>
      </c>
      <c r="AC310" s="5" t="s">
        <v>8</v>
      </c>
      <c r="AD310" s="6">
        <v>44013.67339747685</v>
      </c>
      <c r="AE310" s="5" t="s">
        <v>75</v>
      </c>
      <c r="AF310">
        <v>1</v>
      </c>
      <c r="AG310">
        <v>1</v>
      </c>
      <c r="AH310">
        <v>1</v>
      </c>
      <c r="AK310">
        <v>27</v>
      </c>
      <c r="AL310" s="5" t="s">
        <v>8</v>
      </c>
      <c r="AM310" s="6">
        <v>44014.528252789351</v>
      </c>
      <c r="AN310" s="5" t="s">
        <v>87</v>
      </c>
      <c r="AO310">
        <v>1</v>
      </c>
      <c r="AP310">
        <v>1</v>
      </c>
      <c r="AQ310">
        <v>1</v>
      </c>
      <c r="AT310">
        <v>66</v>
      </c>
      <c r="AU310" s="5" t="s">
        <v>8</v>
      </c>
      <c r="AV310" s="6">
        <v>44012.506528321763</v>
      </c>
      <c r="AW310" s="5" t="s">
        <v>23</v>
      </c>
      <c r="AX310">
        <v>1</v>
      </c>
      <c r="AY310">
        <v>1</v>
      </c>
      <c r="AZ310">
        <v>1</v>
      </c>
      <c r="BL310">
        <v>38</v>
      </c>
      <c r="BM310" s="5" t="s">
        <v>8</v>
      </c>
      <c r="BN310" s="6">
        <v>44013.71083758102</v>
      </c>
      <c r="BO310" s="5" t="s">
        <v>80</v>
      </c>
      <c r="BP310">
        <v>1</v>
      </c>
      <c r="BQ310">
        <v>1</v>
      </c>
      <c r="BR310">
        <v>1</v>
      </c>
    </row>
    <row r="311" spans="1:90" x14ac:dyDescent="0.25">
      <c r="A311">
        <v>74</v>
      </c>
      <c r="B311" s="5" t="s">
        <v>8</v>
      </c>
      <c r="C311" s="6">
        <v>44021.920428368052</v>
      </c>
      <c r="D311" s="5" t="s">
        <v>141</v>
      </c>
      <c r="E311">
        <v>1</v>
      </c>
      <c r="F311">
        <v>1</v>
      </c>
      <c r="G311">
        <v>1</v>
      </c>
      <c r="H311" s="5">
        <v>-28</v>
      </c>
      <c r="K311" s="5"/>
      <c r="L311" s="6"/>
      <c r="M311" s="5"/>
      <c r="S311">
        <v>215</v>
      </c>
      <c r="T311" s="5" t="s">
        <v>8</v>
      </c>
      <c r="U311" s="6">
        <v>44021.914344259261</v>
      </c>
      <c r="V311" s="5" t="s">
        <v>140</v>
      </c>
      <c r="W311">
        <v>1</v>
      </c>
      <c r="X311">
        <v>1</v>
      </c>
      <c r="Y311">
        <v>1</v>
      </c>
      <c r="Z311">
        <v>-60</v>
      </c>
      <c r="AB311">
        <v>11</v>
      </c>
      <c r="AC311" s="5" t="s">
        <v>8</v>
      </c>
      <c r="AD311" s="6">
        <v>44013.67340349537</v>
      </c>
      <c r="AE311" s="5" t="s">
        <v>75</v>
      </c>
      <c r="AF311">
        <v>1</v>
      </c>
      <c r="AG311">
        <v>1</v>
      </c>
      <c r="AH311">
        <v>1</v>
      </c>
      <c r="AK311">
        <v>28</v>
      </c>
      <c r="AL311" s="5" t="s">
        <v>8</v>
      </c>
      <c r="AM311" s="6">
        <v>44014.528267592592</v>
      </c>
      <c r="AN311" s="5" t="s">
        <v>87</v>
      </c>
      <c r="AO311">
        <v>1</v>
      </c>
      <c r="AP311">
        <v>1</v>
      </c>
      <c r="AQ311">
        <v>1</v>
      </c>
      <c r="AT311">
        <v>67</v>
      </c>
      <c r="AU311" s="5" t="s">
        <v>8</v>
      </c>
      <c r="AV311" s="6">
        <v>44012.506541331015</v>
      </c>
      <c r="AW311" s="5" t="s">
        <v>23</v>
      </c>
      <c r="AX311">
        <v>1</v>
      </c>
      <c r="AY311">
        <v>1</v>
      </c>
      <c r="AZ311">
        <v>1</v>
      </c>
      <c r="BL311">
        <v>39</v>
      </c>
      <c r="BM311" s="5" t="s">
        <v>8</v>
      </c>
      <c r="BN311" s="6">
        <v>44013.710857708335</v>
      </c>
      <c r="BO311" s="5" t="s">
        <v>80</v>
      </c>
      <c r="BP311">
        <v>1</v>
      </c>
      <c r="BQ311">
        <v>1</v>
      </c>
      <c r="BR311">
        <v>1</v>
      </c>
      <c r="CD311" s="5"/>
      <c r="CE311" s="5"/>
      <c r="CF311" s="5"/>
      <c r="CG311" s="5"/>
      <c r="CH311" s="5"/>
      <c r="CI311" s="5"/>
      <c r="CJ311" s="5"/>
      <c r="CK311" s="5"/>
      <c r="CL311" s="5"/>
    </row>
    <row r="312" spans="1:90" x14ac:dyDescent="0.25">
      <c r="A312">
        <v>75</v>
      </c>
      <c r="B312" s="5" t="s">
        <v>8</v>
      </c>
      <c r="C312" s="6">
        <v>44021.920441678238</v>
      </c>
      <c r="D312" s="5" t="s">
        <v>141</v>
      </c>
      <c r="E312">
        <v>1</v>
      </c>
      <c r="F312">
        <v>1</v>
      </c>
      <c r="G312">
        <v>1</v>
      </c>
      <c r="H312" s="5">
        <v>-10</v>
      </c>
      <c r="K312" s="5"/>
      <c r="L312" s="6"/>
      <c r="M312" s="5"/>
      <c r="S312">
        <v>216</v>
      </c>
      <c r="T312" s="5" t="s">
        <v>8</v>
      </c>
      <c r="U312" s="6">
        <v>44021.914353807872</v>
      </c>
      <c r="V312" s="5" t="s">
        <v>140</v>
      </c>
      <c r="W312">
        <v>1</v>
      </c>
      <c r="X312">
        <v>1</v>
      </c>
      <c r="Y312">
        <v>1</v>
      </c>
      <c r="Z312">
        <v>-57</v>
      </c>
      <c r="AB312">
        <v>12</v>
      </c>
      <c r="AC312" s="5" t="s">
        <v>8</v>
      </c>
      <c r="AD312" s="6">
        <v>44013.673426701389</v>
      </c>
      <c r="AE312" s="5" t="s">
        <v>75</v>
      </c>
      <c r="AF312">
        <v>1</v>
      </c>
      <c r="AG312">
        <v>1</v>
      </c>
      <c r="AH312">
        <v>1</v>
      </c>
      <c r="AK312">
        <v>29</v>
      </c>
      <c r="AL312" s="5" t="s">
        <v>8</v>
      </c>
      <c r="AM312" s="6">
        <v>44014.528276134261</v>
      </c>
      <c r="AN312" s="5" t="s">
        <v>87</v>
      </c>
      <c r="AO312">
        <v>1</v>
      </c>
      <c r="AP312">
        <v>1</v>
      </c>
      <c r="AQ312">
        <v>1</v>
      </c>
      <c r="AT312">
        <v>68</v>
      </c>
      <c r="AU312" s="5" t="s">
        <v>8</v>
      </c>
      <c r="AV312" s="6">
        <v>44012.506551307873</v>
      </c>
      <c r="AW312" s="5" t="s">
        <v>23</v>
      </c>
      <c r="AX312">
        <v>1</v>
      </c>
      <c r="AY312">
        <v>1</v>
      </c>
      <c r="AZ312">
        <v>1</v>
      </c>
      <c r="BL312">
        <v>40</v>
      </c>
      <c r="BM312" s="5" t="s">
        <v>8</v>
      </c>
      <c r="BN312" s="6">
        <v>44013.710869467592</v>
      </c>
      <c r="BO312" s="5" t="s">
        <v>80</v>
      </c>
      <c r="BP312">
        <v>1</v>
      </c>
      <c r="BQ312">
        <v>1</v>
      </c>
      <c r="BR312">
        <v>1</v>
      </c>
      <c r="CD312" s="5"/>
      <c r="CE312" s="5"/>
      <c r="CF312" s="5"/>
      <c r="CG312" s="5"/>
      <c r="CH312" s="5"/>
      <c r="CI312" s="5"/>
      <c r="CJ312" s="5"/>
      <c r="CK312" s="5"/>
      <c r="CL312" s="5"/>
    </row>
    <row r="313" spans="1:90" x14ac:dyDescent="0.25">
      <c r="A313">
        <v>76</v>
      </c>
      <c r="B313" s="5" t="s">
        <v>8</v>
      </c>
      <c r="C313" s="6">
        <v>44021.920452199076</v>
      </c>
      <c r="D313" s="5" t="s">
        <v>141</v>
      </c>
      <c r="E313">
        <v>1</v>
      </c>
      <c r="F313">
        <v>1</v>
      </c>
      <c r="G313">
        <v>1</v>
      </c>
      <c r="H313" s="5">
        <v>-11</v>
      </c>
      <c r="K313" s="5"/>
      <c r="L313" s="6"/>
      <c r="M313" s="5"/>
      <c r="S313">
        <v>217</v>
      </c>
      <c r="T313" s="5" t="s">
        <v>8</v>
      </c>
      <c r="U313" s="6">
        <v>44021.914364062497</v>
      </c>
      <c r="V313" s="5" t="s">
        <v>140</v>
      </c>
      <c r="W313">
        <v>1</v>
      </c>
      <c r="X313">
        <v>1</v>
      </c>
      <c r="Y313">
        <v>1</v>
      </c>
      <c r="Z313">
        <v>-56</v>
      </c>
      <c r="AB313">
        <v>13</v>
      </c>
      <c r="AC313" s="5" t="s">
        <v>8</v>
      </c>
      <c r="AD313" s="6">
        <v>44013.673437638892</v>
      </c>
      <c r="AE313" s="5" t="s">
        <v>75</v>
      </c>
      <c r="AF313">
        <v>1</v>
      </c>
      <c r="AG313">
        <v>1</v>
      </c>
      <c r="AH313">
        <v>1</v>
      </c>
      <c r="AK313">
        <v>30</v>
      </c>
      <c r="AL313" s="5" t="s">
        <v>8</v>
      </c>
      <c r="AM313" s="6">
        <v>44014.528288796297</v>
      </c>
      <c r="AN313" s="5" t="s">
        <v>87</v>
      </c>
      <c r="AO313">
        <v>1</v>
      </c>
      <c r="AP313">
        <v>1</v>
      </c>
      <c r="AQ313">
        <v>1</v>
      </c>
      <c r="AT313">
        <v>69</v>
      </c>
      <c r="AU313" s="5" t="s">
        <v>8</v>
      </c>
      <c r="AV313" s="6">
        <v>44012.506563553237</v>
      </c>
      <c r="AW313" s="5" t="s">
        <v>23</v>
      </c>
      <c r="AX313">
        <v>1</v>
      </c>
      <c r="AY313">
        <v>1</v>
      </c>
      <c r="AZ313">
        <v>1</v>
      </c>
      <c r="BL313">
        <v>41</v>
      </c>
      <c r="BM313" s="5" t="s">
        <v>8</v>
      </c>
      <c r="BN313" s="6">
        <v>44013.710879791666</v>
      </c>
      <c r="BO313" s="5" t="s">
        <v>80</v>
      </c>
      <c r="BP313">
        <v>1</v>
      </c>
      <c r="BQ313">
        <v>1</v>
      </c>
      <c r="BR313">
        <v>1</v>
      </c>
      <c r="CD313" s="5"/>
      <c r="CE313" s="5"/>
      <c r="CF313" s="5"/>
      <c r="CG313" s="5"/>
      <c r="CH313" s="5"/>
      <c r="CI313" s="5"/>
      <c r="CJ313" s="5"/>
      <c r="CK313" s="5"/>
      <c r="CL313" s="5"/>
    </row>
    <row r="314" spans="1:90" x14ac:dyDescent="0.25">
      <c r="A314">
        <v>77</v>
      </c>
      <c r="B314" s="5" t="s">
        <v>8</v>
      </c>
      <c r="C314" s="6">
        <v>44021.920463229166</v>
      </c>
      <c r="D314" s="5" t="s">
        <v>141</v>
      </c>
      <c r="E314">
        <v>1</v>
      </c>
      <c r="F314">
        <v>1</v>
      </c>
      <c r="G314">
        <v>1</v>
      </c>
      <c r="H314" s="5">
        <v>-28</v>
      </c>
      <c r="K314" s="5"/>
      <c r="L314" s="6"/>
      <c r="M314" s="5"/>
      <c r="S314">
        <v>218</v>
      </c>
      <c r="T314" s="5" t="s">
        <v>8</v>
      </c>
      <c r="U314" s="6">
        <v>44021.914376712964</v>
      </c>
      <c r="V314" s="5" t="s">
        <v>140</v>
      </c>
      <c r="W314">
        <v>1</v>
      </c>
      <c r="X314">
        <v>1</v>
      </c>
      <c r="Y314">
        <v>1</v>
      </c>
      <c r="Z314">
        <v>-57</v>
      </c>
      <c r="AB314">
        <v>14</v>
      </c>
      <c r="AC314" s="5" t="s">
        <v>8</v>
      </c>
      <c r="AD314" s="6">
        <v>44013.673460902777</v>
      </c>
      <c r="AE314" s="5" t="s">
        <v>75</v>
      </c>
      <c r="AF314">
        <v>1</v>
      </c>
      <c r="AG314">
        <v>1</v>
      </c>
      <c r="AH314">
        <v>1</v>
      </c>
      <c r="AK314">
        <v>31</v>
      </c>
      <c r="AL314" s="5" t="s">
        <v>8</v>
      </c>
      <c r="AM314" s="6">
        <v>44014.528299456018</v>
      </c>
      <c r="AN314" s="5" t="s">
        <v>87</v>
      </c>
      <c r="AO314">
        <v>1</v>
      </c>
      <c r="AP314">
        <v>1</v>
      </c>
      <c r="AQ314">
        <v>1</v>
      </c>
      <c r="AT314">
        <v>70</v>
      </c>
      <c r="AU314" s="5" t="s">
        <v>8</v>
      </c>
      <c r="AV314" s="6">
        <v>44012.50657553241</v>
      </c>
      <c r="AW314" s="5" t="s">
        <v>23</v>
      </c>
      <c r="AX314">
        <v>1</v>
      </c>
      <c r="AY314">
        <v>1</v>
      </c>
      <c r="AZ314">
        <v>1</v>
      </c>
      <c r="BL314">
        <v>42</v>
      </c>
      <c r="BM314" s="5" t="s">
        <v>8</v>
      </c>
      <c r="BN314" s="6">
        <v>44013.710892766205</v>
      </c>
      <c r="BO314" s="5" t="s">
        <v>80</v>
      </c>
      <c r="BP314">
        <v>1</v>
      </c>
      <c r="BQ314">
        <v>1</v>
      </c>
      <c r="BR314">
        <v>1</v>
      </c>
      <c r="CD314" s="5"/>
      <c r="CE314" s="5"/>
      <c r="CF314" s="5"/>
      <c r="CG314" s="5"/>
      <c r="CH314" s="5"/>
      <c r="CI314" s="5"/>
      <c r="CJ314" s="5"/>
      <c r="CK314" s="5"/>
      <c r="CL314" s="5"/>
    </row>
    <row r="315" spans="1:90" x14ac:dyDescent="0.25">
      <c r="A315">
        <v>78</v>
      </c>
      <c r="B315" s="5" t="s">
        <v>8</v>
      </c>
      <c r="C315" s="6">
        <v>44021.920474942126</v>
      </c>
      <c r="D315" s="5" t="s">
        <v>141</v>
      </c>
      <c r="E315">
        <v>1</v>
      </c>
      <c r="F315">
        <v>1</v>
      </c>
      <c r="G315">
        <v>1</v>
      </c>
      <c r="H315" s="5">
        <v>-28</v>
      </c>
      <c r="K315" s="5"/>
      <c r="L315" s="6"/>
      <c r="M315" s="5"/>
      <c r="S315">
        <v>219</v>
      </c>
      <c r="T315" s="5" t="s">
        <v>8</v>
      </c>
      <c r="U315" s="6">
        <v>44021.914399918984</v>
      </c>
      <c r="V315" s="5" t="s">
        <v>140</v>
      </c>
      <c r="W315">
        <v>1</v>
      </c>
      <c r="X315">
        <v>1</v>
      </c>
      <c r="Y315">
        <v>1</v>
      </c>
      <c r="Z315">
        <v>-60</v>
      </c>
      <c r="AB315">
        <v>15</v>
      </c>
      <c r="AC315" s="5" t="s">
        <v>8</v>
      </c>
      <c r="AD315" s="6">
        <v>44013.673475162039</v>
      </c>
      <c r="AE315" s="5" t="s">
        <v>75</v>
      </c>
      <c r="AF315">
        <v>1</v>
      </c>
      <c r="AG315">
        <v>1</v>
      </c>
      <c r="AH315">
        <v>1</v>
      </c>
      <c r="AK315">
        <v>32</v>
      </c>
      <c r="AL315" s="5" t="s">
        <v>8</v>
      </c>
      <c r="AM315" s="6">
        <v>44014.528311192131</v>
      </c>
      <c r="AN315" s="5" t="s">
        <v>87</v>
      </c>
      <c r="AO315">
        <v>1</v>
      </c>
      <c r="AP315">
        <v>1</v>
      </c>
      <c r="AQ315">
        <v>1</v>
      </c>
      <c r="AT315">
        <v>71</v>
      </c>
      <c r="AU315" s="5" t="s">
        <v>8</v>
      </c>
      <c r="AV315" s="6">
        <v>44012.506585810188</v>
      </c>
      <c r="AW315" s="5" t="s">
        <v>23</v>
      </c>
      <c r="AX315">
        <v>1</v>
      </c>
      <c r="AY315">
        <v>1</v>
      </c>
      <c r="AZ315">
        <v>1</v>
      </c>
      <c r="BL315">
        <v>43</v>
      </c>
      <c r="BM315" s="5" t="s">
        <v>8</v>
      </c>
      <c r="BN315" s="6">
        <v>44013.710902812498</v>
      </c>
      <c r="BO315" s="5" t="s">
        <v>80</v>
      </c>
      <c r="BP315">
        <v>1</v>
      </c>
      <c r="BQ315">
        <v>1</v>
      </c>
      <c r="BR315">
        <v>1</v>
      </c>
      <c r="CD315" s="5"/>
      <c r="CE315" s="5"/>
      <c r="CF315" s="5"/>
      <c r="CG315" s="5"/>
      <c r="CH315" s="5"/>
      <c r="CI315" s="5"/>
      <c r="CJ315" s="5"/>
      <c r="CK315" s="5"/>
      <c r="CL315" s="5"/>
    </row>
    <row r="316" spans="1:90" x14ac:dyDescent="0.25">
      <c r="A316">
        <v>79</v>
      </c>
      <c r="B316" s="5" t="s">
        <v>8</v>
      </c>
      <c r="C316" s="6">
        <v>44021.920487013886</v>
      </c>
      <c r="D316" s="5" t="s">
        <v>141</v>
      </c>
      <c r="E316">
        <v>1</v>
      </c>
      <c r="F316">
        <v>1</v>
      </c>
      <c r="G316">
        <v>1</v>
      </c>
      <c r="H316" s="5">
        <v>-11</v>
      </c>
      <c r="K316" s="5"/>
      <c r="L316" s="6"/>
      <c r="M316" s="5"/>
      <c r="S316">
        <v>220</v>
      </c>
      <c r="T316" s="5" t="s">
        <v>8</v>
      </c>
      <c r="U316" s="6">
        <v>44021.914423125003</v>
      </c>
      <c r="V316" s="5" t="s">
        <v>140</v>
      </c>
      <c r="W316">
        <v>1</v>
      </c>
      <c r="X316">
        <v>1</v>
      </c>
      <c r="Y316">
        <v>1</v>
      </c>
      <c r="Z316">
        <v>-57</v>
      </c>
      <c r="AB316">
        <v>16</v>
      </c>
      <c r="AC316" s="5" t="s">
        <v>8</v>
      </c>
      <c r="AD316" s="6">
        <v>44013.673484907406</v>
      </c>
      <c r="AE316" s="5" t="s">
        <v>75</v>
      </c>
      <c r="AF316">
        <v>1</v>
      </c>
      <c r="AG316">
        <v>1</v>
      </c>
      <c r="AH316">
        <v>1</v>
      </c>
      <c r="AK316">
        <v>33</v>
      </c>
      <c r="AL316" s="5" t="s">
        <v>8</v>
      </c>
      <c r="AM316" s="6">
        <v>44014.528325671294</v>
      </c>
      <c r="AN316" s="5" t="s">
        <v>87</v>
      </c>
      <c r="AO316">
        <v>1</v>
      </c>
      <c r="AP316">
        <v>1</v>
      </c>
      <c r="AQ316">
        <v>1</v>
      </c>
      <c r="AT316">
        <v>72</v>
      </c>
      <c r="AU316" s="5" t="s">
        <v>8</v>
      </c>
      <c r="AV316" s="6">
        <v>44012.506604201386</v>
      </c>
      <c r="AW316" s="5" t="s">
        <v>23</v>
      </c>
      <c r="AX316">
        <v>1</v>
      </c>
      <c r="AY316">
        <v>1</v>
      </c>
      <c r="AZ316">
        <v>1</v>
      </c>
      <c r="BL316">
        <v>44</v>
      </c>
      <c r="BM316" s="5" t="s">
        <v>8</v>
      </c>
      <c r="BN316" s="6">
        <v>44013.710918009259</v>
      </c>
      <c r="BO316" s="5" t="s">
        <v>80</v>
      </c>
      <c r="BP316">
        <v>1</v>
      </c>
      <c r="BQ316">
        <v>1</v>
      </c>
      <c r="BR316">
        <v>1</v>
      </c>
      <c r="CD316" s="5"/>
      <c r="CE316" s="5"/>
      <c r="CF316" s="5"/>
      <c r="CG316" s="5"/>
      <c r="CH316" s="5"/>
      <c r="CI316" s="5"/>
      <c r="CJ316" s="5"/>
      <c r="CK316" s="5"/>
      <c r="CL316" s="5"/>
    </row>
    <row r="317" spans="1:90" x14ac:dyDescent="0.25">
      <c r="A317">
        <v>80</v>
      </c>
      <c r="B317" s="5" t="s">
        <v>8</v>
      </c>
      <c r="C317" s="6">
        <v>44021.920500081018</v>
      </c>
      <c r="D317" s="5" t="s">
        <v>141</v>
      </c>
      <c r="E317">
        <v>1</v>
      </c>
      <c r="F317">
        <v>1</v>
      </c>
      <c r="G317">
        <v>1</v>
      </c>
      <c r="H317" s="5">
        <v>-31</v>
      </c>
      <c r="K317" s="5"/>
      <c r="L317" s="6"/>
      <c r="M317" s="5"/>
      <c r="S317">
        <v>221</v>
      </c>
      <c r="T317" s="5" t="s">
        <v>8</v>
      </c>
      <c r="U317" s="6">
        <v>44021.914446331015</v>
      </c>
      <c r="V317" s="5" t="s">
        <v>140</v>
      </c>
      <c r="W317">
        <v>1</v>
      </c>
      <c r="X317">
        <v>1</v>
      </c>
      <c r="Y317">
        <v>1</v>
      </c>
      <c r="Z317">
        <v>-58</v>
      </c>
      <c r="AB317">
        <v>17</v>
      </c>
      <c r="AC317" s="5" t="s">
        <v>8</v>
      </c>
      <c r="AD317" s="6">
        <v>44013.673498981479</v>
      </c>
      <c r="AE317" s="5" t="s">
        <v>75</v>
      </c>
      <c r="AF317">
        <v>1</v>
      </c>
      <c r="AG317">
        <v>1</v>
      </c>
      <c r="AH317">
        <v>1</v>
      </c>
      <c r="AK317">
        <v>34</v>
      </c>
      <c r="AL317" s="5" t="s">
        <v>8</v>
      </c>
      <c r="AM317" s="6">
        <v>44014.528337557873</v>
      </c>
      <c r="AN317" s="5" t="s">
        <v>87</v>
      </c>
      <c r="AO317">
        <v>1</v>
      </c>
      <c r="AP317">
        <v>1</v>
      </c>
      <c r="AQ317">
        <v>1</v>
      </c>
      <c r="AT317">
        <v>73</v>
      </c>
      <c r="AU317" s="5" t="s">
        <v>8</v>
      </c>
      <c r="AV317" s="6">
        <v>44012.50661261574</v>
      </c>
      <c r="AW317" s="5" t="s">
        <v>23</v>
      </c>
      <c r="AX317">
        <v>1</v>
      </c>
      <c r="AY317">
        <v>1</v>
      </c>
      <c r="AZ317">
        <v>1</v>
      </c>
      <c r="BL317">
        <v>45</v>
      </c>
      <c r="BM317" s="5" t="s">
        <v>8</v>
      </c>
      <c r="BN317" s="6">
        <v>44013.710934282404</v>
      </c>
      <c r="BO317" s="5" t="s">
        <v>80</v>
      </c>
      <c r="BP317">
        <v>1</v>
      </c>
      <c r="BQ317">
        <v>1</v>
      </c>
      <c r="BR317">
        <v>1</v>
      </c>
      <c r="CD317" s="5"/>
      <c r="CE317" s="5"/>
      <c r="CF317" s="5"/>
      <c r="CG317" s="5"/>
      <c r="CH317" s="5"/>
      <c r="CI317" s="5"/>
      <c r="CJ317" s="5"/>
      <c r="CK317" s="5"/>
      <c r="CL317" s="5"/>
    </row>
    <row r="318" spans="1:90" x14ac:dyDescent="0.25">
      <c r="A318">
        <v>81</v>
      </c>
      <c r="B318" s="5" t="s">
        <v>8</v>
      </c>
      <c r="C318" s="6">
        <v>44021.920523287037</v>
      </c>
      <c r="D318" s="5" t="s">
        <v>141</v>
      </c>
      <c r="E318">
        <v>1</v>
      </c>
      <c r="F318">
        <v>1</v>
      </c>
      <c r="G318">
        <v>1</v>
      </c>
      <c r="H318" s="5">
        <v>-28</v>
      </c>
      <c r="K318" s="5"/>
      <c r="L318" s="6"/>
      <c r="M318" s="5"/>
      <c r="S318">
        <v>222</v>
      </c>
      <c r="T318" s="5" t="s">
        <v>8</v>
      </c>
      <c r="U318" s="6">
        <v>44021.914465254631</v>
      </c>
      <c r="V318" s="5" t="s">
        <v>140</v>
      </c>
      <c r="W318">
        <v>1</v>
      </c>
      <c r="X318">
        <v>1</v>
      </c>
      <c r="Y318">
        <v>1</v>
      </c>
      <c r="Z318">
        <v>-58</v>
      </c>
      <c r="AB318">
        <v>18</v>
      </c>
      <c r="AC318" s="5" t="s">
        <v>8</v>
      </c>
      <c r="AD318" s="6">
        <v>44013.67350931713</v>
      </c>
      <c r="AE318" s="5" t="s">
        <v>75</v>
      </c>
      <c r="AF318">
        <v>1</v>
      </c>
      <c r="AG318">
        <v>1</v>
      </c>
      <c r="AH318">
        <v>1</v>
      </c>
      <c r="AK318">
        <v>35</v>
      </c>
      <c r="AL318" s="5" t="s">
        <v>8</v>
      </c>
      <c r="AM318" s="6">
        <v>44014.528346087965</v>
      </c>
      <c r="AN318" s="5" t="s">
        <v>87</v>
      </c>
      <c r="AO318">
        <v>1</v>
      </c>
      <c r="AP318">
        <v>1</v>
      </c>
      <c r="AQ318">
        <v>1</v>
      </c>
      <c r="AT318">
        <v>74</v>
      </c>
      <c r="AU318" s="5" t="s">
        <v>8</v>
      </c>
      <c r="AV318" s="6">
        <v>44012.506622175926</v>
      </c>
      <c r="AW318" s="5" t="s">
        <v>23</v>
      </c>
      <c r="AX318">
        <v>1</v>
      </c>
      <c r="AY318">
        <v>1</v>
      </c>
      <c r="AZ318">
        <v>1</v>
      </c>
      <c r="BL318">
        <v>46</v>
      </c>
      <c r="BM318" s="5" t="s">
        <v>8</v>
      </c>
      <c r="BN318" s="6">
        <v>44013.710937881944</v>
      </c>
      <c r="BO318" s="5" t="s">
        <v>80</v>
      </c>
      <c r="BP318">
        <v>1</v>
      </c>
      <c r="BQ318">
        <v>1</v>
      </c>
      <c r="BR318">
        <v>1</v>
      </c>
      <c r="CD318" s="5"/>
      <c r="CE318" s="5"/>
      <c r="CF318" s="5"/>
      <c r="CG318" s="5"/>
      <c r="CH318" s="5"/>
      <c r="CI318" s="5"/>
      <c r="CJ318" s="5"/>
      <c r="CK318" s="5"/>
      <c r="CL318" s="5"/>
    </row>
    <row r="319" spans="1:90" x14ac:dyDescent="0.25">
      <c r="A319">
        <v>82</v>
      </c>
      <c r="B319" s="5" t="s">
        <v>8</v>
      </c>
      <c r="C319" s="6">
        <v>44021.920537835649</v>
      </c>
      <c r="D319" s="5" t="s">
        <v>141</v>
      </c>
      <c r="E319">
        <v>1</v>
      </c>
      <c r="F319">
        <v>1</v>
      </c>
      <c r="G319">
        <v>1</v>
      </c>
      <c r="H319" s="5">
        <v>-28</v>
      </c>
      <c r="K319" s="5"/>
      <c r="L319" s="6"/>
      <c r="M319" s="5"/>
      <c r="S319">
        <v>223</v>
      </c>
      <c r="T319" s="5" t="s">
        <v>8</v>
      </c>
      <c r="U319" s="6">
        <v>44021.914467708331</v>
      </c>
      <c r="V319" s="5" t="s">
        <v>140</v>
      </c>
      <c r="W319">
        <v>1</v>
      </c>
      <c r="X319">
        <v>1</v>
      </c>
      <c r="Y319">
        <v>1</v>
      </c>
      <c r="Z319">
        <v>-57</v>
      </c>
      <c r="AB319">
        <v>19</v>
      </c>
      <c r="AC319" s="5" t="s">
        <v>8</v>
      </c>
      <c r="AD319" s="6">
        <v>44013.673523773148</v>
      </c>
      <c r="AE319" s="5" t="s">
        <v>75</v>
      </c>
      <c r="AF319">
        <v>1</v>
      </c>
      <c r="AG319">
        <v>1</v>
      </c>
      <c r="AH319">
        <v>1</v>
      </c>
      <c r="AK319">
        <v>36</v>
      </c>
      <c r="AL319" s="5" t="s">
        <v>8</v>
      </c>
      <c r="AM319" s="6">
        <v>44014.528358958334</v>
      </c>
      <c r="AN319" s="5" t="s">
        <v>87</v>
      </c>
      <c r="AO319">
        <v>1</v>
      </c>
      <c r="AP319">
        <v>1</v>
      </c>
      <c r="AQ319">
        <v>1</v>
      </c>
      <c r="AT319">
        <v>75</v>
      </c>
      <c r="AU319" s="5" t="s">
        <v>8</v>
      </c>
      <c r="AV319" s="6">
        <v>44012.506632569442</v>
      </c>
      <c r="AW319" s="5" t="s">
        <v>23</v>
      </c>
      <c r="AX319">
        <v>1</v>
      </c>
      <c r="AY319">
        <v>1</v>
      </c>
      <c r="AZ319">
        <v>1</v>
      </c>
      <c r="BL319">
        <v>47</v>
      </c>
      <c r="BM319" s="5" t="s">
        <v>8</v>
      </c>
      <c r="BN319" s="6">
        <v>44013.710950671295</v>
      </c>
      <c r="BO319" s="5" t="s">
        <v>80</v>
      </c>
      <c r="BP319">
        <v>1</v>
      </c>
      <c r="BQ319">
        <v>1</v>
      </c>
      <c r="BR319">
        <v>1</v>
      </c>
      <c r="CD319" s="5"/>
      <c r="CE319" s="5"/>
      <c r="CF319" s="5"/>
      <c r="CG319" s="5"/>
      <c r="CH319" s="5"/>
      <c r="CI319" s="5"/>
      <c r="CJ319" s="5"/>
      <c r="CK319" s="5"/>
      <c r="CL319" s="5"/>
    </row>
    <row r="320" spans="1:90" x14ac:dyDescent="0.25">
      <c r="A320">
        <v>83</v>
      </c>
      <c r="B320" s="5" t="s">
        <v>8</v>
      </c>
      <c r="C320" s="6">
        <v>44021.920546724534</v>
      </c>
      <c r="D320" s="5" t="s">
        <v>141</v>
      </c>
      <c r="E320">
        <v>1</v>
      </c>
      <c r="F320">
        <v>1</v>
      </c>
      <c r="G320">
        <v>1</v>
      </c>
      <c r="H320" s="5">
        <v>-11</v>
      </c>
      <c r="K320" s="5"/>
      <c r="L320" s="6"/>
      <c r="M320" s="5"/>
      <c r="S320">
        <v>224</v>
      </c>
      <c r="T320" s="5" t="s">
        <v>8</v>
      </c>
      <c r="U320" s="6">
        <v>44021.914480185187</v>
      </c>
      <c r="V320" s="5" t="s">
        <v>140</v>
      </c>
      <c r="W320">
        <v>1</v>
      </c>
      <c r="X320">
        <v>1</v>
      </c>
      <c r="Y320">
        <v>1</v>
      </c>
      <c r="Z320">
        <v>-60</v>
      </c>
      <c r="AB320">
        <v>20</v>
      </c>
      <c r="AC320" s="5" t="s">
        <v>8</v>
      </c>
      <c r="AD320" s="6">
        <v>44013.673537662035</v>
      </c>
      <c r="AE320" s="5" t="s">
        <v>75</v>
      </c>
      <c r="AF320">
        <v>1</v>
      </c>
      <c r="AG320">
        <v>1</v>
      </c>
      <c r="AH320">
        <v>1</v>
      </c>
      <c r="AK320">
        <v>37</v>
      </c>
      <c r="AL320" s="5" t="s">
        <v>8</v>
      </c>
      <c r="AM320" s="6">
        <v>44014.528368495368</v>
      </c>
      <c r="AN320" s="5" t="s">
        <v>87</v>
      </c>
      <c r="AO320">
        <v>1</v>
      </c>
      <c r="AP320">
        <v>1</v>
      </c>
      <c r="AQ320">
        <v>1</v>
      </c>
      <c r="AT320">
        <v>76</v>
      </c>
      <c r="AU320" s="5" t="s">
        <v>8</v>
      </c>
      <c r="AV320" s="6">
        <v>44012.506650659721</v>
      </c>
      <c r="AW320" s="5" t="s">
        <v>23</v>
      </c>
      <c r="AX320">
        <v>1</v>
      </c>
      <c r="AY320">
        <v>1</v>
      </c>
      <c r="AZ320">
        <v>1</v>
      </c>
      <c r="BL320">
        <v>48</v>
      </c>
      <c r="BM320" s="5" t="s">
        <v>8</v>
      </c>
      <c r="BN320" s="6">
        <v>44013.710963217593</v>
      </c>
      <c r="BO320" s="5" t="s">
        <v>80</v>
      </c>
      <c r="BP320">
        <v>1</v>
      </c>
      <c r="BQ320">
        <v>1</v>
      </c>
      <c r="BR320">
        <v>1</v>
      </c>
      <c r="CD320" s="5"/>
      <c r="CE320" s="5"/>
      <c r="CF320" s="5"/>
      <c r="CG320" s="5"/>
      <c r="CH320" s="5"/>
      <c r="CI320" s="5"/>
      <c r="CJ320" s="5"/>
      <c r="CK320" s="5"/>
      <c r="CL320" s="5"/>
    </row>
    <row r="321" spans="1:90" x14ac:dyDescent="0.25">
      <c r="A321">
        <v>84</v>
      </c>
      <c r="B321" s="5" t="s">
        <v>8</v>
      </c>
      <c r="C321" s="6">
        <v>44021.920555937497</v>
      </c>
      <c r="D321" s="5" t="s">
        <v>141</v>
      </c>
      <c r="E321">
        <v>1</v>
      </c>
      <c r="F321">
        <v>1</v>
      </c>
      <c r="G321">
        <v>1</v>
      </c>
      <c r="H321" s="5">
        <v>-31</v>
      </c>
      <c r="K321" s="5"/>
      <c r="L321" s="6"/>
      <c r="M321" s="5"/>
      <c r="S321">
        <v>225</v>
      </c>
      <c r="T321" s="5" t="s">
        <v>8</v>
      </c>
      <c r="U321" s="6">
        <v>44021.914493854165</v>
      </c>
      <c r="V321" s="5" t="s">
        <v>140</v>
      </c>
      <c r="W321">
        <v>1</v>
      </c>
      <c r="X321">
        <v>1</v>
      </c>
      <c r="Y321">
        <v>1</v>
      </c>
      <c r="Z321">
        <v>-59</v>
      </c>
      <c r="AB321">
        <v>21</v>
      </c>
      <c r="AC321" s="5" t="s">
        <v>8</v>
      </c>
      <c r="AD321" s="6">
        <v>44013.673546516206</v>
      </c>
      <c r="AE321" s="5" t="s">
        <v>75</v>
      </c>
      <c r="AF321">
        <v>1</v>
      </c>
      <c r="AG321">
        <v>1</v>
      </c>
      <c r="AH321">
        <v>1</v>
      </c>
      <c r="AK321">
        <v>38</v>
      </c>
      <c r="AL321" s="5" t="s">
        <v>8</v>
      </c>
      <c r="AM321" s="6">
        <v>44014.528381087963</v>
      </c>
      <c r="AN321" s="5" t="s">
        <v>87</v>
      </c>
      <c r="AO321">
        <v>1</v>
      </c>
      <c r="AP321">
        <v>1</v>
      </c>
      <c r="AQ321">
        <v>1</v>
      </c>
      <c r="AT321">
        <v>77</v>
      </c>
      <c r="AU321" s="5" t="s">
        <v>8</v>
      </c>
      <c r="AV321" s="6">
        <v>44012.506658240738</v>
      </c>
      <c r="AW321" s="5" t="s">
        <v>23</v>
      </c>
      <c r="AX321">
        <v>1</v>
      </c>
      <c r="AY321">
        <v>1</v>
      </c>
      <c r="AZ321">
        <v>1</v>
      </c>
      <c r="BL321">
        <v>49</v>
      </c>
      <c r="BM321" s="5" t="s">
        <v>8</v>
      </c>
      <c r="BN321" s="6">
        <v>44013.710980462965</v>
      </c>
      <c r="BO321" s="5" t="s">
        <v>80</v>
      </c>
      <c r="BP321">
        <v>1</v>
      </c>
      <c r="BQ321">
        <v>1</v>
      </c>
      <c r="BR321">
        <v>1</v>
      </c>
      <c r="CD321" s="5"/>
      <c r="CE321" s="5"/>
      <c r="CF321" s="5"/>
      <c r="CG321" s="5"/>
      <c r="CH321" s="5"/>
      <c r="CI321" s="5"/>
      <c r="CJ321" s="5"/>
      <c r="CK321" s="5"/>
      <c r="CL321" s="5"/>
    </row>
    <row r="322" spans="1:90" x14ac:dyDescent="0.25">
      <c r="A322">
        <v>85</v>
      </c>
      <c r="B322" s="5" t="s">
        <v>8</v>
      </c>
      <c r="C322" s="6">
        <v>44021.920570115741</v>
      </c>
      <c r="D322" s="5" t="s">
        <v>141</v>
      </c>
      <c r="E322">
        <v>1</v>
      </c>
      <c r="F322">
        <v>1</v>
      </c>
      <c r="G322">
        <v>1</v>
      </c>
      <c r="H322" s="5">
        <v>-11</v>
      </c>
      <c r="K322" s="5"/>
      <c r="L322" s="6"/>
      <c r="M322" s="5"/>
      <c r="S322">
        <v>226</v>
      </c>
      <c r="T322" s="5" t="s">
        <v>8</v>
      </c>
      <c r="U322" s="6">
        <v>44021.914509826391</v>
      </c>
      <c r="V322" s="5" t="s">
        <v>140</v>
      </c>
      <c r="W322">
        <v>1</v>
      </c>
      <c r="X322">
        <v>1</v>
      </c>
      <c r="Y322">
        <v>1</v>
      </c>
      <c r="Z322">
        <v>-60</v>
      </c>
      <c r="AB322">
        <v>22</v>
      </c>
      <c r="AC322" s="5" t="s">
        <v>8</v>
      </c>
      <c r="AD322" s="6">
        <v>44013.673553333334</v>
      </c>
      <c r="AE322" s="5" t="s">
        <v>75</v>
      </c>
      <c r="AF322">
        <v>1</v>
      </c>
      <c r="AG322">
        <v>1</v>
      </c>
      <c r="AH322">
        <v>1</v>
      </c>
      <c r="AK322">
        <v>39</v>
      </c>
      <c r="AL322" s="5" t="s">
        <v>8</v>
      </c>
      <c r="AM322" s="6">
        <v>44014.52839266204</v>
      </c>
      <c r="AN322" s="5" t="s">
        <v>87</v>
      </c>
      <c r="AO322">
        <v>1</v>
      </c>
      <c r="AP322">
        <v>1</v>
      </c>
      <c r="AQ322">
        <v>1</v>
      </c>
      <c r="AT322">
        <v>78</v>
      </c>
      <c r="AU322" s="5" t="s">
        <v>8</v>
      </c>
      <c r="AV322" s="6">
        <v>44012.50666983796</v>
      </c>
      <c r="AW322" s="5" t="s">
        <v>23</v>
      </c>
      <c r="AX322">
        <v>1</v>
      </c>
      <c r="AY322">
        <v>1</v>
      </c>
      <c r="AZ322">
        <v>1</v>
      </c>
      <c r="BL322">
        <v>50</v>
      </c>
      <c r="BM322" s="5" t="s">
        <v>8</v>
      </c>
      <c r="BN322" s="6">
        <v>44013.710983854166</v>
      </c>
      <c r="BO322" s="5" t="s">
        <v>80</v>
      </c>
      <c r="BP322">
        <v>1</v>
      </c>
      <c r="BQ322">
        <v>1</v>
      </c>
      <c r="BR322">
        <v>1</v>
      </c>
      <c r="CD322" s="5"/>
      <c r="CE322" s="5"/>
      <c r="CF322" s="5"/>
      <c r="CG322" s="5"/>
      <c r="CH322" s="5"/>
      <c r="CI322" s="5"/>
      <c r="CJ322" s="5"/>
      <c r="CK322" s="5"/>
      <c r="CL322" s="5"/>
    </row>
    <row r="323" spans="1:90" x14ac:dyDescent="0.25">
      <c r="A323">
        <v>86</v>
      </c>
      <c r="B323" s="5" t="s">
        <v>8</v>
      </c>
      <c r="C323" s="6">
        <v>44021.920582777777</v>
      </c>
      <c r="D323" s="5" t="s">
        <v>141</v>
      </c>
      <c r="E323">
        <v>1</v>
      </c>
      <c r="F323">
        <v>1</v>
      </c>
      <c r="G323">
        <v>1</v>
      </c>
      <c r="H323" s="5">
        <v>-28</v>
      </c>
      <c r="K323" s="5"/>
      <c r="L323" s="6"/>
      <c r="M323" s="5"/>
      <c r="S323">
        <v>227</v>
      </c>
      <c r="T323" s="5" t="s">
        <v>8</v>
      </c>
      <c r="U323" s="6">
        <v>44021.914513993055</v>
      </c>
      <c r="V323" s="5" t="s">
        <v>140</v>
      </c>
      <c r="W323">
        <v>1</v>
      </c>
      <c r="X323">
        <v>1</v>
      </c>
      <c r="Y323">
        <v>1</v>
      </c>
      <c r="Z323">
        <v>-57</v>
      </c>
      <c r="AB323">
        <v>23</v>
      </c>
      <c r="AC323" s="5" t="s">
        <v>8</v>
      </c>
      <c r="AD323" s="6">
        <v>44013.673566770834</v>
      </c>
      <c r="AE323" s="5" t="s">
        <v>75</v>
      </c>
      <c r="AF323">
        <v>1</v>
      </c>
      <c r="AG323">
        <v>1</v>
      </c>
      <c r="AH323">
        <v>1</v>
      </c>
      <c r="AK323">
        <v>40</v>
      </c>
      <c r="AL323" s="5" t="s">
        <v>8</v>
      </c>
      <c r="AM323" s="6">
        <v>44014.52840541667</v>
      </c>
      <c r="AN323" s="5" t="s">
        <v>87</v>
      </c>
      <c r="AO323">
        <v>1</v>
      </c>
      <c r="AP323">
        <v>1</v>
      </c>
      <c r="AQ323">
        <v>1</v>
      </c>
      <c r="AT323">
        <v>79</v>
      </c>
      <c r="AU323" s="5" t="s">
        <v>8</v>
      </c>
      <c r="AV323" s="6">
        <v>44012.506682673615</v>
      </c>
      <c r="AW323" s="5" t="s">
        <v>23</v>
      </c>
      <c r="AX323">
        <v>1</v>
      </c>
      <c r="AY323">
        <v>1</v>
      </c>
      <c r="AZ323">
        <v>1</v>
      </c>
      <c r="BL323">
        <v>51</v>
      </c>
      <c r="BM323" s="5" t="s">
        <v>8</v>
      </c>
      <c r="BN323" s="6">
        <v>44013.711002164353</v>
      </c>
      <c r="BO323" s="5" t="s">
        <v>80</v>
      </c>
      <c r="BP323">
        <v>1</v>
      </c>
      <c r="BQ323">
        <v>1</v>
      </c>
      <c r="BR323">
        <v>1</v>
      </c>
      <c r="CD323" s="5"/>
      <c r="CE323" s="5"/>
      <c r="CF323" s="5"/>
      <c r="CG323" s="5"/>
      <c r="CH323" s="5"/>
      <c r="CI323" s="5"/>
      <c r="CJ323" s="5"/>
      <c r="CK323" s="5"/>
      <c r="CL323" s="5"/>
    </row>
    <row r="324" spans="1:90" x14ac:dyDescent="0.25">
      <c r="A324">
        <v>87</v>
      </c>
      <c r="B324" s="5" t="s">
        <v>8</v>
      </c>
      <c r="C324" s="6">
        <v>44021.920593414354</v>
      </c>
      <c r="D324" s="5" t="s">
        <v>141</v>
      </c>
      <c r="E324">
        <v>1</v>
      </c>
      <c r="F324">
        <v>1</v>
      </c>
      <c r="G324">
        <v>1</v>
      </c>
      <c r="H324" s="5">
        <v>-28</v>
      </c>
      <c r="K324" s="5"/>
      <c r="L324" s="6"/>
      <c r="M324" s="5"/>
      <c r="S324">
        <v>228</v>
      </c>
      <c r="T324" s="5" t="s">
        <v>8</v>
      </c>
      <c r="U324" s="6">
        <v>44021.914527835645</v>
      </c>
      <c r="V324" s="5" t="s">
        <v>140</v>
      </c>
      <c r="W324">
        <v>1</v>
      </c>
      <c r="X324">
        <v>1</v>
      </c>
      <c r="Y324">
        <v>1</v>
      </c>
      <c r="Z324">
        <v>-61</v>
      </c>
      <c r="AB324">
        <v>24</v>
      </c>
      <c r="AC324" s="5" t="s">
        <v>8</v>
      </c>
      <c r="AD324" s="6">
        <v>44013.673589976854</v>
      </c>
      <c r="AE324" s="5" t="s">
        <v>75</v>
      </c>
      <c r="AF324">
        <v>1</v>
      </c>
      <c r="AG324">
        <v>1</v>
      </c>
      <c r="AH324">
        <v>1</v>
      </c>
      <c r="AK324">
        <v>0</v>
      </c>
      <c r="AL324" s="5" t="s">
        <v>8</v>
      </c>
      <c r="AM324" s="6">
        <v>44014.534991967594</v>
      </c>
      <c r="AN324" s="5" t="s">
        <v>88</v>
      </c>
      <c r="AO324">
        <v>1</v>
      </c>
      <c r="AP324">
        <v>1</v>
      </c>
      <c r="AQ324">
        <v>1</v>
      </c>
      <c r="AT324">
        <v>80</v>
      </c>
      <c r="AU324" s="5" t="s">
        <v>8</v>
      </c>
      <c r="AV324" s="6">
        <v>44012.506696041666</v>
      </c>
      <c r="AW324" s="5" t="s">
        <v>23</v>
      </c>
      <c r="AX324">
        <v>1</v>
      </c>
      <c r="AY324">
        <v>1</v>
      </c>
      <c r="AZ324">
        <v>1</v>
      </c>
      <c r="BL324">
        <v>52</v>
      </c>
      <c r="BM324" s="5" t="s">
        <v>8</v>
      </c>
      <c r="BN324" s="6">
        <v>44013.711007199076</v>
      </c>
      <c r="BO324" s="5" t="s">
        <v>80</v>
      </c>
      <c r="BP324">
        <v>1</v>
      </c>
      <c r="BQ324">
        <v>1</v>
      </c>
      <c r="BR324">
        <v>1</v>
      </c>
      <c r="CD324" s="5"/>
      <c r="CE324" s="5"/>
      <c r="CF324" s="5"/>
      <c r="CG324" s="5"/>
      <c r="CH324" s="5"/>
      <c r="CI324" s="5"/>
      <c r="CJ324" s="5"/>
      <c r="CK324" s="5"/>
      <c r="CL324" s="5"/>
    </row>
    <row r="325" spans="1:90" x14ac:dyDescent="0.25">
      <c r="A325">
        <v>88</v>
      </c>
      <c r="B325" s="5" t="s">
        <v>8</v>
      </c>
      <c r="C325" s="6">
        <v>44021.920604282408</v>
      </c>
      <c r="D325" s="5" t="s">
        <v>141</v>
      </c>
      <c r="E325">
        <v>1</v>
      </c>
      <c r="F325">
        <v>1</v>
      </c>
      <c r="G325">
        <v>1</v>
      </c>
      <c r="H325" s="5">
        <v>-28</v>
      </c>
      <c r="K325" s="5"/>
      <c r="L325" s="6"/>
      <c r="M325" s="5"/>
      <c r="S325">
        <v>229</v>
      </c>
      <c r="T325" s="5" t="s">
        <v>8</v>
      </c>
      <c r="U325" s="6">
        <v>44021.914541516206</v>
      </c>
      <c r="V325" s="5" t="s">
        <v>140</v>
      </c>
      <c r="W325">
        <v>1</v>
      </c>
      <c r="X325">
        <v>1</v>
      </c>
      <c r="Y325">
        <v>1</v>
      </c>
      <c r="Z325">
        <v>-58</v>
      </c>
      <c r="AB325">
        <v>25</v>
      </c>
      <c r="AC325" s="5" t="s">
        <v>8</v>
      </c>
      <c r="AD325" s="6">
        <v>44013.673603402778</v>
      </c>
      <c r="AE325" s="5" t="s">
        <v>75</v>
      </c>
      <c r="AF325">
        <v>1</v>
      </c>
      <c r="AG325">
        <v>1</v>
      </c>
      <c r="AH325">
        <v>1</v>
      </c>
      <c r="AK325">
        <v>1</v>
      </c>
      <c r="AL325" s="5" t="s">
        <v>8</v>
      </c>
      <c r="AM325" s="6">
        <v>44014.535015173613</v>
      </c>
      <c r="AN325" s="5" t="s">
        <v>88</v>
      </c>
      <c r="AO325">
        <v>1</v>
      </c>
      <c r="AP325">
        <v>1</v>
      </c>
      <c r="AQ325">
        <v>1</v>
      </c>
      <c r="AT325">
        <v>81</v>
      </c>
      <c r="AU325" s="5" t="s">
        <v>8</v>
      </c>
      <c r="AV325" s="6">
        <v>44012.506702453706</v>
      </c>
      <c r="AW325" s="5" t="s">
        <v>23</v>
      </c>
      <c r="AX325">
        <v>1</v>
      </c>
      <c r="AY325">
        <v>1</v>
      </c>
      <c r="AZ325">
        <v>1</v>
      </c>
      <c r="BL325">
        <v>53</v>
      </c>
      <c r="BM325" s="5" t="s">
        <v>8</v>
      </c>
      <c r="BN325" s="6">
        <v>44013.711030405095</v>
      </c>
      <c r="BO325" s="5" t="s">
        <v>80</v>
      </c>
      <c r="BP325">
        <v>1</v>
      </c>
      <c r="BQ325">
        <v>1</v>
      </c>
      <c r="BR325">
        <v>1</v>
      </c>
      <c r="CD325" s="5"/>
      <c r="CE325" s="5"/>
      <c r="CF325" s="5"/>
      <c r="CG325" s="5"/>
      <c r="CH325" s="5"/>
      <c r="CI325" s="5"/>
      <c r="CJ325" s="5"/>
      <c r="CK325" s="5"/>
      <c r="CL325" s="5"/>
    </row>
    <row r="326" spans="1:90" x14ac:dyDescent="0.25">
      <c r="A326">
        <v>89</v>
      </c>
      <c r="B326" s="5" t="s">
        <v>8</v>
      </c>
      <c r="C326" s="6">
        <v>44021.920613912036</v>
      </c>
      <c r="D326" s="5" t="s">
        <v>141</v>
      </c>
      <c r="E326">
        <v>1</v>
      </c>
      <c r="F326">
        <v>1</v>
      </c>
      <c r="G326">
        <v>1</v>
      </c>
      <c r="H326" s="5">
        <v>-10</v>
      </c>
      <c r="K326" s="5"/>
      <c r="L326" s="6"/>
      <c r="M326" s="5"/>
      <c r="S326">
        <v>230</v>
      </c>
      <c r="T326" s="5" t="s">
        <v>8</v>
      </c>
      <c r="U326" s="6">
        <v>44021.914554560186</v>
      </c>
      <c r="V326" s="5" t="s">
        <v>140</v>
      </c>
      <c r="W326">
        <v>1</v>
      </c>
      <c r="X326">
        <v>1</v>
      </c>
      <c r="Y326">
        <v>1</v>
      </c>
      <c r="Z326">
        <v>-57</v>
      </c>
      <c r="AB326">
        <v>26</v>
      </c>
      <c r="AC326" s="5" t="s">
        <v>8</v>
      </c>
      <c r="AD326" s="6">
        <v>44013.673612384257</v>
      </c>
      <c r="AE326" s="5" t="s">
        <v>75</v>
      </c>
      <c r="AF326">
        <v>1</v>
      </c>
      <c r="AG326">
        <v>1</v>
      </c>
      <c r="AH326">
        <v>1</v>
      </c>
      <c r="AK326">
        <v>2</v>
      </c>
      <c r="AL326" s="5" t="s">
        <v>8</v>
      </c>
      <c r="AM326" s="6">
        <v>44014.535025393518</v>
      </c>
      <c r="AN326" s="5" t="s">
        <v>88</v>
      </c>
      <c r="AO326">
        <v>1</v>
      </c>
      <c r="AP326">
        <v>1</v>
      </c>
      <c r="AQ326">
        <v>1</v>
      </c>
      <c r="AT326">
        <v>82</v>
      </c>
      <c r="AU326" s="5" t="s">
        <v>8</v>
      </c>
      <c r="AV326" s="6">
        <v>44012.506720717596</v>
      </c>
      <c r="AW326" s="5" t="s">
        <v>23</v>
      </c>
      <c r="AX326">
        <v>1</v>
      </c>
      <c r="AY326">
        <v>1</v>
      </c>
      <c r="AZ326">
        <v>1</v>
      </c>
      <c r="BL326">
        <v>54</v>
      </c>
      <c r="BM326" s="5" t="s">
        <v>8</v>
      </c>
      <c r="BN326" s="6">
        <v>44013.711046539349</v>
      </c>
      <c r="BO326" s="5" t="s">
        <v>80</v>
      </c>
      <c r="BP326">
        <v>1</v>
      </c>
      <c r="BQ326">
        <v>1</v>
      </c>
      <c r="BR326">
        <v>1</v>
      </c>
      <c r="CD326" s="5"/>
      <c r="CE326" s="5"/>
      <c r="CF326" s="5"/>
      <c r="CG326" s="5"/>
      <c r="CH326" s="5"/>
      <c r="CI326" s="5"/>
      <c r="CJ326" s="5"/>
      <c r="CK326" s="5"/>
      <c r="CL326" s="5"/>
    </row>
    <row r="327" spans="1:90" x14ac:dyDescent="0.25">
      <c r="A327">
        <v>90</v>
      </c>
      <c r="B327" s="5" t="s">
        <v>8</v>
      </c>
      <c r="C327" s="6">
        <v>44021.920625520834</v>
      </c>
      <c r="D327" s="5" t="s">
        <v>141</v>
      </c>
      <c r="E327">
        <v>1</v>
      </c>
      <c r="F327">
        <v>1</v>
      </c>
      <c r="G327">
        <v>1</v>
      </c>
      <c r="H327" s="5">
        <v>-28</v>
      </c>
      <c r="K327" s="5"/>
      <c r="L327" s="6"/>
      <c r="M327" s="5"/>
      <c r="S327">
        <v>231</v>
      </c>
      <c r="T327" s="5" t="s">
        <v>8</v>
      </c>
      <c r="U327" s="6">
        <v>44021.914560648147</v>
      </c>
      <c r="V327" s="5" t="s">
        <v>140</v>
      </c>
      <c r="W327">
        <v>1</v>
      </c>
      <c r="X327">
        <v>1</v>
      </c>
      <c r="Y327">
        <v>1</v>
      </c>
      <c r="Z327">
        <v>-57</v>
      </c>
      <c r="AB327">
        <v>0</v>
      </c>
      <c r="AC327" s="5" t="s">
        <v>8</v>
      </c>
      <c r="AD327" s="6">
        <v>44013.674558159721</v>
      </c>
      <c r="AE327" s="5" t="s">
        <v>76</v>
      </c>
      <c r="AF327">
        <v>1</v>
      </c>
      <c r="AG327">
        <v>1</v>
      </c>
      <c r="AH327">
        <v>1</v>
      </c>
      <c r="AK327">
        <v>3</v>
      </c>
      <c r="AL327" s="5" t="s">
        <v>8</v>
      </c>
      <c r="AM327" s="6">
        <v>44014.535048599537</v>
      </c>
      <c r="AN327" s="5" t="s">
        <v>88</v>
      </c>
      <c r="AO327">
        <v>1</v>
      </c>
      <c r="AP327">
        <v>1</v>
      </c>
      <c r="AQ327">
        <v>1</v>
      </c>
      <c r="AT327">
        <v>83</v>
      </c>
      <c r="AU327" s="5" t="s">
        <v>8</v>
      </c>
      <c r="AV327" s="6">
        <v>44012.506725150466</v>
      </c>
      <c r="AW327" s="5" t="s">
        <v>23</v>
      </c>
      <c r="AX327">
        <v>1</v>
      </c>
      <c r="AY327">
        <v>1</v>
      </c>
      <c r="AZ327">
        <v>1</v>
      </c>
      <c r="BL327">
        <v>55</v>
      </c>
      <c r="BM327" s="5" t="s">
        <v>8</v>
      </c>
      <c r="BN327" s="6">
        <v>44013.711055023145</v>
      </c>
      <c r="BO327" s="5" t="s">
        <v>80</v>
      </c>
      <c r="BP327">
        <v>1</v>
      </c>
      <c r="BQ327">
        <v>1</v>
      </c>
      <c r="BR327">
        <v>1</v>
      </c>
      <c r="CD327" s="5"/>
      <c r="CE327" s="5"/>
      <c r="CF327" s="5"/>
      <c r="CG327" s="5"/>
      <c r="CH327" s="5"/>
      <c r="CI327" s="5"/>
      <c r="CJ327" s="5"/>
      <c r="CK327" s="5"/>
      <c r="CL327" s="5"/>
    </row>
    <row r="328" spans="1:90" x14ac:dyDescent="0.25">
      <c r="A328">
        <v>91</v>
      </c>
      <c r="B328" s="5" t="s">
        <v>8</v>
      </c>
      <c r="C328" s="6">
        <v>44021.920648726853</v>
      </c>
      <c r="D328" s="5" t="s">
        <v>141</v>
      </c>
      <c r="E328">
        <v>1</v>
      </c>
      <c r="F328">
        <v>1</v>
      </c>
      <c r="G328">
        <v>1</v>
      </c>
      <c r="H328" s="5">
        <v>-28</v>
      </c>
      <c r="K328" s="5"/>
      <c r="L328" s="6"/>
      <c r="M328" s="5"/>
      <c r="S328">
        <v>232</v>
      </c>
      <c r="T328" s="5" t="s">
        <v>8</v>
      </c>
      <c r="U328" s="6">
        <v>44021.914576979165</v>
      </c>
      <c r="V328" s="5" t="s">
        <v>140</v>
      </c>
      <c r="W328">
        <v>1</v>
      </c>
      <c r="X328">
        <v>1</v>
      </c>
      <c r="Y328">
        <v>1</v>
      </c>
      <c r="Z328">
        <v>-60</v>
      </c>
      <c r="AB328">
        <v>1</v>
      </c>
      <c r="AC328" s="5" t="s">
        <v>8</v>
      </c>
      <c r="AD328" s="6">
        <v>44013.674560335647</v>
      </c>
      <c r="AE328" s="5" t="s">
        <v>76</v>
      </c>
      <c r="AF328">
        <v>1</v>
      </c>
      <c r="AG328">
        <v>1</v>
      </c>
      <c r="AH328">
        <v>1</v>
      </c>
      <c r="AK328">
        <v>4</v>
      </c>
      <c r="AL328" s="5" t="s">
        <v>8</v>
      </c>
      <c r="AM328" s="6">
        <v>44014.5350596875</v>
      </c>
      <c r="AN328" s="5" t="s">
        <v>88</v>
      </c>
      <c r="AO328">
        <v>1</v>
      </c>
      <c r="AP328">
        <v>1</v>
      </c>
      <c r="AQ328">
        <v>1</v>
      </c>
      <c r="AT328">
        <v>84</v>
      </c>
      <c r="AU328" s="5" t="s">
        <v>8</v>
      </c>
      <c r="AV328" s="6">
        <v>44012.506746053237</v>
      </c>
      <c r="AW328" s="5" t="s">
        <v>23</v>
      </c>
      <c r="AX328">
        <v>1</v>
      </c>
      <c r="AY328">
        <v>1</v>
      </c>
      <c r="AZ328">
        <v>1</v>
      </c>
      <c r="BL328">
        <v>56</v>
      </c>
      <c r="BM328" s="5" t="s">
        <v>8</v>
      </c>
      <c r="BN328" s="6">
        <v>44013.711078229164</v>
      </c>
      <c r="BO328" s="5" t="s">
        <v>80</v>
      </c>
      <c r="BP328">
        <v>1</v>
      </c>
      <c r="BQ328">
        <v>1</v>
      </c>
      <c r="BR328">
        <v>1</v>
      </c>
      <c r="CD328" s="5"/>
      <c r="CE328" s="5"/>
      <c r="CF328" s="5"/>
      <c r="CG328" s="5"/>
      <c r="CH328" s="5"/>
      <c r="CI328" s="5"/>
      <c r="CJ328" s="5"/>
      <c r="CK328" s="5"/>
      <c r="CL328" s="5"/>
    </row>
    <row r="329" spans="1:90" x14ac:dyDescent="0.25">
      <c r="A329">
        <v>92</v>
      </c>
      <c r="B329" s="5" t="s">
        <v>8</v>
      </c>
      <c r="C329" s="6">
        <v>44021.920663564815</v>
      </c>
      <c r="D329" s="5" t="s">
        <v>141</v>
      </c>
      <c r="E329">
        <v>1</v>
      </c>
      <c r="F329">
        <v>1</v>
      </c>
      <c r="G329">
        <v>1</v>
      </c>
      <c r="H329" s="5">
        <v>-11</v>
      </c>
      <c r="K329" s="5"/>
      <c r="L329" s="6"/>
      <c r="M329" s="5"/>
      <c r="S329">
        <v>233</v>
      </c>
      <c r="T329" s="5" t="s">
        <v>8</v>
      </c>
      <c r="U329" s="6">
        <v>44021.914585983795</v>
      </c>
      <c r="V329" s="5" t="s">
        <v>140</v>
      </c>
      <c r="W329">
        <v>1</v>
      </c>
      <c r="X329">
        <v>1</v>
      </c>
      <c r="Y329">
        <v>1</v>
      </c>
      <c r="Z329">
        <v>-57</v>
      </c>
      <c r="AB329">
        <v>2</v>
      </c>
      <c r="AC329" s="5" t="s">
        <v>8</v>
      </c>
      <c r="AD329" s="6">
        <v>44013.674572094904</v>
      </c>
      <c r="AE329" s="5" t="s">
        <v>76</v>
      </c>
      <c r="AF329">
        <v>1</v>
      </c>
      <c r="AG329">
        <v>1</v>
      </c>
      <c r="AH329">
        <v>1</v>
      </c>
      <c r="AK329">
        <v>5</v>
      </c>
      <c r="AL329" s="5" t="s">
        <v>8</v>
      </c>
      <c r="AM329" s="6">
        <v>44014.535069988429</v>
      </c>
      <c r="AN329" s="5" t="s">
        <v>88</v>
      </c>
      <c r="AO329">
        <v>1</v>
      </c>
      <c r="AP329">
        <v>1</v>
      </c>
      <c r="AQ329">
        <v>1</v>
      </c>
      <c r="AT329">
        <v>85</v>
      </c>
      <c r="AU329" s="5" t="s">
        <v>8</v>
      </c>
      <c r="AV329" s="6">
        <v>44012.506747719905</v>
      </c>
      <c r="AW329" s="5" t="s">
        <v>23</v>
      </c>
      <c r="AX329">
        <v>1</v>
      </c>
      <c r="AY329">
        <v>1</v>
      </c>
      <c r="AZ329">
        <v>1</v>
      </c>
      <c r="BL329">
        <v>57</v>
      </c>
      <c r="BM329" s="5" t="s">
        <v>8</v>
      </c>
      <c r="BN329" s="6">
        <v>44013.711101435183</v>
      </c>
      <c r="BO329" s="5" t="s">
        <v>80</v>
      </c>
      <c r="BP329">
        <v>1</v>
      </c>
      <c r="BQ329">
        <v>1</v>
      </c>
      <c r="BR329">
        <v>1</v>
      </c>
      <c r="CD329" s="5"/>
      <c r="CE329" s="5"/>
      <c r="CF329" s="5"/>
      <c r="CG329" s="5"/>
      <c r="CH329" s="5"/>
      <c r="CI329" s="5"/>
      <c r="CJ329" s="5"/>
      <c r="CK329" s="5"/>
      <c r="CL329" s="5"/>
    </row>
    <row r="330" spans="1:90" x14ac:dyDescent="0.25">
      <c r="A330">
        <v>93</v>
      </c>
      <c r="B330" s="5" t="s">
        <v>8</v>
      </c>
      <c r="C330" s="6">
        <v>44021.920671342596</v>
      </c>
      <c r="D330" s="5" t="s">
        <v>141</v>
      </c>
      <c r="E330">
        <v>1</v>
      </c>
      <c r="F330">
        <v>1</v>
      </c>
      <c r="G330">
        <v>1</v>
      </c>
      <c r="H330" s="5">
        <v>-28</v>
      </c>
      <c r="K330" s="5"/>
      <c r="L330" s="6"/>
      <c r="M330" s="5"/>
      <c r="S330">
        <v>234</v>
      </c>
      <c r="T330" s="5" t="s">
        <v>8</v>
      </c>
      <c r="U330" s="6">
        <v>44021.914598009258</v>
      </c>
      <c r="V330" s="5" t="s">
        <v>140</v>
      </c>
      <c r="W330">
        <v>1</v>
      </c>
      <c r="X330">
        <v>1</v>
      </c>
      <c r="Y330">
        <v>1</v>
      </c>
      <c r="Z330">
        <v>-60</v>
      </c>
      <c r="AB330">
        <v>3</v>
      </c>
      <c r="AC330" s="5" t="s">
        <v>8</v>
      </c>
      <c r="AD330" s="6">
        <v>44013.674587210648</v>
      </c>
      <c r="AE330" s="5" t="s">
        <v>76</v>
      </c>
      <c r="AF330">
        <v>1</v>
      </c>
      <c r="AG330">
        <v>1</v>
      </c>
      <c r="AH330">
        <v>1</v>
      </c>
      <c r="AK330">
        <v>6</v>
      </c>
      <c r="AL330" s="5" t="s">
        <v>8</v>
      </c>
      <c r="AM330" s="6">
        <v>44014.535085138887</v>
      </c>
      <c r="AN330" s="5" t="s">
        <v>88</v>
      </c>
      <c r="AO330">
        <v>1</v>
      </c>
      <c r="AP330">
        <v>1</v>
      </c>
      <c r="AQ330">
        <v>1</v>
      </c>
      <c r="AT330">
        <v>86</v>
      </c>
      <c r="AU330" s="5" t="s">
        <v>8</v>
      </c>
      <c r="AV330" s="6">
        <v>44012.506765312501</v>
      </c>
      <c r="AW330" s="5" t="s">
        <v>23</v>
      </c>
      <c r="AX330">
        <v>1</v>
      </c>
      <c r="AY330">
        <v>1</v>
      </c>
      <c r="AZ330">
        <v>1</v>
      </c>
      <c r="BL330">
        <v>58</v>
      </c>
      <c r="BM330" s="5" t="s">
        <v>8</v>
      </c>
      <c r="BN330" s="6">
        <v>44013.711112418983</v>
      </c>
      <c r="BO330" s="5" t="s">
        <v>80</v>
      </c>
      <c r="BP330">
        <v>1</v>
      </c>
      <c r="BQ330">
        <v>1</v>
      </c>
      <c r="BR330">
        <v>1</v>
      </c>
      <c r="CD330" s="5"/>
      <c r="CE330" s="5"/>
      <c r="CF330" s="5"/>
      <c r="CG330" s="5"/>
      <c r="CH330" s="5"/>
      <c r="CI330" s="5"/>
      <c r="CJ330" s="5"/>
      <c r="CK330" s="5"/>
      <c r="CL330" s="5"/>
    </row>
    <row r="331" spans="1:90" x14ac:dyDescent="0.25">
      <c r="A331">
        <v>94</v>
      </c>
      <c r="B331" s="5" t="s">
        <v>8</v>
      </c>
      <c r="C331" s="6">
        <v>44021.92068447917</v>
      </c>
      <c r="D331" s="5" t="s">
        <v>141</v>
      </c>
      <c r="E331">
        <v>1</v>
      </c>
      <c r="F331">
        <v>1</v>
      </c>
      <c r="G331">
        <v>1</v>
      </c>
      <c r="H331" s="5">
        <v>-31</v>
      </c>
      <c r="K331" s="5"/>
      <c r="L331" s="6"/>
      <c r="M331" s="5"/>
      <c r="S331">
        <v>235</v>
      </c>
      <c r="T331" s="5" t="s">
        <v>8</v>
      </c>
      <c r="U331" s="6">
        <v>44021.914607175924</v>
      </c>
      <c r="V331" s="5" t="s">
        <v>140</v>
      </c>
      <c r="W331">
        <v>1</v>
      </c>
      <c r="X331">
        <v>1</v>
      </c>
      <c r="Y331">
        <v>1</v>
      </c>
      <c r="Z331">
        <v>-58</v>
      </c>
      <c r="AB331">
        <v>4</v>
      </c>
      <c r="AC331" s="5" t="s">
        <v>8</v>
      </c>
      <c r="AD331" s="6">
        <v>44013.674596076387</v>
      </c>
      <c r="AE331" s="5" t="s">
        <v>76</v>
      </c>
      <c r="AF331">
        <v>1</v>
      </c>
      <c r="AG331">
        <v>1</v>
      </c>
      <c r="AH331">
        <v>1</v>
      </c>
      <c r="AK331">
        <v>7</v>
      </c>
      <c r="AL331" s="5" t="s">
        <v>8</v>
      </c>
      <c r="AM331" s="6">
        <v>44014.535094780091</v>
      </c>
      <c r="AN331" s="5" t="s">
        <v>88</v>
      </c>
      <c r="AO331">
        <v>1</v>
      </c>
      <c r="AP331">
        <v>1</v>
      </c>
      <c r="AQ331">
        <v>1</v>
      </c>
      <c r="AT331">
        <v>87</v>
      </c>
      <c r="AU331" s="5" t="s">
        <v>8</v>
      </c>
      <c r="AV331" s="6">
        <v>44012.506771446759</v>
      </c>
      <c r="AW331" s="5" t="s">
        <v>23</v>
      </c>
      <c r="AX331">
        <v>1</v>
      </c>
      <c r="AY331">
        <v>1</v>
      </c>
      <c r="AZ331">
        <v>1</v>
      </c>
      <c r="BL331">
        <v>59</v>
      </c>
      <c r="BM331" s="5" t="s">
        <v>8</v>
      </c>
      <c r="BN331" s="6">
        <v>44013.711134224533</v>
      </c>
      <c r="BO331" s="5" t="s">
        <v>80</v>
      </c>
      <c r="BP331">
        <v>1</v>
      </c>
      <c r="BQ331">
        <v>1</v>
      </c>
      <c r="BR331">
        <v>1</v>
      </c>
      <c r="CD331" s="5"/>
      <c r="CE331" s="5"/>
      <c r="CF331" s="5"/>
      <c r="CG331" s="5"/>
      <c r="CH331" s="5"/>
      <c r="CI331" s="5"/>
      <c r="CJ331" s="5"/>
      <c r="CK331" s="5"/>
      <c r="CL331" s="5"/>
    </row>
    <row r="332" spans="1:90" x14ac:dyDescent="0.25">
      <c r="A332">
        <v>95</v>
      </c>
      <c r="B332" s="5" t="s">
        <v>8</v>
      </c>
      <c r="C332" s="6">
        <v>44021.920707685182</v>
      </c>
      <c r="D332" s="5" t="s">
        <v>141</v>
      </c>
      <c r="E332">
        <v>1</v>
      </c>
      <c r="F332">
        <v>1</v>
      </c>
      <c r="G332">
        <v>1</v>
      </c>
      <c r="H332" s="5">
        <v>-10</v>
      </c>
      <c r="K332" s="5"/>
      <c r="L332" s="6"/>
      <c r="M332" s="5"/>
      <c r="S332">
        <v>236</v>
      </c>
      <c r="T332" s="5" t="s">
        <v>8</v>
      </c>
      <c r="U332" s="6">
        <v>44021.914622175929</v>
      </c>
      <c r="V332" s="5" t="s">
        <v>140</v>
      </c>
      <c r="W332">
        <v>1</v>
      </c>
      <c r="X332">
        <v>1</v>
      </c>
      <c r="Y332">
        <v>1</v>
      </c>
      <c r="Z332">
        <v>-60</v>
      </c>
      <c r="AB332">
        <v>5</v>
      </c>
      <c r="AC332" s="5" t="s">
        <v>8</v>
      </c>
      <c r="AD332" s="6">
        <v>44013.674606712964</v>
      </c>
      <c r="AE332" s="5" t="s">
        <v>76</v>
      </c>
      <c r="AF332">
        <v>1</v>
      </c>
      <c r="AG332">
        <v>1</v>
      </c>
      <c r="AH332">
        <v>1</v>
      </c>
      <c r="AK332">
        <v>8</v>
      </c>
      <c r="AL332" s="5" t="s">
        <v>8</v>
      </c>
      <c r="AM332" s="6">
        <v>44014.535106099538</v>
      </c>
      <c r="AN332" s="5" t="s">
        <v>88</v>
      </c>
      <c r="AO332">
        <v>1</v>
      </c>
      <c r="AP332">
        <v>1</v>
      </c>
      <c r="AQ332">
        <v>1</v>
      </c>
      <c r="AT332">
        <v>88</v>
      </c>
      <c r="AU332" s="5" t="s">
        <v>8</v>
      </c>
      <c r="AV332" s="6">
        <v>44012.506785439815</v>
      </c>
      <c r="AW332" s="5" t="s">
        <v>23</v>
      </c>
      <c r="AX332">
        <v>1</v>
      </c>
      <c r="AY332">
        <v>1</v>
      </c>
      <c r="AZ332">
        <v>1</v>
      </c>
      <c r="BL332">
        <v>60</v>
      </c>
      <c r="BM332" s="5" t="s">
        <v>8</v>
      </c>
      <c r="BN332" s="6">
        <v>44013.711134432873</v>
      </c>
      <c r="BO332" s="5" t="s">
        <v>80</v>
      </c>
      <c r="BP332">
        <v>1</v>
      </c>
      <c r="BQ332">
        <v>1</v>
      </c>
      <c r="BR332">
        <v>1</v>
      </c>
      <c r="CD332" s="5"/>
      <c r="CE332" s="5"/>
      <c r="CF332" s="5"/>
      <c r="CG332" s="5"/>
      <c r="CH332" s="5"/>
      <c r="CI332" s="5"/>
      <c r="CJ332" s="5"/>
      <c r="CK332" s="5"/>
      <c r="CL332" s="5"/>
    </row>
    <row r="333" spans="1:90" x14ac:dyDescent="0.25">
      <c r="A333">
        <v>96</v>
      </c>
      <c r="B333" s="5" t="s">
        <v>8</v>
      </c>
      <c r="C333" s="6">
        <v>44021.920721354167</v>
      </c>
      <c r="D333" s="5" t="s">
        <v>141</v>
      </c>
      <c r="E333">
        <v>1</v>
      </c>
      <c r="F333">
        <v>1</v>
      </c>
      <c r="G333">
        <v>1</v>
      </c>
      <c r="H333" s="5">
        <v>-28</v>
      </c>
      <c r="K333" s="5"/>
      <c r="L333" s="6"/>
      <c r="M333" s="5"/>
      <c r="S333">
        <v>237</v>
      </c>
      <c r="T333" s="5" t="s">
        <v>8</v>
      </c>
      <c r="U333" s="6">
        <v>44021.914630381943</v>
      </c>
      <c r="V333" s="5" t="s">
        <v>140</v>
      </c>
      <c r="W333">
        <v>1</v>
      </c>
      <c r="X333">
        <v>1</v>
      </c>
      <c r="Y333">
        <v>1</v>
      </c>
      <c r="Z333">
        <v>-58</v>
      </c>
      <c r="AB333">
        <v>6</v>
      </c>
      <c r="AC333" s="5" t="s">
        <v>8</v>
      </c>
      <c r="AD333" s="6">
        <v>44013.674621770835</v>
      </c>
      <c r="AE333" s="5" t="s">
        <v>76</v>
      </c>
      <c r="AF333">
        <v>1</v>
      </c>
      <c r="AG333">
        <v>1</v>
      </c>
      <c r="AH333">
        <v>1</v>
      </c>
      <c r="AK333">
        <v>9</v>
      </c>
      <c r="AL333" s="5" t="s">
        <v>8</v>
      </c>
      <c r="AM333" s="6">
        <v>44014.535116724539</v>
      </c>
      <c r="AN333" s="5" t="s">
        <v>88</v>
      </c>
      <c r="AO333">
        <v>1</v>
      </c>
      <c r="AP333">
        <v>1</v>
      </c>
      <c r="AQ333">
        <v>1</v>
      </c>
      <c r="AT333">
        <v>89</v>
      </c>
      <c r="AU333" s="5" t="s">
        <v>8</v>
      </c>
      <c r="AV333" s="6">
        <v>44012.506794259258</v>
      </c>
      <c r="AW333" s="5" t="s">
        <v>23</v>
      </c>
      <c r="AX333">
        <v>1</v>
      </c>
      <c r="AY333">
        <v>1</v>
      </c>
      <c r="AZ333">
        <v>1</v>
      </c>
      <c r="BL333">
        <v>61</v>
      </c>
      <c r="BM333" s="5" t="s">
        <v>8</v>
      </c>
      <c r="BN333" s="6">
        <v>44013.71115234954</v>
      </c>
      <c r="BO333" s="5" t="s">
        <v>80</v>
      </c>
      <c r="BP333">
        <v>1</v>
      </c>
      <c r="BQ333">
        <v>1</v>
      </c>
      <c r="BR333">
        <v>1</v>
      </c>
      <c r="CD333" s="5"/>
      <c r="CE333" s="5"/>
      <c r="CF333" s="5"/>
      <c r="CG333" s="5"/>
      <c r="CH333" s="5"/>
      <c r="CI333" s="5"/>
      <c r="CJ333" s="5"/>
      <c r="CK333" s="5"/>
      <c r="CL333" s="5"/>
    </row>
    <row r="334" spans="1:90" x14ac:dyDescent="0.25">
      <c r="A334">
        <v>97</v>
      </c>
      <c r="B334" s="5" t="s">
        <v>8</v>
      </c>
      <c r="C334" s="6">
        <v>44021.92072934028</v>
      </c>
      <c r="D334" s="5" t="s">
        <v>141</v>
      </c>
      <c r="E334">
        <v>1</v>
      </c>
      <c r="F334">
        <v>1</v>
      </c>
      <c r="G334">
        <v>1</v>
      </c>
      <c r="H334" s="5">
        <v>-28</v>
      </c>
      <c r="K334" s="5"/>
      <c r="L334" s="6"/>
      <c r="M334" s="5"/>
      <c r="S334">
        <v>238</v>
      </c>
      <c r="T334" s="5" t="s">
        <v>8</v>
      </c>
      <c r="U334" s="6">
        <v>44021.914643703705</v>
      </c>
      <c r="V334" s="5" t="s">
        <v>140</v>
      </c>
      <c r="W334">
        <v>1</v>
      </c>
      <c r="X334">
        <v>1</v>
      </c>
      <c r="Y334">
        <v>1</v>
      </c>
      <c r="Z334">
        <v>-56</v>
      </c>
      <c r="AB334">
        <v>7</v>
      </c>
      <c r="AC334" s="5" t="s">
        <v>8</v>
      </c>
      <c r="AD334" s="6">
        <v>44013.674644976854</v>
      </c>
      <c r="AE334" s="5" t="s">
        <v>76</v>
      </c>
      <c r="AF334">
        <v>1</v>
      </c>
      <c r="AG334">
        <v>1</v>
      </c>
      <c r="AH334">
        <v>1</v>
      </c>
      <c r="AK334">
        <v>10</v>
      </c>
      <c r="AL334" s="5" t="s">
        <v>8</v>
      </c>
      <c r="AM334" s="6">
        <v>44014.53513178241</v>
      </c>
      <c r="AN334" s="5" t="s">
        <v>88</v>
      </c>
      <c r="AO334">
        <v>1</v>
      </c>
      <c r="AP334">
        <v>1</v>
      </c>
      <c r="AQ334">
        <v>1</v>
      </c>
      <c r="AT334">
        <v>90</v>
      </c>
      <c r="AU334" s="5" t="s">
        <v>8</v>
      </c>
      <c r="AV334" s="6">
        <v>44012.50681402778</v>
      </c>
      <c r="AW334" s="5" t="s">
        <v>23</v>
      </c>
      <c r="AX334">
        <v>1</v>
      </c>
      <c r="AY334">
        <v>1</v>
      </c>
      <c r="AZ334">
        <v>1</v>
      </c>
      <c r="BL334">
        <v>62</v>
      </c>
      <c r="BM334" s="5" t="s">
        <v>8</v>
      </c>
      <c r="BN334" s="6">
        <v>44013.711158877311</v>
      </c>
      <c r="BO334" s="5" t="s">
        <v>80</v>
      </c>
      <c r="BP334">
        <v>1</v>
      </c>
      <c r="BQ334">
        <v>1</v>
      </c>
      <c r="BR334">
        <v>1</v>
      </c>
      <c r="CD334" s="5"/>
      <c r="CE334" s="5"/>
      <c r="CF334" s="5"/>
      <c r="CG334" s="5"/>
      <c r="CH334" s="5"/>
      <c r="CI334" s="5"/>
      <c r="CJ334" s="5"/>
      <c r="CK334" s="5"/>
      <c r="CL334" s="5"/>
    </row>
    <row r="335" spans="1:90" x14ac:dyDescent="0.25">
      <c r="A335">
        <v>98</v>
      </c>
      <c r="B335" s="5" t="s">
        <v>8</v>
      </c>
      <c r="C335" s="6">
        <v>44021.920752546299</v>
      </c>
      <c r="D335" s="5" t="s">
        <v>141</v>
      </c>
      <c r="E335">
        <v>1</v>
      </c>
      <c r="F335">
        <v>1</v>
      </c>
      <c r="G335">
        <v>1</v>
      </c>
      <c r="H335" s="5">
        <v>-28</v>
      </c>
      <c r="K335" s="5"/>
      <c r="L335" s="6"/>
      <c r="M335" s="5"/>
      <c r="S335">
        <v>239</v>
      </c>
      <c r="T335" s="5" t="s">
        <v>8</v>
      </c>
      <c r="U335" s="6">
        <v>44021.914655312503</v>
      </c>
      <c r="V335" s="5" t="s">
        <v>140</v>
      </c>
      <c r="W335">
        <v>1</v>
      </c>
      <c r="X335">
        <v>1</v>
      </c>
      <c r="Y335">
        <v>1</v>
      </c>
      <c r="Z335">
        <v>-58</v>
      </c>
      <c r="AB335">
        <v>8</v>
      </c>
      <c r="AC335" s="5" t="s">
        <v>8</v>
      </c>
      <c r="AD335" s="6">
        <v>44013.674658750002</v>
      </c>
      <c r="AE335" s="5" t="s">
        <v>76</v>
      </c>
      <c r="AF335">
        <v>1</v>
      </c>
      <c r="AG335">
        <v>1</v>
      </c>
      <c r="AH335">
        <v>1</v>
      </c>
      <c r="AK335">
        <v>11</v>
      </c>
      <c r="AL335" s="5" t="s">
        <v>8</v>
      </c>
      <c r="AM335" s="6">
        <v>44014.535147152776</v>
      </c>
      <c r="AN335" s="5" t="s">
        <v>88</v>
      </c>
      <c r="AO335">
        <v>1</v>
      </c>
      <c r="AP335">
        <v>1</v>
      </c>
      <c r="AQ335">
        <v>1</v>
      </c>
      <c r="AT335">
        <v>91</v>
      </c>
      <c r="AU335" s="5" t="s">
        <v>8</v>
      </c>
      <c r="AV335" s="6">
        <v>44012.506821226852</v>
      </c>
      <c r="AW335" s="5" t="s">
        <v>23</v>
      </c>
      <c r="AX335">
        <v>1</v>
      </c>
      <c r="AY335">
        <v>1</v>
      </c>
      <c r="AZ335">
        <v>1</v>
      </c>
      <c r="BL335">
        <v>63</v>
      </c>
      <c r="BM335" s="5" t="s">
        <v>8</v>
      </c>
      <c r="BN335" s="6">
        <v>44013.711171597221</v>
      </c>
      <c r="BO335" s="5" t="s">
        <v>80</v>
      </c>
      <c r="BP335">
        <v>1</v>
      </c>
      <c r="BQ335">
        <v>1</v>
      </c>
      <c r="BR335">
        <v>1</v>
      </c>
    </row>
    <row r="336" spans="1:90" x14ac:dyDescent="0.25">
      <c r="A336">
        <v>99</v>
      </c>
      <c r="B336" s="5" t="s">
        <v>8</v>
      </c>
      <c r="C336" s="6">
        <v>44021.920769166667</v>
      </c>
      <c r="D336" s="5" t="s">
        <v>141</v>
      </c>
      <c r="E336">
        <v>1</v>
      </c>
      <c r="F336">
        <v>1</v>
      </c>
      <c r="G336">
        <v>1</v>
      </c>
      <c r="H336" s="5">
        <v>-25</v>
      </c>
      <c r="K336" s="5"/>
      <c r="L336" s="6"/>
      <c r="M336" s="5"/>
      <c r="S336">
        <v>240</v>
      </c>
      <c r="T336" s="5" t="s">
        <v>8</v>
      </c>
      <c r="U336" s="6">
        <v>44021.914665300923</v>
      </c>
      <c r="V336" s="5" t="s">
        <v>140</v>
      </c>
      <c r="W336">
        <v>1</v>
      </c>
      <c r="X336">
        <v>1</v>
      </c>
      <c r="Y336">
        <v>1</v>
      </c>
      <c r="Z336">
        <v>-57</v>
      </c>
      <c r="AB336">
        <v>9</v>
      </c>
      <c r="AC336" s="5" t="s">
        <v>8</v>
      </c>
      <c r="AD336" s="6">
        <v>44013.674667581021</v>
      </c>
      <c r="AE336" s="5" t="s">
        <v>76</v>
      </c>
      <c r="AF336">
        <v>1</v>
      </c>
      <c r="AG336">
        <v>1</v>
      </c>
      <c r="AH336">
        <v>1</v>
      </c>
      <c r="AK336">
        <v>12</v>
      </c>
      <c r="AL336" s="5" t="s">
        <v>8</v>
      </c>
      <c r="AM336" s="6">
        <v>44014.535150532407</v>
      </c>
      <c r="AN336" s="5" t="s">
        <v>88</v>
      </c>
      <c r="AO336">
        <v>1</v>
      </c>
      <c r="AP336">
        <v>1</v>
      </c>
      <c r="AQ336">
        <v>1</v>
      </c>
      <c r="AT336">
        <v>92</v>
      </c>
      <c r="AU336" s="5" t="s">
        <v>8</v>
      </c>
      <c r="AV336" s="6">
        <v>44012.506828807869</v>
      </c>
      <c r="AW336" s="5" t="s">
        <v>23</v>
      </c>
      <c r="AX336">
        <v>1</v>
      </c>
      <c r="AY336">
        <v>1</v>
      </c>
      <c r="AZ336">
        <v>1</v>
      </c>
      <c r="BL336">
        <v>64</v>
      </c>
      <c r="BM336" s="5" t="s">
        <v>8</v>
      </c>
      <c r="BN336" s="6">
        <v>44013.711186574074</v>
      </c>
      <c r="BO336" s="5" t="s">
        <v>80</v>
      </c>
      <c r="BP336">
        <v>1</v>
      </c>
      <c r="BQ336">
        <v>1</v>
      </c>
      <c r="BR336">
        <v>1</v>
      </c>
    </row>
    <row r="337" spans="1:136" x14ac:dyDescent="0.25">
      <c r="A337">
        <v>100</v>
      </c>
      <c r="B337" s="5" t="s">
        <v>8</v>
      </c>
      <c r="C337" s="6">
        <v>44021.920779884262</v>
      </c>
      <c r="D337" s="5" t="s">
        <v>141</v>
      </c>
      <c r="E337">
        <v>1</v>
      </c>
      <c r="F337">
        <v>1</v>
      </c>
      <c r="G337">
        <v>1</v>
      </c>
      <c r="H337" s="5">
        <v>-25</v>
      </c>
      <c r="K337" s="5"/>
      <c r="L337" s="6"/>
      <c r="M337" s="5"/>
      <c r="AB337">
        <v>10</v>
      </c>
      <c r="AC337" s="5" t="s">
        <v>8</v>
      </c>
      <c r="AD337" s="6">
        <v>44013.674676805553</v>
      </c>
      <c r="AE337" s="5" t="s">
        <v>76</v>
      </c>
      <c r="AF337">
        <v>1</v>
      </c>
      <c r="AG337">
        <v>1</v>
      </c>
      <c r="AH337">
        <v>1</v>
      </c>
      <c r="AK337">
        <v>13</v>
      </c>
      <c r="AL337" s="5" t="s">
        <v>8</v>
      </c>
      <c r="AM337" s="6">
        <v>44014.535173738426</v>
      </c>
      <c r="AN337" s="5" t="s">
        <v>88</v>
      </c>
      <c r="AO337">
        <v>1</v>
      </c>
      <c r="AP337">
        <v>1</v>
      </c>
      <c r="AQ337">
        <v>1</v>
      </c>
      <c r="AT337">
        <v>93</v>
      </c>
      <c r="AU337" s="5" t="s">
        <v>8</v>
      </c>
      <c r="AV337" s="6">
        <v>44012.506840810187</v>
      </c>
      <c r="AW337" s="5" t="s">
        <v>23</v>
      </c>
      <c r="AX337">
        <v>1</v>
      </c>
      <c r="AY337">
        <v>1</v>
      </c>
      <c r="AZ337">
        <v>1</v>
      </c>
      <c r="BL337">
        <v>65</v>
      </c>
      <c r="BM337" s="5" t="s">
        <v>8</v>
      </c>
      <c r="BN337" s="6">
        <v>44013.711192673611</v>
      </c>
      <c r="BO337" s="5" t="s">
        <v>80</v>
      </c>
      <c r="BP337">
        <v>1</v>
      </c>
      <c r="BQ337">
        <v>1</v>
      </c>
      <c r="BR337">
        <v>1</v>
      </c>
    </row>
    <row r="338" spans="1:136" x14ac:dyDescent="0.25">
      <c r="A338">
        <v>101</v>
      </c>
      <c r="B338" s="5" t="s">
        <v>8</v>
      </c>
      <c r="C338" s="6">
        <v>44021.920803090281</v>
      </c>
      <c r="D338" s="5" t="s">
        <v>141</v>
      </c>
      <c r="E338">
        <v>1</v>
      </c>
      <c r="F338">
        <v>1</v>
      </c>
      <c r="G338">
        <v>1</v>
      </c>
      <c r="H338" s="5">
        <v>-31</v>
      </c>
      <c r="K338" s="5"/>
      <c r="L338" s="6"/>
      <c r="M338" s="5"/>
      <c r="AB338">
        <v>11</v>
      </c>
      <c r="AC338" s="5" t="s">
        <v>8</v>
      </c>
      <c r="AD338" s="6">
        <v>44013.674688831015</v>
      </c>
      <c r="AE338" s="5" t="s">
        <v>76</v>
      </c>
      <c r="AF338">
        <v>1</v>
      </c>
      <c r="AG338">
        <v>1</v>
      </c>
      <c r="AH338">
        <v>1</v>
      </c>
      <c r="AK338">
        <v>14</v>
      </c>
      <c r="AL338" s="5" t="s">
        <v>8</v>
      </c>
      <c r="AM338" s="6">
        <v>44014.535188518515</v>
      </c>
      <c r="AN338" s="5" t="s">
        <v>88</v>
      </c>
      <c r="AO338">
        <v>1</v>
      </c>
      <c r="AP338">
        <v>1</v>
      </c>
      <c r="AQ338">
        <v>1</v>
      </c>
      <c r="AT338">
        <v>94</v>
      </c>
      <c r="AU338" s="5" t="s">
        <v>8</v>
      </c>
      <c r="AV338" s="6">
        <v>44012.506854236111</v>
      </c>
      <c r="AW338" s="5" t="s">
        <v>23</v>
      </c>
      <c r="AX338">
        <v>1</v>
      </c>
      <c r="AY338">
        <v>1</v>
      </c>
      <c r="AZ338">
        <v>1</v>
      </c>
      <c r="BL338">
        <v>66</v>
      </c>
      <c r="BM338" s="5" t="s">
        <v>8</v>
      </c>
      <c r="BN338" s="6">
        <v>44013.71121587963</v>
      </c>
      <c r="BO338" s="5" t="s">
        <v>80</v>
      </c>
      <c r="BP338">
        <v>1</v>
      </c>
      <c r="BQ338">
        <v>1</v>
      </c>
      <c r="BR338">
        <v>1</v>
      </c>
    </row>
    <row r="339" spans="1:136" x14ac:dyDescent="0.25">
      <c r="A339">
        <v>102</v>
      </c>
      <c r="B339" s="5" t="s">
        <v>8</v>
      </c>
      <c r="C339" s="6">
        <v>44021.920813124998</v>
      </c>
      <c r="D339" s="5" t="s">
        <v>141</v>
      </c>
      <c r="E339">
        <v>1</v>
      </c>
      <c r="F339">
        <v>1</v>
      </c>
      <c r="G339">
        <v>1</v>
      </c>
      <c r="H339" s="5">
        <v>-28</v>
      </c>
      <c r="K339" s="5"/>
      <c r="L339" s="6"/>
      <c r="M339" s="5"/>
      <c r="AB339">
        <v>12</v>
      </c>
      <c r="AC339" s="5" t="s">
        <v>8</v>
      </c>
      <c r="AD339" s="6">
        <v>44013.674700787036</v>
      </c>
      <c r="AE339" s="5" t="s">
        <v>76</v>
      </c>
      <c r="AF339">
        <v>1</v>
      </c>
      <c r="AG339">
        <v>1</v>
      </c>
      <c r="AH339">
        <v>1</v>
      </c>
      <c r="AK339">
        <v>15</v>
      </c>
      <c r="AL339" s="5" t="s">
        <v>8</v>
      </c>
      <c r="AM339" s="6">
        <v>44014.535197291669</v>
      </c>
      <c r="AN339" s="5" t="s">
        <v>88</v>
      </c>
      <c r="AO339">
        <v>1</v>
      </c>
      <c r="AP339">
        <v>1</v>
      </c>
      <c r="AQ339">
        <v>1</v>
      </c>
      <c r="AT339">
        <v>95</v>
      </c>
      <c r="AU339" s="5" t="s">
        <v>8</v>
      </c>
      <c r="AV339" s="6">
        <v>44012.506863842595</v>
      </c>
      <c r="AW339" s="5" t="s">
        <v>23</v>
      </c>
      <c r="AX339">
        <v>1</v>
      </c>
      <c r="AY339">
        <v>1</v>
      </c>
      <c r="AZ339">
        <v>1</v>
      </c>
      <c r="BL339">
        <v>67</v>
      </c>
      <c r="BM339" s="5" t="s">
        <v>8</v>
      </c>
      <c r="BN339" s="6">
        <v>44013.71123390046</v>
      </c>
      <c r="BO339" s="5" t="s">
        <v>80</v>
      </c>
      <c r="BP339">
        <v>1</v>
      </c>
      <c r="BQ339">
        <v>1</v>
      </c>
      <c r="BR339">
        <v>1</v>
      </c>
    </row>
    <row r="340" spans="1:136" x14ac:dyDescent="0.25">
      <c r="A340">
        <v>103</v>
      </c>
      <c r="B340" s="5" t="s">
        <v>8</v>
      </c>
      <c r="C340" s="6">
        <v>44021.92082190972</v>
      </c>
      <c r="D340" s="5" t="s">
        <v>141</v>
      </c>
      <c r="E340">
        <v>1</v>
      </c>
      <c r="F340">
        <v>1</v>
      </c>
      <c r="G340">
        <v>1</v>
      </c>
      <c r="H340" s="5">
        <v>-28</v>
      </c>
      <c r="K340" s="5"/>
      <c r="L340" s="6"/>
      <c r="M340" s="5"/>
      <c r="AB340">
        <v>13</v>
      </c>
      <c r="AC340" s="5" t="s">
        <v>8</v>
      </c>
      <c r="AD340" s="6">
        <v>44013.674712731481</v>
      </c>
      <c r="AE340" s="5" t="s">
        <v>76</v>
      </c>
      <c r="AF340">
        <v>1</v>
      </c>
      <c r="AG340">
        <v>1</v>
      </c>
      <c r="AH340">
        <v>1</v>
      </c>
      <c r="AK340">
        <v>16</v>
      </c>
      <c r="AL340" s="5" t="s">
        <v>8</v>
      </c>
      <c r="AM340" s="6">
        <v>44014.535212476854</v>
      </c>
      <c r="AN340" s="5" t="s">
        <v>88</v>
      </c>
      <c r="AO340">
        <v>1</v>
      </c>
      <c r="AP340">
        <v>1</v>
      </c>
      <c r="AQ340">
        <v>1</v>
      </c>
      <c r="AT340">
        <v>96</v>
      </c>
      <c r="AU340" s="5" t="s">
        <v>8</v>
      </c>
      <c r="AV340" s="6">
        <v>44012.506875266205</v>
      </c>
      <c r="AW340" s="5" t="s">
        <v>23</v>
      </c>
      <c r="AX340">
        <v>1</v>
      </c>
      <c r="AY340">
        <v>1</v>
      </c>
      <c r="AZ340">
        <v>1</v>
      </c>
      <c r="BL340">
        <v>68</v>
      </c>
      <c r="BM340" s="5" t="s">
        <v>8</v>
      </c>
      <c r="BN340" s="6">
        <v>44013.711240798613</v>
      </c>
      <c r="BO340" s="5" t="s">
        <v>80</v>
      </c>
      <c r="BP340">
        <v>1</v>
      </c>
      <c r="BQ340">
        <v>1</v>
      </c>
      <c r="BR340">
        <v>1</v>
      </c>
    </row>
    <row r="341" spans="1:136" x14ac:dyDescent="0.25">
      <c r="A341">
        <v>104</v>
      </c>
      <c r="B341" s="5" t="s">
        <v>8</v>
      </c>
      <c r="C341" s="6">
        <v>44021.920840127314</v>
      </c>
      <c r="D341" s="5" t="s">
        <v>141</v>
      </c>
      <c r="E341">
        <v>1</v>
      </c>
      <c r="F341">
        <v>1</v>
      </c>
      <c r="G341">
        <v>1</v>
      </c>
      <c r="H341" s="5">
        <v>-28</v>
      </c>
      <c r="BB341" s="10"/>
      <c r="DD341" s="10"/>
      <c r="DE341" t="s">
        <v>33</v>
      </c>
      <c r="DN341" t="s">
        <v>33</v>
      </c>
      <c r="DW341" t="s">
        <v>33</v>
      </c>
      <c r="EF341" t="s">
        <v>33</v>
      </c>
    </row>
    <row r="342" spans="1:136" x14ac:dyDescent="0.25">
      <c r="A342">
        <v>105</v>
      </c>
      <c r="B342" s="5" t="s">
        <v>8</v>
      </c>
      <c r="C342" s="6">
        <v>44021.920845532404</v>
      </c>
      <c r="D342" s="5" t="s">
        <v>141</v>
      </c>
      <c r="E342">
        <v>1</v>
      </c>
      <c r="F342">
        <v>1</v>
      </c>
      <c r="G342">
        <v>1</v>
      </c>
      <c r="H342" s="5">
        <v>-28</v>
      </c>
      <c r="BB342" s="10"/>
      <c r="DD342" s="10"/>
      <c r="DE342" t="s">
        <v>50</v>
      </c>
      <c r="DN342" t="s">
        <v>50</v>
      </c>
      <c r="DW342" t="s">
        <v>50</v>
      </c>
      <c r="EF342" t="s">
        <v>50</v>
      </c>
    </row>
    <row r="343" spans="1:136" x14ac:dyDescent="0.25">
      <c r="A343">
        <v>106</v>
      </c>
      <c r="B343" s="5" t="s">
        <v>8</v>
      </c>
      <c r="C343" s="6">
        <v>44021.920858182872</v>
      </c>
      <c r="D343" s="5" t="s">
        <v>141</v>
      </c>
      <c r="E343">
        <v>1</v>
      </c>
      <c r="F343">
        <v>1</v>
      </c>
      <c r="G343">
        <v>1</v>
      </c>
      <c r="H343" s="5">
        <v>-31</v>
      </c>
      <c r="BB343" s="10"/>
      <c r="DD343" s="10"/>
      <c r="DE343" t="s">
        <v>34</v>
      </c>
      <c r="DN343" t="s">
        <v>34</v>
      </c>
      <c r="DW343" t="s">
        <v>34</v>
      </c>
      <c r="EF343" t="s">
        <v>34</v>
      </c>
    </row>
    <row r="344" spans="1:136" x14ac:dyDescent="0.25">
      <c r="A344">
        <v>107</v>
      </c>
      <c r="B344" s="5" t="s">
        <v>8</v>
      </c>
      <c r="C344" s="6">
        <v>44021.92086914352</v>
      </c>
      <c r="D344" s="5" t="s">
        <v>141</v>
      </c>
      <c r="E344">
        <v>1</v>
      </c>
      <c r="F344">
        <v>1</v>
      </c>
      <c r="G344">
        <v>1</v>
      </c>
      <c r="H344" s="5">
        <v>-10</v>
      </c>
      <c r="BB344" s="9"/>
      <c r="DD344" s="9"/>
      <c r="DE344" t="s">
        <v>35</v>
      </c>
      <c r="DN344" t="s">
        <v>35</v>
      </c>
      <c r="DW344" t="s">
        <v>35</v>
      </c>
      <c r="EF344" t="s">
        <v>35</v>
      </c>
    </row>
    <row r="345" spans="1:136" x14ac:dyDescent="0.25">
      <c r="A345">
        <v>108</v>
      </c>
      <c r="B345" s="5" t="s">
        <v>8</v>
      </c>
      <c r="C345" s="6">
        <v>44021.920882048609</v>
      </c>
      <c r="D345" s="5" t="s">
        <v>141</v>
      </c>
      <c r="E345">
        <v>1</v>
      </c>
      <c r="F345">
        <v>1</v>
      </c>
      <c r="G345">
        <v>1</v>
      </c>
      <c r="H345" s="5">
        <v>-28</v>
      </c>
      <c r="K345" s="5"/>
      <c r="L345" s="6"/>
      <c r="M345" s="5"/>
      <c r="AB345">
        <v>18</v>
      </c>
      <c r="AC345" s="5" t="s">
        <v>8</v>
      </c>
      <c r="AD345" s="6">
        <v>44013.674769594909</v>
      </c>
      <c r="AE345" s="5" t="s">
        <v>76</v>
      </c>
      <c r="AF345">
        <v>1</v>
      </c>
      <c r="AG345">
        <v>1</v>
      </c>
      <c r="AH345">
        <v>1</v>
      </c>
      <c r="AK345">
        <v>21</v>
      </c>
      <c r="AL345" s="5" t="s">
        <v>8</v>
      </c>
      <c r="AM345" s="6">
        <v>44014.535278009258</v>
      </c>
      <c r="AN345" s="5" t="s">
        <v>88</v>
      </c>
      <c r="AO345">
        <v>1</v>
      </c>
      <c r="AP345">
        <v>1</v>
      </c>
      <c r="AQ345">
        <v>1</v>
      </c>
      <c r="AT345">
        <v>101</v>
      </c>
      <c r="AU345" s="5" t="s">
        <v>8</v>
      </c>
      <c r="AV345" s="6">
        <v>44012.506946655092</v>
      </c>
      <c r="AW345" s="5" t="s">
        <v>23</v>
      </c>
      <c r="AX345">
        <v>1</v>
      </c>
      <c r="AY345">
        <v>1</v>
      </c>
      <c r="AZ345">
        <v>1</v>
      </c>
      <c r="BL345">
        <v>73</v>
      </c>
      <c r="BM345" s="5" t="s">
        <v>8</v>
      </c>
      <c r="BN345" s="6">
        <v>44013.711296782407</v>
      </c>
      <c r="BO345" s="5" t="s">
        <v>80</v>
      </c>
      <c r="BP345">
        <v>1</v>
      </c>
      <c r="BQ345">
        <v>1</v>
      </c>
      <c r="BR345">
        <v>1</v>
      </c>
    </row>
    <row r="346" spans="1:136" x14ac:dyDescent="0.25">
      <c r="A346">
        <v>109</v>
      </c>
      <c r="B346" s="5" t="s">
        <v>8</v>
      </c>
      <c r="C346" s="6">
        <v>44021.920891944443</v>
      </c>
      <c r="D346" s="5" t="s">
        <v>141</v>
      </c>
      <c r="E346">
        <v>1</v>
      </c>
      <c r="F346">
        <v>1</v>
      </c>
      <c r="G346">
        <v>1</v>
      </c>
      <c r="H346" s="5">
        <v>-10</v>
      </c>
      <c r="K346" s="5"/>
      <c r="L346" s="6"/>
      <c r="M346" s="5"/>
      <c r="AB346">
        <v>19</v>
      </c>
      <c r="AC346" s="5" t="s">
        <v>8</v>
      </c>
      <c r="AD346" s="6">
        <v>44013.674792789352</v>
      </c>
      <c r="AE346" s="5" t="s">
        <v>76</v>
      </c>
      <c r="AF346">
        <v>1</v>
      </c>
      <c r="AG346">
        <v>1</v>
      </c>
      <c r="AH346">
        <v>1</v>
      </c>
      <c r="AK346">
        <v>22</v>
      </c>
      <c r="AL346" s="5" t="s">
        <v>8</v>
      </c>
      <c r="AM346" s="6">
        <v>44014.535290706015</v>
      </c>
      <c r="AN346" s="5" t="s">
        <v>88</v>
      </c>
      <c r="AO346">
        <v>1</v>
      </c>
      <c r="AP346">
        <v>1</v>
      </c>
      <c r="AQ346">
        <v>1</v>
      </c>
      <c r="AT346">
        <v>102</v>
      </c>
      <c r="AU346" s="5" t="s">
        <v>8</v>
      </c>
      <c r="AV346" s="6">
        <v>44012.506956145837</v>
      </c>
      <c r="AW346" s="5" t="s">
        <v>23</v>
      </c>
      <c r="AX346">
        <v>1</v>
      </c>
      <c r="AY346">
        <v>1</v>
      </c>
      <c r="AZ346">
        <v>1</v>
      </c>
      <c r="BL346">
        <v>74</v>
      </c>
      <c r="BM346" s="5" t="s">
        <v>8</v>
      </c>
      <c r="BN346" s="6">
        <v>44013.711312361113</v>
      </c>
      <c r="BO346" s="5" t="s">
        <v>80</v>
      </c>
      <c r="BP346">
        <v>1</v>
      </c>
      <c r="BQ346">
        <v>1</v>
      </c>
      <c r="BR346">
        <v>1</v>
      </c>
    </row>
    <row r="347" spans="1:136" x14ac:dyDescent="0.25">
      <c r="A347">
        <v>110</v>
      </c>
      <c r="B347" s="5" t="s">
        <v>8</v>
      </c>
      <c r="C347" s="6">
        <v>44021.920905474537</v>
      </c>
      <c r="D347" s="5" t="s">
        <v>141</v>
      </c>
      <c r="E347">
        <v>1</v>
      </c>
      <c r="F347">
        <v>1</v>
      </c>
      <c r="G347">
        <v>1</v>
      </c>
      <c r="H347" s="5">
        <v>-28</v>
      </c>
      <c r="K347" s="5"/>
      <c r="L347" s="6"/>
      <c r="M347" s="5"/>
      <c r="AB347">
        <v>20</v>
      </c>
      <c r="AC347" s="5" t="s">
        <v>8</v>
      </c>
      <c r="AD347" s="6">
        <v>44013.674811747682</v>
      </c>
      <c r="AE347" s="5" t="s">
        <v>76</v>
      </c>
      <c r="AF347">
        <v>1</v>
      </c>
      <c r="AG347">
        <v>1</v>
      </c>
      <c r="AH347">
        <v>1</v>
      </c>
      <c r="AK347">
        <v>23</v>
      </c>
      <c r="AL347" s="5" t="s">
        <v>8</v>
      </c>
      <c r="AM347" s="6">
        <v>44014.535302256947</v>
      </c>
      <c r="AN347" s="5" t="s">
        <v>88</v>
      </c>
      <c r="AO347">
        <v>1</v>
      </c>
      <c r="AP347">
        <v>1</v>
      </c>
      <c r="AQ347">
        <v>1</v>
      </c>
      <c r="AT347">
        <v>103</v>
      </c>
      <c r="AU347" s="5" t="s">
        <v>8</v>
      </c>
      <c r="AV347" s="6">
        <v>44012.506967824076</v>
      </c>
      <c r="AW347" s="5" t="s">
        <v>23</v>
      </c>
      <c r="AX347">
        <v>1</v>
      </c>
      <c r="AY347">
        <v>1</v>
      </c>
      <c r="AZ347">
        <v>1</v>
      </c>
      <c r="BL347">
        <v>75</v>
      </c>
      <c r="BM347" s="5" t="s">
        <v>8</v>
      </c>
      <c r="BN347" s="6">
        <v>44013.71133351852</v>
      </c>
      <c r="BO347" s="5" t="s">
        <v>80</v>
      </c>
      <c r="BP347">
        <v>1</v>
      </c>
      <c r="BQ347">
        <v>1</v>
      </c>
      <c r="BR347">
        <v>1</v>
      </c>
    </row>
    <row r="348" spans="1:136" x14ac:dyDescent="0.25">
      <c r="A348">
        <v>111</v>
      </c>
      <c r="B348" s="5" t="s">
        <v>8</v>
      </c>
      <c r="C348" s="6">
        <v>44021.920922627316</v>
      </c>
      <c r="D348" s="5" t="s">
        <v>141</v>
      </c>
      <c r="E348">
        <v>1</v>
      </c>
      <c r="F348">
        <v>1</v>
      </c>
      <c r="G348">
        <v>1</v>
      </c>
      <c r="H348" s="5">
        <v>-31</v>
      </c>
      <c r="K348" s="5"/>
      <c r="L348" s="6"/>
      <c r="M348" s="5"/>
      <c r="AB348">
        <v>21</v>
      </c>
      <c r="AC348" s="5" t="s">
        <v>8</v>
      </c>
      <c r="AD348" s="6">
        <v>44013.674816851853</v>
      </c>
      <c r="AE348" s="5" t="s">
        <v>76</v>
      </c>
      <c r="AF348">
        <v>1</v>
      </c>
      <c r="AG348">
        <v>1</v>
      </c>
      <c r="AH348">
        <v>1</v>
      </c>
      <c r="AK348">
        <v>24</v>
      </c>
      <c r="AL348" s="5" t="s">
        <v>8</v>
      </c>
      <c r="AM348" s="6">
        <v>44014.535325474535</v>
      </c>
      <c r="AN348" s="5" t="s">
        <v>88</v>
      </c>
      <c r="AO348">
        <v>1</v>
      </c>
      <c r="AP348">
        <v>1</v>
      </c>
      <c r="AQ348">
        <v>1</v>
      </c>
      <c r="AT348">
        <v>104</v>
      </c>
      <c r="AU348" s="5" t="s">
        <v>8</v>
      </c>
      <c r="AV348" s="6">
        <v>44012.506991030095</v>
      </c>
      <c r="AW348" s="5" t="s">
        <v>23</v>
      </c>
      <c r="AX348">
        <v>1</v>
      </c>
      <c r="AY348">
        <v>1</v>
      </c>
      <c r="AZ348">
        <v>1</v>
      </c>
      <c r="BL348">
        <v>76</v>
      </c>
      <c r="BM348" s="5" t="s">
        <v>8</v>
      </c>
      <c r="BN348" s="6">
        <v>44013.711343263887</v>
      </c>
      <c r="BO348" s="5" t="s">
        <v>80</v>
      </c>
      <c r="BP348">
        <v>1</v>
      </c>
      <c r="BQ348">
        <v>1</v>
      </c>
      <c r="BR348">
        <v>1</v>
      </c>
    </row>
    <row r="349" spans="1:136" x14ac:dyDescent="0.25">
      <c r="A349">
        <v>112</v>
      </c>
      <c r="B349" s="5" t="s">
        <v>8</v>
      </c>
      <c r="C349" s="6">
        <v>44021.920926932871</v>
      </c>
      <c r="D349" s="5" t="s">
        <v>141</v>
      </c>
      <c r="E349">
        <v>1</v>
      </c>
      <c r="F349">
        <v>1</v>
      </c>
      <c r="G349">
        <v>1</v>
      </c>
      <c r="H349" s="5">
        <v>-10</v>
      </c>
      <c r="K349" s="5"/>
      <c r="L349" s="6"/>
      <c r="M349" s="5"/>
      <c r="AB349">
        <v>22</v>
      </c>
      <c r="AC349" s="5" t="s">
        <v>8</v>
      </c>
      <c r="AD349" s="6">
        <v>44013.674826423608</v>
      </c>
      <c r="AE349" s="5" t="s">
        <v>76</v>
      </c>
      <c r="AF349">
        <v>1</v>
      </c>
      <c r="AG349">
        <v>1</v>
      </c>
      <c r="AH349">
        <v>1</v>
      </c>
      <c r="AK349">
        <v>25</v>
      </c>
      <c r="AL349" s="5" t="s">
        <v>8</v>
      </c>
      <c r="AM349" s="6">
        <v>44014.535337453701</v>
      </c>
      <c r="AN349" s="5" t="s">
        <v>88</v>
      </c>
      <c r="AO349">
        <v>1</v>
      </c>
      <c r="AP349">
        <v>1</v>
      </c>
      <c r="AQ349">
        <v>1</v>
      </c>
      <c r="AT349">
        <v>105</v>
      </c>
      <c r="AU349" s="5" t="s">
        <v>8</v>
      </c>
      <c r="AV349" s="6">
        <v>44012.507004583334</v>
      </c>
      <c r="AW349" s="5" t="s">
        <v>23</v>
      </c>
      <c r="AX349">
        <v>1</v>
      </c>
      <c r="AY349">
        <v>1</v>
      </c>
      <c r="AZ349">
        <v>1</v>
      </c>
      <c r="BL349">
        <v>77</v>
      </c>
      <c r="BM349" s="5" t="s">
        <v>8</v>
      </c>
      <c r="BN349" s="6">
        <v>44013.711354895837</v>
      </c>
      <c r="BO349" s="5" t="s">
        <v>80</v>
      </c>
      <c r="BP349">
        <v>1</v>
      </c>
      <c r="BQ349">
        <v>1</v>
      </c>
      <c r="BR349">
        <v>1</v>
      </c>
    </row>
    <row r="350" spans="1:136" x14ac:dyDescent="0.25">
      <c r="A350">
        <v>113</v>
      </c>
      <c r="B350" s="5" t="s">
        <v>8</v>
      </c>
      <c r="C350" s="6">
        <v>44021.920947916668</v>
      </c>
      <c r="D350" s="5" t="s">
        <v>141</v>
      </c>
      <c r="E350">
        <v>1</v>
      </c>
      <c r="F350">
        <v>1</v>
      </c>
      <c r="G350">
        <v>1</v>
      </c>
      <c r="H350" s="5">
        <v>-10</v>
      </c>
      <c r="AB350">
        <v>23</v>
      </c>
      <c r="AC350" s="5" t="s">
        <v>8</v>
      </c>
      <c r="AD350" s="6">
        <v>44013.674838321756</v>
      </c>
      <c r="AE350" s="5" t="s">
        <v>76</v>
      </c>
      <c r="AF350">
        <v>1</v>
      </c>
      <c r="AG350">
        <v>1</v>
      </c>
      <c r="AH350">
        <v>1</v>
      </c>
      <c r="AK350">
        <v>26</v>
      </c>
      <c r="AL350" s="5" t="s">
        <v>8</v>
      </c>
      <c r="AM350" s="6">
        <v>44014.535347326389</v>
      </c>
      <c r="AN350" s="5" t="s">
        <v>88</v>
      </c>
      <c r="AO350">
        <v>1</v>
      </c>
      <c r="AP350">
        <v>1</v>
      </c>
      <c r="AQ350">
        <v>1</v>
      </c>
      <c r="AT350">
        <v>106</v>
      </c>
      <c r="AU350" s="5" t="s">
        <v>8</v>
      </c>
      <c r="AV350" s="6">
        <v>44012.507015312498</v>
      </c>
      <c r="AW350" s="5" t="s">
        <v>23</v>
      </c>
      <c r="AX350">
        <v>1</v>
      </c>
      <c r="AY350">
        <v>1</v>
      </c>
      <c r="AZ350">
        <v>1</v>
      </c>
      <c r="BL350">
        <v>78</v>
      </c>
      <c r="BM350" s="5" t="s">
        <v>8</v>
      </c>
      <c r="BN350" s="6">
        <v>44013.71136789352</v>
      </c>
      <c r="BO350" s="5" t="s">
        <v>80</v>
      </c>
      <c r="BP350">
        <v>1</v>
      </c>
      <c r="BQ350">
        <v>1</v>
      </c>
      <c r="BR350">
        <v>1</v>
      </c>
    </row>
    <row r="351" spans="1:136" x14ac:dyDescent="0.25">
      <c r="A351">
        <v>114</v>
      </c>
      <c r="B351" s="5" t="s">
        <v>8</v>
      </c>
      <c r="C351" s="6">
        <v>44021.920949537038</v>
      </c>
      <c r="D351" s="5" t="s">
        <v>141</v>
      </c>
      <c r="E351">
        <v>1</v>
      </c>
      <c r="F351">
        <v>1</v>
      </c>
      <c r="G351">
        <v>1</v>
      </c>
      <c r="H351" s="5">
        <v>-28</v>
      </c>
      <c r="AB351">
        <v>24</v>
      </c>
      <c r="AC351" s="5" t="s">
        <v>8</v>
      </c>
      <c r="AD351" s="6">
        <v>44013.674850219904</v>
      </c>
      <c r="AE351" s="5" t="s">
        <v>76</v>
      </c>
      <c r="AF351">
        <v>1</v>
      </c>
      <c r="AG351">
        <v>1</v>
      </c>
      <c r="AH351">
        <v>1</v>
      </c>
      <c r="AK351">
        <v>27</v>
      </c>
      <c r="AL351" s="5" t="s">
        <v>8</v>
      </c>
      <c r="AM351" s="6">
        <v>44014.535370520833</v>
      </c>
      <c r="AN351" s="5" t="s">
        <v>88</v>
      </c>
      <c r="AO351">
        <v>1</v>
      </c>
      <c r="AP351">
        <v>1</v>
      </c>
      <c r="AQ351">
        <v>1</v>
      </c>
      <c r="AT351">
        <v>107</v>
      </c>
      <c r="AU351" s="5" t="s">
        <v>8</v>
      </c>
      <c r="AV351" s="6">
        <v>44012.507026597224</v>
      </c>
      <c r="AW351" s="5" t="s">
        <v>23</v>
      </c>
      <c r="AX351">
        <v>1</v>
      </c>
      <c r="AY351">
        <v>1</v>
      </c>
      <c r="AZ351">
        <v>1</v>
      </c>
      <c r="BL351">
        <v>79</v>
      </c>
      <c r="BM351" s="5" t="s">
        <v>8</v>
      </c>
      <c r="BN351" s="6">
        <v>44013.711381319445</v>
      </c>
      <c r="BO351" s="5" t="s">
        <v>80</v>
      </c>
      <c r="BP351">
        <v>1</v>
      </c>
      <c r="BQ351">
        <v>1</v>
      </c>
      <c r="BR351">
        <v>1</v>
      </c>
    </row>
    <row r="352" spans="1:136" x14ac:dyDescent="0.25">
      <c r="A352">
        <v>115</v>
      </c>
      <c r="B352" s="5" t="s">
        <v>8</v>
      </c>
      <c r="C352" s="6">
        <v>44021.920972743057</v>
      </c>
      <c r="D352" s="5" t="s">
        <v>141</v>
      </c>
      <c r="E352">
        <v>1</v>
      </c>
      <c r="F352">
        <v>1</v>
      </c>
      <c r="G352">
        <v>1</v>
      </c>
      <c r="H352" s="5">
        <v>-28</v>
      </c>
      <c r="AB352">
        <v>25</v>
      </c>
      <c r="AC352" s="5" t="s">
        <v>8</v>
      </c>
      <c r="AD352" s="6">
        <v>44013.674862222222</v>
      </c>
      <c r="AE352" s="5" t="s">
        <v>76</v>
      </c>
      <c r="AF352">
        <v>1</v>
      </c>
      <c r="AG352">
        <v>1</v>
      </c>
      <c r="AH352">
        <v>1</v>
      </c>
      <c r="AK352">
        <v>28</v>
      </c>
      <c r="AL352" s="5" t="s">
        <v>8</v>
      </c>
      <c r="AM352" s="6">
        <v>44014.535384780094</v>
      </c>
      <c r="AN352" s="5" t="s">
        <v>88</v>
      </c>
      <c r="AO352">
        <v>1</v>
      </c>
      <c r="AP352">
        <v>1</v>
      </c>
      <c r="AQ352">
        <v>1</v>
      </c>
      <c r="AT352">
        <v>108</v>
      </c>
      <c r="AU352" s="5" t="s">
        <v>8</v>
      </c>
      <c r="AV352" s="6">
        <v>44012.507037233794</v>
      </c>
      <c r="AW352" s="5" t="s">
        <v>23</v>
      </c>
      <c r="AX352">
        <v>1</v>
      </c>
      <c r="AY352">
        <v>1</v>
      </c>
      <c r="AZ352">
        <v>1</v>
      </c>
      <c r="BL352">
        <v>80</v>
      </c>
      <c r="BM352" s="5" t="s">
        <v>8</v>
      </c>
      <c r="BN352" s="6">
        <v>44013.711389444441</v>
      </c>
      <c r="BO352" s="5" t="s">
        <v>80</v>
      </c>
      <c r="BP352">
        <v>1</v>
      </c>
      <c r="BQ352">
        <v>1</v>
      </c>
      <c r="BR352">
        <v>1</v>
      </c>
    </row>
    <row r="353" spans="1:70" x14ac:dyDescent="0.25">
      <c r="A353">
        <v>116</v>
      </c>
      <c r="B353" s="5" t="s">
        <v>8</v>
      </c>
      <c r="C353" s="6">
        <v>44021.920986076388</v>
      </c>
      <c r="D353" s="5" t="s">
        <v>141</v>
      </c>
      <c r="E353">
        <v>1</v>
      </c>
      <c r="F353">
        <v>1</v>
      </c>
      <c r="G353">
        <v>1</v>
      </c>
      <c r="H353" s="5">
        <v>-28</v>
      </c>
      <c r="AB353">
        <v>26</v>
      </c>
      <c r="AC353" s="5" t="s">
        <v>8</v>
      </c>
      <c r="AD353" s="6">
        <v>44013.674881874998</v>
      </c>
      <c r="AE353" s="5" t="s">
        <v>76</v>
      </c>
      <c r="AF353">
        <v>1</v>
      </c>
      <c r="AG353">
        <v>1</v>
      </c>
      <c r="AH353">
        <v>1</v>
      </c>
      <c r="AK353">
        <v>29</v>
      </c>
      <c r="AL353" s="5" t="s">
        <v>8</v>
      </c>
      <c r="AM353" s="6">
        <v>44014.535394988423</v>
      </c>
      <c r="AN353" s="5" t="s">
        <v>88</v>
      </c>
      <c r="AO353">
        <v>1</v>
      </c>
      <c r="AP353">
        <v>1</v>
      </c>
      <c r="AQ353">
        <v>1</v>
      </c>
      <c r="AT353">
        <v>109</v>
      </c>
      <c r="AU353" s="5" t="s">
        <v>8</v>
      </c>
      <c r="AV353" s="6">
        <v>44012.507055567126</v>
      </c>
      <c r="AW353" s="5" t="s">
        <v>23</v>
      </c>
      <c r="AX353">
        <v>1</v>
      </c>
      <c r="AY353">
        <v>1</v>
      </c>
      <c r="AZ353">
        <v>1</v>
      </c>
      <c r="BL353">
        <v>81</v>
      </c>
      <c r="BM353" s="5" t="s">
        <v>8</v>
      </c>
      <c r="BN353" s="6">
        <v>44013.71140148148</v>
      </c>
      <c r="BO353" s="5" t="s">
        <v>80</v>
      </c>
      <c r="BP353">
        <v>1</v>
      </c>
      <c r="BQ353">
        <v>1</v>
      </c>
      <c r="BR353">
        <v>1</v>
      </c>
    </row>
    <row r="354" spans="1:70" x14ac:dyDescent="0.25">
      <c r="A354">
        <v>117</v>
      </c>
      <c r="B354" s="5" t="s">
        <v>8</v>
      </c>
      <c r="C354" s="6">
        <v>44021.920995439817</v>
      </c>
      <c r="D354" s="5" t="s">
        <v>141</v>
      </c>
      <c r="E354">
        <v>1</v>
      </c>
      <c r="F354">
        <v>1</v>
      </c>
      <c r="G354">
        <v>1</v>
      </c>
      <c r="H354" s="5">
        <v>-28</v>
      </c>
      <c r="AB354">
        <v>27</v>
      </c>
      <c r="AC354" s="5" t="s">
        <v>8</v>
      </c>
      <c r="AD354" s="6">
        <v>44013.674884548615</v>
      </c>
      <c r="AE354" s="5" t="s">
        <v>76</v>
      </c>
      <c r="AF354">
        <v>1</v>
      </c>
      <c r="AG354">
        <v>1</v>
      </c>
      <c r="AH354">
        <v>1</v>
      </c>
      <c r="AK354">
        <v>30</v>
      </c>
      <c r="AL354" s="5" t="s">
        <v>8</v>
      </c>
      <c r="AM354" s="6">
        <v>44014.535409710646</v>
      </c>
      <c r="AN354" s="5" t="s">
        <v>88</v>
      </c>
      <c r="AO354">
        <v>1</v>
      </c>
      <c r="AP354">
        <v>1</v>
      </c>
      <c r="AQ354">
        <v>1</v>
      </c>
      <c r="AT354">
        <v>110</v>
      </c>
      <c r="AU354" s="5" t="s">
        <v>8</v>
      </c>
      <c r="AV354" s="6">
        <v>44012.507060555552</v>
      </c>
      <c r="AW354" s="5" t="s">
        <v>23</v>
      </c>
      <c r="AX354">
        <v>1</v>
      </c>
      <c r="AY354">
        <v>1</v>
      </c>
      <c r="AZ354">
        <v>1</v>
      </c>
      <c r="BL354">
        <v>82</v>
      </c>
      <c r="BM354" s="5" t="s">
        <v>8</v>
      </c>
      <c r="BN354" s="6">
        <v>44013.711414745369</v>
      </c>
      <c r="BO354" s="5" t="s">
        <v>80</v>
      </c>
      <c r="BP354">
        <v>1</v>
      </c>
      <c r="BQ354">
        <v>1</v>
      </c>
      <c r="BR354">
        <v>1</v>
      </c>
    </row>
    <row r="355" spans="1:70" x14ac:dyDescent="0.25">
      <c r="A355">
        <v>118</v>
      </c>
      <c r="B355" s="5" t="s">
        <v>8</v>
      </c>
      <c r="C355" s="6">
        <v>44021.9210106713</v>
      </c>
      <c r="D355" s="5" t="s">
        <v>141</v>
      </c>
      <c r="E355">
        <v>1</v>
      </c>
      <c r="F355">
        <v>1</v>
      </c>
      <c r="G355">
        <v>1</v>
      </c>
      <c r="H355" s="5">
        <v>-31</v>
      </c>
      <c r="AB355">
        <v>28</v>
      </c>
      <c r="AC355" s="5" t="s">
        <v>8</v>
      </c>
      <c r="AD355" s="6">
        <v>44013.674897662037</v>
      </c>
      <c r="AE355" s="5" t="s">
        <v>76</v>
      </c>
      <c r="AF355">
        <v>1</v>
      </c>
      <c r="AG355">
        <v>1</v>
      </c>
      <c r="AH355">
        <v>1</v>
      </c>
      <c r="AK355">
        <v>31</v>
      </c>
      <c r="AL355" s="5" t="s">
        <v>8</v>
      </c>
      <c r="AM355" s="6">
        <v>44014.535417199077</v>
      </c>
      <c r="AN355" s="5" t="s">
        <v>88</v>
      </c>
      <c r="AO355">
        <v>1</v>
      </c>
      <c r="AP355">
        <v>1</v>
      </c>
      <c r="AQ355">
        <v>1</v>
      </c>
      <c r="AT355">
        <v>111</v>
      </c>
      <c r="AU355" s="5" t="s">
        <v>8</v>
      </c>
      <c r="AV355" s="6">
        <v>44012.50707673611</v>
      </c>
      <c r="AW355" s="5" t="s">
        <v>23</v>
      </c>
      <c r="AX355">
        <v>1</v>
      </c>
      <c r="AY355">
        <v>1</v>
      </c>
      <c r="AZ355">
        <v>1</v>
      </c>
      <c r="BL355">
        <v>83</v>
      </c>
      <c r="BM355" s="5" t="s">
        <v>8</v>
      </c>
      <c r="BN355" s="6">
        <v>44013.711431226853</v>
      </c>
      <c r="BO355" s="5" t="s">
        <v>80</v>
      </c>
      <c r="BP355">
        <v>1</v>
      </c>
      <c r="BQ355">
        <v>1</v>
      </c>
      <c r="BR355">
        <v>1</v>
      </c>
    </row>
    <row r="356" spans="1:70" x14ac:dyDescent="0.25">
      <c r="A356">
        <v>119</v>
      </c>
      <c r="B356" s="5" t="s">
        <v>8</v>
      </c>
      <c r="C356" s="6">
        <v>44021.921018749999</v>
      </c>
      <c r="D356" s="5" t="s">
        <v>141</v>
      </c>
      <c r="E356">
        <v>1</v>
      </c>
      <c r="F356">
        <v>1</v>
      </c>
      <c r="G356">
        <v>1</v>
      </c>
      <c r="H356" s="5">
        <v>-31</v>
      </c>
      <c r="AK356">
        <v>32</v>
      </c>
      <c r="AL356" s="5" t="s">
        <v>8</v>
      </c>
      <c r="AM356" s="6">
        <v>44014.535430914351</v>
      </c>
      <c r="AN356" s="5" t="s">
        <v>88</v>
      </c>
      <c r="AO356">
        <v>1</v>
      </c>
      <c r="AP356">
        <v>1</v>
      </c>
      <c r="AQ356">
        <v>1</v>
      </c>
      <c r="BL356">
        <v>84</v>
      </c>
      <c r="BM356" s="5" t="s">
        <v>8</v>
      </c>
      <c r="BN356" s="6">
        <v>44013.711437013888</v>
      </c>
      <c r="BO356" s="5" t="s">
        <v>80</v>
      </c>
      <c r="BP356">
        <v>1</v>
      </c>
      <c r="BQ356">
        <v>1</v>
      </c>
      <c r="BR356">
        <v>1</v>
      </c>
    </row>
    <row r="357" spans="1:70" x14ac:dyDescent="0.25">
      <c r="A357">
        <v>120</v>
      </c>
      <c r="B357" s="5" t="s">
        <v>8</v>
      </c>
      <c r="C357" s="6">
        <v>44021.921034178238</v>
      </c>
      <c r="D357" s="5" t="s">
        <v>141</v>
      </c>
      <c r="E357">
        <v>1</v>
      </c>
      <c r="F357">
        <v>1</v>
      </c>
      <c r="G357">
        <v>1</v>
      </c>
      <c r="H357" s="5">
        <v>-10</v>
      </c>
      <c r="AK357">
        <v>33</v>
      </c>
      <c r="AL357" s="5" t="s">
        <v>8</v>
      </c>
      <c r="AM357" s="6">
        <v>44014.535454120371</v>
      </c>
      <c r="AN357" s="5" t="s">
        <v>88</v>
      </c>
      <c r="AO357">
        <v>1</v>
      </c>
      <c r="AP357">
        <v>1</v>
      </c>
      <c r="AQ357">
        <v>1</v>
      </c>
      <c r="BL357">
        <v>85</v>
      </c>
      <c r="BM357" s="5" t="s">
        <v>8</v>
      </c>
      <c r="BN357" s="6">
        <v>44013.711447662034</v>
      </c>
      <c r="BO357" s="5" t="s">
        <v>80</v>
      </c>
      <c r="BP357">
        <v>1</v>
      </c>
      <c r="BQ357">
        <v>1</v>
      </c>
      <c r="BR357">
        <v>1</v>
      </c>
    </row>
    <row r="358" spans="1:70" x14ac:dyDescent="0.25">
      <c r="A358">
        <v>121</v>
      </c>
      <c r="B358" s="5" t="s">
        <v>8</v>
      </c>
      <c r="C358" s="6">
        <v>44021.921041863425</v>
      </c>
      <c r="D358" s="5" t="s">
        <v>141</v>
      </c>
      <c r="E358">
        <v>1</v>
      </c>
      <c r="F358">
        <v>1</v>
      </c>
      <c r="G358">
        <v>1</v>
      </c>
      <c r="H358" s="5">
        <v>-28</v>
      </c>
      <c r="AK358">
        <v>34</v>
      </c>
      <c r="AL358" s="5" t="s">
        <v>8</v>
      </c>
      <c r="AM358" s="6">
        <v>44014.535464039349</v>
      </c>
      <c r="AN358" s="5" t="s">
        <v>88</v>
      </c>
      <c r="AO358">
        <v>1</v>
      </c>
      <c r="AP358">
        <v>1</v>
      </c>
      <c r="AQ358">
        <v>1</v>
      </c>
      <c r="BL358">
        <v>86</v>
      </c>
      <c r="BM358" s="5" t="s">
        <v>8</v>
      </c>
      <c r="BN358" s="6">
        <v>44013.711459074075</v>
      </c>
      <c r="BO358" s="5" t="s">
        <v>80</v>
      </c>
      <c r="BP358">
        <v>1</v>
      </c>
      <c r="BQ358">
        <v>1</v>
      </c>
      <c r="BR358">
        <v>1</v>
      </c>
    </row>
    <row r="359" spans="1:70" x14ac:dyDescent="0.25">
      <c r="A359">
        <v>122</v>
      </c>
      <c r="B359" s="5" t="s">
        <v>8</v>
      </c>
      <c r="C359" s="6">
        <v>44021.921054895836</v>
      </c>
      <c r="D359" s="5" t="s">
        <v>141</v>
      </c>
      <c r="E359">
        <v>1</v>
      </c>
      <c r="F359">
        <v>1</v>
      </c>
      <c r="G359">
        <v>1</v>
      </c>
      <c r="H359" s="5">
        <v>-10</v>
      </c>
      <c r="AK359">
        <v>35</v>
      </c>
      <c r="AL359" s="5" t="s">
        <v>8</v>
      </c>
      <c r="AM359" s="6">
        <v>44014.535487245368</v>
      </c>
      <c r="AN359" s="5" t="s">
        <v>88</v>
      </c>
      <c r="AO359">
        <v>1</v>
      </c>
      <c r="AP359">
        <v>1</v>
      </c>
      <c r="AQ359">
        <v>1</v>
      </c>
      <c r="BL359">
        <v>87</v>
      </c>
      <c r="BM359" s="5" t="s">
        <v>8</v>
      </c>
      <c r="BN359" s="6">
        <v>44013.711476550925</v>
      </c>
      <c r="BO359" s="5" t="s">
        <v>80</v>
      </c>
      <c r="BP359">
        <v>1</v>
      </c>
      <c r="BQ359">
        <v>1</v>
      </c>
      <c r="BR359">
        <v>1</v>
      </c>
    </row>
    <row r="360" spans="1:70" x14ac:dyDescent="0.25">
      <c r="A360">
        <v>123</v>
      </c>
      <c r="B360" s="5" t="s">
        <v>8</v>
      </c>
      <c r="C360" s="6">
        <v>44021.921065451388</v>
      </c>
      <c r="D360" s="5" t="s">
        <v>141</v>
      </c>
      <c r="E360">
        <v>1</v>
      </c>
      <c r="F360">
        <v>1</v>
      </c>
      <c r="G360">
        <v>1</v>
      </c>
      <c r="H360" s="5">
        <v>-10</v>
      </c>
      <c r="AK360">
        <v>36</v>
      </c>
      <c r="AL360" s="5" t="s">
        <v>8</v>
      </c>
      <c r="AM360" s="6">
        <v>44014.535510451387</v>
      </c>
      <c r="AN360" s="5" t="s">
        <v>88</v>
      </c>
      <c r="AO360">
        <v>1</v>
      </c>
      <c r="AP360">
        <v>1</v>
      </c>
      <c r="AQ360">
        <v>1</v>
      </c>
      <c r="BL360">
        <v>88</v>
      </c>
      <c r="BM360" s="5" t="s">
        <v>8</v>
      </c>
      <c r="BN360" s="6">
        <v>44013.711482928244</v>
      </c>
      <c r="BO360" s="5" t="s">
        <v>80</v>
      </c>
      <c r="BP360">
        <v>1</v>
      </c>
      <c r="BQ360">
        <v>1</v>
      </c>
      <c r="BR360">
        <v>1</v>
      </c>
    </row>
    <row r="361" spans="1:70" x14ac:dyDescent="0.25">
      <c r="A361">
        <v>124</v>
      </c>
      <c r="B361" s="5" t="s">
        <v>8</v>
      </c>
      <c r="C361" s="6">
        <v>44021.921088657407</v>
      </c>
      <c r="D361" s="5" t="s">
        <v>141</v>
      </c>
      <c r="E361">
        <v>1</v>
      </c>
      <c r="F361">
        <v>1</v>
      </c>
      <c r="G361">
        <v>1</v>
      </c>
      <c r="H361" s="5">
        <v>-10</v>
      </c>
      <c r="AK361">
        <v>37</v>
      </c>
      <c r="AL361" s="5" t="s">
        <v>8</v>
      </c>
      <c r="AM361" s="6">
        <v>44014.535523576385</v>
      </c>
      <c r="AN361" s="5" t="s">
        <v>88</v>
      </c>
      <c r="AO361">
        <v>1</v>
      </c>
      <c r="AP361">
        <v>1</v>
      </c>
      <c r="AQ361">
        <v>1</v>
      </c>
      <c r="BL361">
        <v>89</v>
      </c>
      <c r="BM361" s="5" t="s">
        <v>8</v>
      </c>
      <c r="BN361" s="6">
        <v>44013.711495601849</v>
      </c>
      <c r="BO361" s="5" t="s">
        <v>80</v>
      </c>
      <c r="BP361">
        <v>1</v>
      </c>
      <c r="BQ361">
        <v>1</v>
      </c>
      <c r="BR361">
        <v>1</v>
      </c>
    </row>
    <row r="362" spans="1:70" x14ac:dyDescent="0.25">
      <c r="A362">
        <v>125</v>
      </c>
      <c r="B362" s="5" t="s">
        <v>8</v>
      </c>
      <c r="C362" s="6">
        <v>44021.921104421293</v>
      </c>
      <c r="D362" s="5" t="s">
        <v>141</v>
      </c>
      <c r="E362">
        <v>1</v>
      </c>
      <c r="F362">
        <v>1</v>
      </c>
      <c r="G362">
        <v>1</v>
      </c>
      <c r="H362" s="5">
        <v>-12</v>
      </c>
      <c r="AK362">
        <v>38</v>
      </c>
      <c r="AL362" s="5" t="s">
        <v>8</v>
      </c>
      <c r="AM362" s="6">
        <v>44014.535536550924</v>
      </c>
      <c r="AN362" s="5" t="s">
        <v>88</v>
      </c>
      <c r="AO362">
        <v>1</v>
      </c>
      <c r="AP362">
        <v>1</v>
      </c>
      <c r="AQ362">
        <v>1</v>
      </c>
      <c r="BL362">
        <v>90</v>
      </c>
      <c r="BM362" s="5" t="s">
        <v>8</v>
      </c>
      <c r="BN362" s="6">
        <v>44013.711514780094</v>
      </c>
      <c r="BO362" s="5" t="s">
        <v>80</v>
      </c>
      <c r="BP362">
        <v>1</v>
      </c>
      <c r="BQ362">
        <v>1</v>
      </c>
      <c r="BR362">
        <v>1</v>
      </c>
    </row>
    <row r="363" spans="1:70" x14ac:dyDescent="0.25">
      <c r="A363">
        <v>126</v>
      </c>
      <c r="B363" s="5" t="s">
        <v>8</v>
      </c>
      <c r="C363" s="6">
        <v>44021.921113969911</v>
      </c>
      <c r="D363" s="5" t="s">
        <v>141</v>
      </c>
      <c r="E363">
        <v>1</v>
      </c>
      <c r="F363">
        <v>1</v>
      </c>
      <c r="G363">
        <v>1</v>
      </c>
      <c r="H363" s="5">
        <v>-28</v>
      </c>
      <c r="AK363">
        <v>39</v>
      </c>
      <c r="AL363" s="5" t="s">
        <v>8</v>
      </c>
      <c r="AM363" s="6">
        <v>44014.535544953702</v>
      </c>
      <c r="AN363" s="5" t="s">
        <v>88</v>
      </c>
      <c r="AO363">
        <v>1</v>
      </c>
      <c r="AP363">
        <v>1</v>
      </c>
      <c r="AQ363">
        <v>1</v>
      </c>
      <c r="BL363">
        <v>91</v>
      </c>
      <c r="BM363" s="5" t="s">
        <v>8</v>
      </c>
      <c r="BN363" s="6">
        <v>44013.711516493058</v>
      </c>
      <c r="BO363" s="5" t="s">
        <v>80</v>
      </c>
      <c r="BP363">
        <v>1</v>
      </c>
      <c r="BQ363">
        <v>1</v>
      </c>
      <c r="BR363">
        <v>1</v>
      </c>
    </row>
    <row r="364" spans="1:70" x14ac:dyDescent="0.25">
      <c r="A364">
        <v>127</v>
      </c>
      <c r="B364" s="5" t="s">
        <v>8</v>
      </c>
      <c r="C364" s="6">
        <v>44021.921122997686</v>
      </c>
      <c r="D364" s="5" t="s">
        <v>141</v>
      </c>
      <c r="E364">
        <v>1</v>
      </c>
      <c r="F364">
        <v>1</v>
      </c>
      <c r="G364">
        <v>1</v>
      </c>
      <c r="H364" s="5">
        <v>-11</v>
      </c>
      <c r="AK364">
        <v>40</v>
      </c>
      <c r="AL364" s="5" t="s">
        <v>8</v>
      </c>
      <c r="AM364" s="6">
        <v>44014.535556261573</v>
      </c>
      <c r="AN364" s="5" t="s">
        <v>88</v>
      </c>
      <c r="AO364">
        <v>1</v>
      </c>
      <c r="AP364">
        <v>1</v>
      </c>
      <c r="AQ364">
        <v>1</v>
      </c>
      <c r="BL364">
        <v>92</v>
      </c>
      <c r="BM364" s="5" t="s">
        <v>8</v>
      </c>
      <c r="BN364" s="6">
        <v>44013.711531157409</v>
      </c>
      <c r="BO364" s="5" t="s">
        <v>80</v>
      </c>
      <c r="BP364">
        <v>1</v>
      </c>
      <c r="BQ364">
        <v>1</v>
      </c>
      <c r="BR364">
        <v>1</v>
      </c>
    </row>
    <row r="365" spans="1:70" x14ac:dyDescent="0.25">
      <c r="A365">
        <v>128</v>
      </c>
      <c r="B365" s="5" t="s">
        <v>8</v>
      </c>
      <c r="C365" s="6">
        <v>44021.921135358796</v>
      </c>
      <c r="D365" s="5" t="s">
        <v>141</v>
      </c>
      <c r="E365">
        <v>1</v>
      </c>
      <c r="F365">
        <v>1</v>
      </c>
      <c r="G365">
        <v>1</v>
      </c>
      <c r="H365" s="5">
        <v>-10</v>
      </c>
      <c r="AK365">
        <v>41</v>
      </c>
      <c r="AL365" s="5" t="s">
        <v>8</v>
      </c>
      <c r="AM365" s="6">
        <v>44014.535567928244</v>
      </c>
      <c r="AN365" s="5" t="s">
        <v>88</v>
      </c>
      <c r="AO365">
        <v>1</v>
      </c>
      <c r="AP365">
        <v>1</v>
      </c>
      <c r="AQ365">
        <v>1</v>
      </c>
      <c r="BL365">
        <v>93</v>
      </c>
      <c r="BM365" s="5" t="s">
        <v>8</v>
      </c>
      <c r="BN365" s="6">
        <v>44013.711540127311</v>
      </c>
      <c r="BO365" s="5" t="s">
        <v>80</v>
      </c>
      <c r="BP365">
        <v>1</v>
      </c>
      <c r="BQ365">
        <v>1</v>
      </c>
      <c r="BR365">
        <v>1</v>
      </c>
    </row>
    <row r="366" spans="1:70" x14ac:dyDescent="0.25">
      <c r="A366">
        <v>129</v>
      </c>
      <c r="B366" s="5" t="s">
        <v>8</v>
      </c>
      <c r="C366" s="6">
        <v>44021.921145972221</v>
      </c>
      <c r="D366" s="5" t="s">
        <v>141</v>
      </c>
      <c r="E366">
        <v>1</v>
      </c>
      <c r="F366">
        <v>1</v>
      </c>
      <c r="G366">
        <v>1</v>
      </c>
      <c r="H366" s="5">
        <v>-10</v>
      </c>
      <c r="BL366">
        <v>94</v>
      </c>
      <c r="BM366" s="5" t="s">
        <v>8</v>
      </c>
      <c r="BN366" s="6">
        <v>44013.711551956018</v>
      </c>
      <c r="BO366" s="5" t="s">
        <v>80</v>
      </c>
      <c r="BP366">
        <v>1</v>
      </c>
      <c r="BQ366">
        <v>1</v>
      </c>
      <c r="BR366">
        <v>1</v>
      </c>
    </row>
    <row r="367" spans="1:70" x14ac:dyDescent="0.25">
      <c r="A367">
        <v>130</v>
      </c>
      <c r="B367" s="5" t="s">
        <v>8</v>
      </c>
      <c r="C367" s="6">
        <v>44021.92116917824</v>
      </c>
      <c r="D367" s="5" t="s">
        <v>141</v>
      </c>
      <c r="E367">
        <v>1</v>
      </c>
      <c r="F367">
        <v>1</v>
      </c>
      <c r="G367">
        <v>1</v>
      </c>
      <c r="H367" s="5">
        <v>-11</v>
      </c>
      <c r="BL367">
        <v>95</v>
      </c>
      <c r="BM367" s="5" t="s">
        <v>8</v>
      </c>
      <c r="BN367" s="6">
        <v>44013.711572418979</v>
      </c>
      <c r="BO367" s="5" t="s">
        <v>80</v>
      </c>
      <c r="BP367">
        <v>1</v>
      </c>
      <c r="BQ367">
        <v>1</v>
      </c>
      <c r="BR367">
        <v>1</v>
      </c>
    </row>
    <row r="368" spans="1:70" x14ac:dyDescent="0.25">
      <c r="A368">
        <v>131</v>
      </c>
      <c r="B368" s="5" t="s">
        <v>8</v>
      </c>
      <c r="C368" s="6">
        <v>44021.921183784725</v>
      </c>
      <c r="D368" s="5" t="s">
        <v>141</v>
      </c>
      <c r="E368">
        <v>1</v>
      </c>
      <c r="F368">
        <v>1</v>
      </c>
      <c r="G368">
        <v>1</v>
      </c>
      <c r="H368" s="5">
        <v>-28</v>
      </c>
      <c r="BL368">
        <v>96</v>
      </c>
      <c r="BM368" s="5" t="s">
        <v>8</v>
      </c>
      <c r="BN368" s="6">
        <v>44013.711574293979</v>
      </c>
      <c r="BO368" s="5" t="s">
        <v>80</v>
      </c>
      <c r="BP368">
        <v>1</v>
      </c>
      <c r="BQ368">
        <v>1</v>
      </c>
      <c r="BR368">
        <v>1</v>
      </c>
    </row>
    <row r="369" spans="1:70" x14ac:dyDescent="0.25">
      <c r="A369">
        <v>132</v>
      </c>
      <c r="B369" s="5" t="s">
        <v>8</v>
      </c>
      <c r="C369" s="6">
        <v>44021.921193587965</v>
      </c>
      <c r="D369" s="5" t="s">
        <v>141</v>
      </c>
      <c r="E369">
        <v>1</v>
      </c>
      <c r="F369">
        <v>1</v>
      </c>
      <c r="G369">
        <v>1</v>
      </c>
      <c r="H369" s="5">
        <v>-28</v>
      </c>
      <c r="BL369">
        <v>97</v>
      </c>
      <c r="BM369" s="5" t="s">
        <v>8</v>
      </c>
      <c r="BN369" s="6">
        <v>44013.711590590276</v>
      </c>
      <c r="BO369" s="5" t="s">
        <v>80</v>
      </c>
      <c r="BP369">
        <v>1</v>
      </c>
      <c r="BQ369">
        <v>1</v>
      </c>
      <c r="BR369">
        <v>1</v>
      </c>
    </row>
    <row r="370" spans="1:70" x14ac:dyDescent="0.25">
      <c r="A370">
        <v>133</v>
      </c>
      <c r="B370" s="5" t="s">
        <v>8</v>
      </c>
      <c r="C370" s="6">
        <v>44021.921206168983</v>
      </c>
      <c r="D370" s="5" t="s">
        <v>141</v>
      </c>
      <c r="E370">
        <v>1</v>
      </c>
      <c r="F370">
        <v>1</v>
      </c>
      <c r="G370">
        <v>1</v>
      </c>
      <c r="H370" s="5">
        <v>-28</v>
      </c>
      <c r="BL370">
        <v>98</v>
      </c>
      <c r="BM370" s="5" t="s">
        <v>8</v>
      </c>
      <c r="BN370" s="6">
        <v>44013.711597881942</v>
      </c>
      <c r="BO370" s="5" t="s">
        <v>80</v>
      </c>
      <c r="BP370">
        <v>1</v>
      </c>
      <c r="BQ370">
        <v>1</v>
      </c>
      <c r="BR370">
        <v>1</v>
      </c>
    </row>
    <row r="371" spans="1:70" x14ac:dyDescent="0.25">
      <c r="A371">
        <v>134</v>
      </c>
      <c r="B371" s="5" t="s">
        <v>8</v>
      </c>
      <c r="C371" s="6">
        <v>44021.921221932869</v>
      </c>
      <c r="D371" s="5" t="s">
        <v>141</v>
      </c>
      <c r="E371">
        <v>1</v>
      </c>
      <c r="F371">
        <v>1</v>
      </c>
      <c r="G371">
        <v>1</v>
      </c>
      <c r="H371" s="5">
        <v>-28</v>
      </c>
      <c r="BL371">
        <v>99</v>
      </c>
      <c r="BM371" s="5" t="s">
        <v>8</v>
      </c>
      <c r="BN371" s="6">
        <v>44013.711609293983</v>
      </c>
      <c r="BO371" s="5" t="s">
        <v>80</v>
      </c>
      <c r="BP371">
        <v>1</v>
      </c>
      <c r="BQ371">
        <v>1</v>
      </c>
      <c r="BR371">
        <v>1</v>
      </c>
    </row>
    <row r="372" spans="1:70" x14ac:dyDescent="0.25">
      <c r="A372">
        <v>135</v>
      </c>
      <c r="B372" s="5" t="s">
        <v>8</v>
      </c>
      <c r="C372" s="6">
        <v>44021.921227523148</v>
      </c>
      <c r="D372" s="5" t="s">
        <v>141</v>
      </c>
      <c r="E372">
        <v>1</v>
      </c>
      <c r="F372">
        <v>1</v>
      </c>
      <c r="G372">
        <v>1</v>
      </c>
      <c r="H372" s="5">
        <v>-10</v>
      </c>
      <c r="BL372">
        <v>100</v>
      </c>
      <c r="BM372" s="5" t="s">
        <v>8</v>
      </c>
      <c r="BN372" s="6">
        <v>44013.711624837961</v>
      </c>
      <c r="BO372" s="5" t="s">
        <v>80</v>
      </c>
      <c r="BP372">
        <v>1</v>
      </c>
      <c r="BQ372">
        <v>1</v>
      </c>
      <c r="BR372">
        <v>1</v>
      </c>
    </row>
    <row r="373" spans="1:70" x14ac:dyDescent="0.25">
      <c r="A373">
        <v>136</v>
      </c>
      <c r="B373" s="5" t="s">
        <v>8</v>
      </c>
      <c r="C373" s="6">
        <v>44021.921246226855</v>
      </c>
      <c r="D373" s="5" t="s">
        <v>141</v>
      </c>
      <c r="E373">
        <v>1</v>
      </c>
      <c r="F373">
        <v>1</v>
      </c>
      <c r="G373">
        <v>1</v>
      </c>
      <c r="H373" s="5">
        <v>-10</v>
      </c>
      <c r="BL373">
        <v>101</v>
      </c>
      <c r="BM373" s="5" t="s">
        <v>8</v>
      </c>
      <c r="BN373" s="6">
        <v>44013.711632094906</v>
      </c>
      <c r="BO373" s="5" t="s">
        <v>80</v>
      </c>
      <c r="BP373">
        <v>1</v>
      </c>
      <c r="BQ373">
        <v>1</v>
      </c>
      <c r="BR373">
        <v>1</v>
      </c>
    </row>
    <row r="374" spans="1:70" x14ac:dyDescent="0.25">
      <c r="A374">
        <v>137</v>
      </c>
      <c r="B374" s="5" t="s">
        <v>8</v>
      </c>
      <c r="C374" s="6">
        <v>44021.921258275463</v>
      </c>
      <c r="D374" s="5" t="s">
        <v>141</v>
      </c>
      <c r="E374">
        <v>1</v>
      </c>
      <c r="F374">
        <v>1</v>
      </c>
      <c r="G374">
        <v>1</v>
      </c>
      <c r="H374" s="5">
        <v>-10</v>
      </c>
      <c r="BL374">
        <v>102</v>
      </c>
      <c r="BM374" s="5" t="s">
        <v>8</v>
      </c>
      <c r="BN374" s="6">
        <v>44013.711644756942</v>
      </c>
      <c r="BO374" s="5" t="s">
        <v>80</v>
      </c>
      <c r="BP374">
        <v>1</v>
      </c>
      <c r="BQ374">
        <v>1</v>
      </c>
      <c r="BR374">
        <v>1</v>
      </c>
    </row>
    <row r="375" spans="1:70" x14ac:dyDescent="0.25">
      <c r="A375">
        <v>138</v>
      </c>
      <c r="B375" s="5" t="s">
        <v>8</v>
      </c>
      <c r="C375" s="6">
        <v>44021.921262291668</v>
      </c>
      <c r="D375" s="5" t="s">
        <v>141</v>
      </c>
      <c r="E375">
        <v>1</v>
      </c>
      <c r="F375">
        <v>1</v>
      </c>
      <c r="G375">
        <v>1</v>
      </c>
      <c r="H375" s="5">
        <v>-10</v>
      </c>
      <c r="BL375">
        <v>103</v>
      </c>
      <c r="BM375" s="5" t="s">
        <v>8</v>
      </c>
      <c r="BN375" s="6">
        <v>44013.711659259257</v>
      </c>
      <c r="BO375" s="5" t="s">
        <v>80</v>
      </c>
      <c r="BP375">
        <v>1</v>
      </c>
      <c r="BQ375">
        <v>1</v>
      </c>
      <c r="BR375">
        <v>1</v>
      </c>
    </row>
    <row r="376" spans="1:70" x14ac:dyDescent="0.25">
      <c r="A376">
        <v>139</v>
      </c>
      <c r="B376" s="5" t="s">
        <v>8</v>
      </c>
      <c r="C376" s="6">
        <v>44021.921273229163</v>
      </c>
      <c r="D376" s="5" t="s">
        <v>141</v>
      </c>
      <c r="E376">
        <v>1</v>
      </c>
      <c r="F376">
        <v>1</v>
      </c>
      <c r="G376">
        <v>1</v>
      </c>
      <c r="H376" s="5">
        <v>-28</v>
      </c>
      <c r="BL376">
        <v>104</v>
      </c>
      <c r="BM376" s="5" t="s">
        <v>8</v>
      </c>
      <c r="BN376" s="6">
        <v>44013.711668263888</v>
      </c>
      <c r="BO376" s="5" t="s">
        <v>80</v>
      </c>
      <c r="BP376">
        <v>1</v>
      </c>
      <c r="BQ376">
        <v>1</v>
      </c>
      <c r="BR376">
        <v>1</v>
      </c>
    </row>
    <row r="377" spans="1:70" x14ac:dyDescent="0.25">
      <c r="A377">
        <v>140</v>
      </c>
      <c r="B377" s="5" t="s">
        <v>8</v>
      </c>
      <c r="C377" s="6">
        <v>44021.921285543984</v>
      </c>
      <c r="D377" s="5" t="s">
        <v>141</v>
      </c>
      <c r="E377">
        <v>1</v>
      </c>
      <c r="F377">
        <v>1</v>
      </c>
      <c r="G377">
        <v>1</v>
      </c>
      <c r="H377" s="5">
        <v>-31</v>
      </c>
      <c r="BL377">
        <v>105</v>
      </c>
      <c r="BM377" s="5" t="s">
        <v>8</v>
      </c>
      <c r="BN377" s="6">
        <v>44013.711680011576</v>
      </c>
      <c r="BO377" s="5" t="s">
        <v>80</v>
      </c>
      <c r="BP377">
        <v>1</v>
      </c>
      <c r="BQ377">
        <v>1</v>
      </c>
      <c r="BR377">
        <v>1</v>
      </c>
    </row>
    <row r="378" spans="1:70" x14ac:dyDescent="0.25">
      <c r="A378">
        <v>141</v>
      </c>
      <c r="B378" s="5" t="s">
        <v>8</v>
      </c>
      <c r="C378" s="6">
        <v>44021.921304849537</v>
      </c>
      <c r="D378" s="5" t="s">
        <v>141</v>
      </c>
      <c r="E378">
        <v>1</v>
      </c>
      <c r="F378">
        <v>1</v>
      </c>
      <c r="G378">
        <v>1</v>
      </c>
      <c r="H378" s="5">
        <v>-10</v>
      </c>
      <c r="BL378">
        <v>106</v>
      </c>
      <c r="BM378" s="5" t="s">
        <v>8</v>
      </c>
      <c r="BN378" s="6">
        <v>44013.711690532407</v>
      </c>
      <c r="BO378" s="5" t="s">
        <v>80</v>
      </c>
      <c r="BP378">
        <v>1</v>
      </c>
      <c r="BQ378">
        <v>1</v>
      </c>
      <c r="BR378">
        <v>1</v>
      </c>
    </row>
    <row r="379" spans="1:70" x14ac:dyDescent="0.25">
      <c r="A379">
        <v>142</v>
      </c>
      <c r="B379" s="5" t="s">
        <v>8</v>
      </c>
      <c r="C379" s="6">
        <v>44021.921308495374</v>
      </c>
      <c r="D379" s="5" t="s">
        <v>141</v>
      </c>
      <c r="E379">
        <v>1</v>
      </c>
      <c r="F379">
        <v>1</v>
      </c>
      <c r="G379">
        <v>1</v>
      </c>
      <c r="H379" s="5">
        <v>-28</v>
      </c>
      <c r="BL379">
        <v>107</v>
      </c>
      <c r="BM379" s="5" t="s">
        <v>8</v>
      </c>
      <c r="BN379" s="6">
        <v>44013.711701458335</v>
      </c>
      <c r="BO379" s="5" t="s">
        <v>80</v>
      </c>
      <c r="BP379">
        <v>1</v>
      </c>
      <c r="BQ379">
        <v>1</v>
      </c>
      <c r="BR379">
        <v>1</v>
      </c>
    </row>
    <row r="380" spans="1:70" x14ac:dyDescent="0.25">
      <c r="A380">
        <v>143</v>
      </c>
      <c r="B380" s="5" t="s">
        <v>8</v>
      </c>
      <c r="C380" s="6">
        <v>44021.92132021991</v>
      </c>
      <c r="D380" s="5" t="s">
        <v>141</v>
      </c>
      <c r="E380">
        <v>1</v>
      </c>
      <c r="F380">
        <v>1</v>
      </c>
      <c r="G380">
        <v>1</v>
      </c>
      <c r="H380" s="5">
        <v>-11</v>
      </c>
      <c r="BL380">
        <v>108</v>
      </c>
      <c r="BM380" s="5" t="s">
        <v>8</v>
      </c>
      <c r="BN380" s="6">
        <v>44013.711715810183</v>
      </c>
      <c r="BO380" s="5" t="s">
        <v>80</v>
      </c>
      <c r="BP380">
        <v>1</v>
      </c>
      <c r="BQ380">
        <v>1</v>
      </c>
      <c r="BR380">
        <v>1</v>
      </c>
    </row>
    <row r="381" spans="1:70" x14ac:dyDescent="0.25">
      <c r="A381">
        <v>144</v>
      </c>
      <c r="B381" s="5" t="s">
        <v>8</v>
      </c>
      <c r="C381" s="6">
        <v>44021.921333981481</v>
      </c>
      <c r="D381" s="5" t="s">
        <v>141</v>
      </c>
      <c r="E381">
        <v>1</v>
      </c>
      <c r="F381">
        <v>1</v>
      </c>
      <c r="G381">
        <v>1</v>
      </c>
      <c r="H381" s="5">
        <v>-10</v>
      </c>
      <c r="BL381">
        <v>109</v>
      </c>
      <c r="BM381" s="5" t="s">
        <v>8</v>
      </c>
      <c r="BN381" s="6">
        <v>44013.711727754628</v>
      </c>
      <c r="BO381" s="5" t="s">
        <v>80</v>
      </c>
      <c r="BP381">
        <v>1</v>
      </c>
      <c r="BQ381">
        <v>1</v>
      </c>
      <c r="BR381">
        <v>1</v>
      </c>
    </row>
    <row r="382" spans="1:70" x14ac:dyDescent="0.25">
      <c r="A382">
        <v>145</v>
      </c>
      <c r="B382" s="5" t="s">
        <v>8</v>
      </c>
      <c r="C382" s="6">
        <v>44021.921343541668</v>
      </c>
      <c r="D382" s="5" t="s">
        <v>141</v>
      </c>
      <c r="E382">
        <v>1</v>
      </c>
      <c r="F382">
        <v>1</v>
      </c>
      <c r="G382">
        <v>1</v>
      </c>
      <c r="H382" s="5">
        <v>-28</v>
      </c>
      <c r="BL382">
        <v>110</v>
      </c>
      <c r="BM382" s="5" t="s">
        <v>8</v>
      </c>
      <c r="BN382" s="6">
        <v>44013.711736747682</v>
      </c>
      <c r="BO382" s="5" t="s">
        <v>80</v>
      </c>
      <c r="BP382">
        <v>1</v>
      </c>
      <c r="BQ382">
        <v>1</v>
      </c>
      <c r="BR382">
        <v>1</v>
      </c>
    </row>
    <row r="383" spans="1:70" x14ac:dyDescent="0.25">
      <c r="A383">
        <v>146</v>
      </c>
      <c r="B383" s="5" t="s">
        <v>8</v>
      </c>
      <c r="C383" s="6">
        <v>44021.921365995368</v>
      </c>
      <c r="D383" s="5" t="s">
        <v>141</v>
      </c>
      <c r="E383">
        <v>1</v>
      </c>
      <c r="F383">
        <v>1</v>
      </c>
      <c r="G383">
        <v>1</v>
      </c>
      <c r="H383" s="5">
        <v>-28</v>
      </c>
      <c r="BL383">
        <v>111</v>
      </c>
      <c r="BM383" s="5" t="s">
        <v>8</v>
      </c>
      <c r="BN383" s="6">
        <v>44013.711759953701</v>
      </c>
      <c r="BO383" s="5" t="s">
        <v>80</v>
      </c>
      <c r="BP383">
        <v>1</v>
      </c>
      <c r="BQ383">
        <v>1</v>
      </c>
      <c r="BR383">
        <v>1</v>
      </c>
    </row>
    <row r="384" spans="1:70" x14ac:dyDescent="0.25">
      <c r="A384">
        <v>147</v>
      </c>
      <c r="B384" s="5" t="s">
        <v>8</v>
      </c>
      <c r="C384" s="6">
        <v>44021.92138068287</v>
      </c>
      <c r="D384" s="5" t="s">
        <v>141</v>
      </c>
      <c r="E384">
        <v>1</v>
      </c>
      <c r="F384">
        <v>1</v>
      </c>
      <c r="G384">
        <v>1</v>
      </c>
      <c r="H384" s="5">
        <v>-28</v>
      </c>
      <c r="BL384">
        <v>112</v>
      </c>
      <c r="BM384" s="5" t="s">
        <v>8</v>
      </c>
      <c r="BN384" s="6">
        <v>44013.711780254627</v>
      </c>
      <c r="BO384" s="5" t="s">
        <v>80</v>
      </c>
      <c r="BP384">
        <v>1</v>
      </c>
      <c r="BQ384">
        <v>1</v>
      </c>
      <c r="BR384">
        <v>1</v>
      </c>
    </row>
    <row r="385" spans="1:70" x14ac:dyDescent="0.25">
      <c r="A385">
        <v>148</v>
      </c>
      <c r="B385" s="5" t="s">
        <v>8</v>
      </c>
      <c r="C385" s="6">
        <v>44021.921393703706</v>
      </c>
      <c r="D385" s="5" t="s">
        <v>141</v>
      </c>
      <c r="E385">
        <v>1</v>
      </c>
      <c r="F385">
        <v>1</v>
      </c>
      <c r="G385">
        <v>1</v>
      </c>
      <c r="H385" s="5">
        <v>-11</v>
      </c>
      <c r="BL385">
        <v>113</v>
      </c>
      <c r="BM385" s="5" t="s">
        <v>8</v>
      </c>
      <c r="BN385" s="6">
        <v>44013.711782650462</v>
      </c>
      <c r="BO385" s="5" t="s">
        <v>80</v>
      </c>
      <c r="BP385">
        <v>1</v>
      </c>
      <c r="BQ385">
        <v>1</v>
      </c>
      <c r="BR385">
        <v>1</v>
      </c>
    </row>
    <row r="386" spans="1:70" x14ac:dyDescent="0.25">
      <c r="A386">
        <v>149</v>
      </c>
      <c r="B386" s="5" t="s">
        <v>8</v>
      </c>
      <c r="C386" s="6">
        <v>44021.921404305554</v>
      </c>
      <c r="D386" s="5" t="s">
        <v>141</v>
      </c>
      <c r="E386">
        <v>1</v>
      </c>
      <c r="F386">
        <v>1</v>
      </c>
      <c r="G386">
        <v>1</v>
      </c>
      <c r="H386" s="5">
        <v>-28</v>
      </c>
      <c r="BL386">
        <v>114</v>
      </c>
      <c r="BM386" s="5" t="s">
        <v>8</v>
      </c>
      <c r="BN386" s="6">
        <v>44013.711794953706</v>
      </c>
      <c r="BO386" s="5" t="s">
        <v>80</v>
      </c>
      <c r="BP386">
        <v>1</v>
      </c>
      <c r="BQ386">
        <v>1</v>
      </c>
      <c r="BR386">
        <v>1</v>
      </c>
    </row>
    <row r="387" spans="1:70" x14ac:dyDescent="0.25">
      <c r="A387">
        <v>150</v>
      </c>
      <c r="B387" s="5" t="s">
        <v>8</v>
      </c>
      <c r="C387" s="6">
        <v>44021.921413865741</v>
      </c>
      <c r="D387" s="5" t="s">
        <v>141</v>
      </c>
      <c r="E387">
        <v>1</v>
      </c>
      <c r="F387">
        <v>1</v>
      </c>
      <c r="G387">
        <v>1</v>
      </c>
      <c r="H387" s="5">
        <v>-28</v>
      </c>
      <c r="BL387">
        <v>115</v>
      </c>
      <c r="BM387" s="5" t="s">
        <v>8</v>
      </c>
      <c r="BN387" s="6">
        <v>44013.711808877313</v>
      </c>
      <c r="BO387" s="5" t="s">
        <v>80</v>
      </c>
      <c r="BP387">
        <v>1</v>
      </c>
      <c r="BQ387">
        <v>1</v>
      </c>
      <c r="BR387">
        <v>1</v>
      </c>
    </row>
    <row r="388" spans="1:70" x14ac:dyDescent="0.25">
      <c r="A388">
        <v>151</v>
      </c>
      <c r="B388" s="5" t="s">
        <v>8</v>
      </c>
      <c r="C388" s="6">
        <v>44021.921426377317</v>
      </c>
      <c r="D388" s="5" t="s">
        <v>141</v>
      </c>
      <c r="E388">
        <v>1</v>
      </c>
      <c r="F388">
        <v>1</v>
      </c>
      <c r="G388">
        <v>1</v>
      </c>
      <c r="H388" s="5">
        <v>-10</v>
      </c>
      <c r="BL388">
        <v>116</v>
      </c>
      <c r="BM388" s="5" t="s">
        <v>8</v>
      </c>
      <c r="BN388" s="6">
        <v>44013.71181951389</v>
      </c>
      <c r="BO388" s="5" t="s">
        <v>80</v>
      </c>
      <c r="BP388">
        <v>1</v>
      </c>
      <c r="BQ388">
        <v>1</v>
      </c>
      <c r="BR388">
        <v>1</v>
      </c>
    </row>
    <row r="389" spans="1:70" x14ac:dyDescent="0.25">
      <c r="A389">
        <v>152</v>
      </c>
      <c r="B389" s="5" t="s">
        <v>8</v>
      </c>
      <c r="C389" s="6">
        <v>44021.921447499997</v>
      </c>
      <c r="D389" s="5" t="s">
        <v>141</v>
      </c>
      <c r="E389">
        <v>1</v>
      </c>
      <c r="F389">
        <v>1</v>
      </c>
      <c r="G389">
        <v>1</v>
      </c>
      <c r="H389" s="5">
        <v>-28</v>
      </c>
      <c r="BL389">
        <v>117</v>
      </c>
      <c r="BM389" s="5" t="s">
        <v>8</v>
      </c>
      <c r="BN389" s="6">
        <v>44013.71183028935</v>
      </c>
      <c r="BO389" s="5" t="s">
        <v>80</v>
      </c>
      <c r="BP389">
        <v>1</v>
      </c>
      <c r="BQ389">
        <v>1</v>
      </c>
      <c r="BR389">
        <v>1</v>
      </c>
    </row>
    <row r="390" spans="1:70" x14ac:dyDescent="0.25">
      <c r="A390">
        <v>153</v>
      </c>
      <c r="B390" s="5" t="s">
        <v>8</v>
      </c>
      <c r="C390" s="6">
        <v>44021.921470694448</v>
      </c>
      <c r="D390" s="5" t="s">
        <v>141</v>
      </c>
      <c r="E390">
        <v>1</v>
      </c>
      <c r="F390">
        <v>1</v>
      </c>
      <c r="G390">
        <v>1</v>
      </c>
      <c r="H390" s="5">
        <v>-31</v>
      </c>
      <c r="BL390">
        <v>118</v>
      </c>
      <c r="BM390" s="5" t="s">
        <v>8</v>
      </c>
      <c r="BN390" s="6">
        <v>44013.71184314815</v>
      </c>
      <c r="BO390" s="5" t="s">
        <v>80</v>
      </c>
      <c r="BP390">
        <v>1</v>
      </c>
      <c r="BQ390">
        <v>1</v>
      </c>
      <c r="BR390">
        <v>1</v>
      </c>
    </row>
    <row r="391" spans="1:70" x14ac:dyDescent="0.25">
      <c r="A391">
        <v>154</v>
      </c>
      <c r="B391" s="5" t="s">
        <v>8</v>
      </c>
      <c r="C391" s="6">
        <v>44021.921483344908</v>
      </c>
      <c r="D391" s="5" t="s">
        <v>141</v>
      </c>
      <c r="E391">
        <v>1</v>
      </c>
      <c r="F391">
        <v>1</v>
      </c>
      <c r="G391">
        <v>1</v>
      </c>
      <c r="H391" s="5">
        <v>-28</v>
      </c>
      <c r="BL391">
        <v>119</v>
      </c>
      <c r="BM391" s="5" t="s">
        <v>8</v>
      </c>
      <c r="BN391" s="6">
        <v>44013.711853923611</v>
      </c>
      <c r="BO391" s="5" t="s">
        <v>80</v>
      </c>
      <c r="BP391">
        <v>1</v>
      </c>
      <c r="BQ391">
        <v>1</v>
      </c>
      <c r="BR391">
        <v>1</v>
      </c>
    </row>
    <row r="392" spans="1:70" x14ac:dyDescent="0.25">
      <c r="A392">
        <v>155</v>
      </c>
      <c r="B392" s="5" t="s">
        <v>8</v>
      </c>
      <c r="C392" s="6">
        <v>44021.921495960647</v>
      </c>
      <c r="D392" s="5" t="s">
        <v>141</v>
      </c>
      <c r="E392">
        <v>1</v>
      </c>
      <c r="F392">
        <v>1</v>
      </c>
      <c r="G392">
        <v>1</v>
      </c>
      <c r="H392" s="5">
        <v>-28</v>
      </c>
      <c r="BL392">
        <v>120</v>
      </c>
      <c r="BM392" s="5" t="s">
        <v>8</v>
      </c>
      <c r="BN392" s="6">
        <v>44013.711863553239</v>
      </c>
      <c r="BO392" s="5" t="s">
        <v>80</v>
      </c>
      <c r="BP392">
        <v>1</v>
      </c>
      <c r="BQ392">
        <v>1</v>
      </c>
      <c r="BR392">
        <v>1</v>
      </c>
    </row>
    <row r="393" spans="1:70" x14ac:dyDescent="0.25">
      <c r="A393">
        <v>156</v>
      </c>
      <c r="B393" s="5" t="s">
        <v>8</v>
      </c>
      <c r="C393" s="6">
        <v>44021.921505104168</v>
      </c>
      <c r="D393" s="5" t="s">
        <v>141</v>
      </c>
      <c r="E393">
        <v>1</v>
      </c>
      <c r="F393">
        <v>1</v>
      </c>
      <c r="G393">
        <v>1</v>
      </c>
      <c r="H393" s="5">
        <v>-10</v>
      </c>
      <c r="BM393" s="5"/>
      <c r="BN393" s="6"/>
      <c r="BO393" s="5"/>
    </row>
    <row r="394" spans="1:70" x14ac:dyDescent="0.25">
      <c r="A394">
        <v>157</v>
      </c>
      <c r="B394" s="5" t="s">
        <v>8</v>
      </c>
      <c r="C394" s="6">
        <v>44021.921520925927</v>
      </c>
      <c r="D394" s="5" t="s">
        <v>141</v>
      </c>
      <c r="E394">
        <v>1</v>
      </c>
      <c r="F394">
        <v>1</v>
      </c>
      <c r="G394">
        <v>1</v>
      </c>
      <c r="H394" s="5">
        <v>-28</v>
      </c>
    </row>
    <row r="395" spans="1:70" x14ac:dyDescent="0.25">
      <c r="A395">
        <v>158</v>
      </c>
      <c r="B395" s="5" t="s">
        <v>8</v>
      </c>
      <c r="C395" s="6">
        <v>44021.921530509258</v>
      </c>
      <c r="D395" s="5" t="s">
        <v>141</v>
      </c>
      <c r="E395">
        <v>1</v>
      </c>
      <c r="F395">
        <v>1</v>
      </c>
      <c r="G395">
        <v>1</v>
      </c>
      <c r="H395" s="5">
        <v>-28</v>
      </c>
    </row>
    <row r="396" spans="1:70" x14ac:dyDescent="0.25">
      <c r="A396">
        <v>159</v>
      </c>
      <c r="B396" s="5" t="s">
        <v>8</v>
      </c>
      <c r="C396" s="6">
        <v>44021.921540081021</v>
      </c>
      <c r="D396" s="5" t="s">
        <v>141</v>
      </c>
      <c r="E396">
        <v>1</v>
      </c>
      <c r="F396">
        <v>1</v>
      </c>
      <c r="G396">
        <v>1</v>
      </c>
      <c r="H396" s="5">
        <v>-28</v>
      </c>
    </row>
    <row r="397" spans="1:70" x14ac:dyDescent="0.25">
      <c r="A397">
        <v>160</v>
      </c>
      <c r="B397" s="5" t="s">
        <v>8</v>
      </c>
      <c r="C397" s="6">
        <v>44021.921555833331</v>
      </c>
      <c r="D397" s="5" t="s">
        <v>141</v>
      </c>
      <c r="E397">
        <v>1</v>
      </c>
      <c r="F397">
        <v>1</v>
      </c>
      <c r="G397">
        <v>1</v>
      </c>
      <c r="H397" s="5">
        <v>-19</v>
      </c>
    </row>
    <row r="398" spans="1:70" x14ac:dyDescent="0.25">
      <c r="A398">
        <v>161</v>
      </c>
      <c r="B398" s="5" t="s">
        <v>8</v>
      </c>
      <c r="C398" s="6">
        <v>44021.921563379627</v>
      </c>
      <c r="D398" s="5" t="s">
        <v>141</v>
      </c>
      <c r="E398">
        <v>1</v>
      </c>
      <c r="F398">
        <v>1</v>
      </c>
      <c r="G398">
        <v>1</v>
      </c>
      <c r="H398" s="5">
        <v>-28</v>
      </c>
    </row>
    <row r="399" spans="1:70" x14ac:dyDescent="0.25">
      <c r="A399">
        <v>162</v>
      </c>
      <c r="B399" s="5" t="s">
        <v>8</v>
      </c>
      <c r="C399" s="6">
        <v>44021.921586597222</v>
      </c>
      <c r="D399" s="5" t="s">
        <v>141</v>
      </c>
      <c r="E399">
        <v>1</v>
      </c>
      <c r="F399">
        <v>1</v>
      </c>
      <c r="G399">
        <v>1</v>
      </c>
      <c r="H399" s="5">
        <v>-28</v>
      </c>
    </row>
    <row r="400" spans="1:70" x14ac:dyDescent="0.25">
      <c r="A400">
        <v>163</v>
      </c>
      <c r="B400" s="5" t="s">
        <v>8</v>
      </c>
      <c r="C400" s="6">
        <v>44021.921597488428</v>
      </c>
      <c r="D400" s="5" t="s">
        <v>141</v>
      </c>
      <c r="E400">
        <v>1</v>
      </c>
      <c r="F400">
        <v>1</v>
      </c>
      <c r="G400">
        <v>1</v>
      </c>
      <c r="H400" s="5">
        <v>-12</v>
      </c>
    </row>
    <row r="401" spans="1:8" x14ac:dyDescent="0.25">
      <c r="A401">
        <v>164</v>
      </c>
      <c r="B401" s="5" t="s">
        <v>8</v>
      </c>
      <c r="C401" s="6">
        <v>44021.921611307873</v>
      </c>
      <c r="D401" s="5" t="s">
        <v>141</v>
      </c>
      <c r="E401">
        <v>1</v>
      </c>
      <c r="F401">
        <v>1</v>
      </c>
      <c r="G401">
        <v>1</v>
      </c>
      <c r="H401" s="5">
        <v>-31</v>
      </c>
    </row>
    <row r="402" spans="1:8" x14ac:dyDescent="0.25">
      <c r="A402">
        <v>165</v>
      </c>
      <c r="B402" s="5" t="s">
        <v>8</v>
      </c>
      <c r="C402" s="6">
        <v>44021.921629189812</v>
      </c>
      <c r="D402" s="5" t="s">
        <v>141</v>
      </c>
      <c r="E402">
        <v>1</v>
      </c>
      <c r="F402">
        <v>1</v>
      </c>
      <c r="G402">
        <v>1</v>
      </c>
      <c r="H402" s="5">
        <v>-31</v>
      </c>
    </row>
    <row r="403" spans="1:8" x14ac:dyDescent="0.25">
      <c r="A403">
        <v>166</v>
      </c>
      <c r="B403" s="5" t="s">
        <v>8</v>
      </c>
      <c r="C403" s="6">
        <v>44021.921632442129</v>
      </c>
      <c r="D403" s="5" t="s">
        <v>141</v>
      </c>
      <c r="E403">
        <v>1</v>
      </c>
      <c r="F403">
        <v>1</v>
      </c>
      <c r="G403">
        <v>1</v>
      </c>
      <c r="H403" s="5">
        <v>-10</v>
      </c>
    </row>
    <row r="404" spans="1:8" x14ac:dyDescent="0.25">
      <c r="A404">
        <v>167</v>
      </c>
      <c r="B404" s="5" t="s">
        <v>8</v>
      </c>
      <c r="C404" s="6">
        <v>44021.921647303243</v>
      </c>
      <c r="D404" s="5" t="s">
        <v>141</v>
      </c>
      <c r="E404">
        <v>1</v>
      </c>
      <c r="F404">
        <v>1</v>
      </c>
      <c r="G404">
        <v>1</v>
      </c>
      <c r="H404" s="5">
        <v>-31</v>
      </c>
    </row>
    <row r="405" spans="1:8" x14ac:dyDescent="0.25">
      <c r="A405">
        <v>168</v>
      </c>
      <c r="B405" s="5" t="s">
        <v>8</v>
      </c>
      <c r="C405" s="6">
        <v>44021.921656307873</v>
      </c>
      <c r="D405" s="5" t="s">
        <v>141</v>
      </c>
      <c r="E405">
        <v>1</v>
      </c>
      <c r="F405">
        <v>1</v>
      </c>
      <c r="G405">
        <v>1</v>
      </c>
      <c r="H405" s="5">
        <v>-10</v>
      </c>
    </row>
    <row r="406" spans="1:8" x14ac:dyDescent="0.25">
      <c r="A406">
        <v>169</v>
      </c>
      <c r="B406" s="5" t="s">
        <v>8</v>
      </c>
      <c r="C406" s="6">
        <v>44021.921672372686</v>
      </c>
      <c r="D406" s="5" t="s">
        <v>141</v>
      </c>
      <c r="E406">
        <v>1</v>
      </c>
      <c r="F406">
        <v>1</v>
      </c>
      <c r="G406">
        <v>1</v>
      </c>
      <c r="H406" s="5">
        <v>-28</v>
      </c>
    </row>
    <row r="407" spans="1:8" x14ac:dyDescent="0.25">
      <c r="A407">
        <v>170</v>
      </c>
      <c r="B407" s="5" t="s">
        <v>8</v>
      </c>
      <c r="C407" s="6">
        <v>44021.921680254629</v>
      </c>
      <c r="D407" s="5" t="s">
        <v>141</v>
      </c>
      <c r="E407">
        <v>1</v>
      </c>
      <c r="F407">
        <v>1</v>
      </c>
      <c r="G407">
        <v>1</v>
      </c>
      <c r="H407" s="5">
        <v>-28</v>
      </c>
    </row>
    <row r="408" spans="1:8" x14ac:dyDescent="0.25">
      <c r="A408">
        <v>171</v>
      </c>
      <c r="B408" s="5" t="s">
        <v>8</v>
      </c>
      <c r="C408" s="6">
        <v>44021.921692349541</v>
      </c>
      <c r="D408" s="5" t="s">
        <v>141</v>
      </c>
      <c r="E408">
        <v>1</v>
      </c>
      <c r="F408">
        <v>1</v>
      </c>
      <c r="G408">
        <v>1</v>
      </c>
      <c r="H408" s="5">
        <v>-28</v>
      </c>
    </row>
    <row r="409" spans="1:8" x14ac:dyDescent="0.25">
      <c r="A409">
        <v>172</v>
      </c>
      <c r="B409" s="5" t="s">
        <v>8</v>
      </c>
      <c r="C409" s="6">
        <v>44021.921702951389</v>
      </c>
      <c r="D409" s="5" t="s">
        <v>141</v>
      </c>
      <c r="E409">
        <v>1</v>
      </c>
      <c r="F409">
        <v>1</v>
      </c>
      <c r="G409">
        <v>1</v>
      </c>
      <c r="H409" s="5">
        <v>-28</v>
      </c>
    </row>
    <row r="410" spans="1:8" x14ac:dyDescent="0.25">
      <c r="A410">
        <v>173</v>
      </c>
      <c r="B410" s="5" t="s">
        <v>8</v>
      </c>
      <c r="C410" s="6">
        <v>44021.921713240743</v>
      </c>
      <c r="D410" s="5" t="s">
        <v>141</v>
      </c>
      <c r="E410">
        <v>1</v>
      </c>
      <c r="F410">
        <v>1</v>
      </c>
      <c r="G410">
        <v>1</v>
      </c>
      <c r="H410" s="5">
        <v>-10</v>
      </c>
    </row>
    <row r="411" spans="1:8" x14ac:dyDescent="0.25">
      <c r="A411">
        <v>174</v>
      </c>
      <c r="B411" s="5" t="s">
        <v>8</v>
      </c>
      <c r="C411" s="6">
        <v>44021.921727939814</v>
      </c>
      <c r="D411" s="5" t="s">
        <v>141</v>
      </c>
      <c r="E411">
        <v>1</v>
      </c>
      <c r="F411">
        <v>1</v>
      </c>
      <c r="G411">
        <v>1</v>
      </c>
      <c r="H411" s="5">
        <v>-28</v>
      </c>
    </row>
    <row r="412" spans="1:8" x14ac:dyDescent="0.25">
      <c r="A412">
        <v>175</v>
      </c>
      <c r="B412" s="5" t="s">
        <v>8</v>
      </c>
      <c r="C412" s="6">
        <v>44021.921737418983</v>
      </c>
      <c r="D412" s="5" t="s">
        <v>141</v>
      </c>
      <c r="E412">
        <v>1</v>
      </c>
      <c r="F412">
        <v>1</v>
      </c>
      <c r="G412">
        <v>1</v>
      </c>
      <c r="H412" s="5">
        <v>-28</v>
      </c>
    </row>
    <row r="413" spans="1:8" x14ac:dyDescent="0.25">
      <c r="A413">
        <v>176</v>
      </c>
      <c r="B413" s="5" t="s">
        <v>8</v>
      </c>
      <c r="C413" s="6">
        <v>44021.92175991898</v>
      </c>
      <c r="D413" s="5" t="s">
        <v>141</v>
      </c>
      <c r="E413">
        <v>1</v>
      </c>
      <c r="F413">
        <v>1</v>
      </c>
      <c r="G413">
        <v>1</v>
      </c>
      <c r="H413" s="5">
        <v>-11</v>
      </c>
    </row>
    <row r="414" spans="1:8" x14ac:dyDescent="0.25">
      <c r="A414">
        <v>177</v>
      </c>
      <c r="B414" s="5" t="s">
        <v>8</v>
      </c>
      <c r="C414" s="6">
        <v>44021.921770868059</v>
      </c>
      <c r="D414" s="5" t="s">
        <v>141</v>
      </c>
      <c r="E414">
        <v>1</v>
      </c>
      <c r="F414">
        <v>1</v>
      </c>
      <c r="G414">
        <v>1</v>
      </c>
      <c r="H414" s="5">
        <v>-28</v>
      </c>
    </row>
    <row r="415" spans="1:8" x14ac:dyDescent="0.25">
      <c r="A415">
        <v>178</v>
      </c>
      <c r="B415" s="5" t="s">
        <v>8</v>
      </c>
      <c r="C415" s="6">
        <v>44021.921784872684</v>
      </c>
      <c r="D415" s="5" t="s">
        <v>141</v>
      </c>
      <c r="E415">
        <v>1</v>
      </c>
      <c r="F415">
        <v>1</v>
      </c>
      <c r="G415">
        <v>1</v>
      </c>
      <c r="H415" s="5">
        <v>-31</v>
      </c>
    </row>
    <row r="416" spans="1:8" x14ac:dyDescent="0.25">
      <c r="A416">
        <v>179</v>
      </c>
      <c r="B416" s="5" t="s">
        <v>8</v>
      </c>
      <c r="C416" s="6">
        <v>44021.921800046293</v>
      </c>
      <c r="D416" s="5" t="s">
        <v>141</v>
      </c>
      <c r="E416">
        <v>1</v>
      </c>
      <c r="F416">
        <v>1</v>
      </c>
      <c r="G416">
        <v>1</v>
      </c>
      <c r="H416" s="5">
        <v>-11</v>
      </c>
    </row>
    <row r="417" spans="1:8" x14ac:dyDescent="0.25">
      <c r="A417">
        <v>180</v>
      </c>
      <c r="B417" s="5" t="s">
        <v>8</v>
      </c>
      <c r="C417" s="6">
        <v>44021.921807407409</v>
      </c>
      <c r="D417" s="5" t="s">
        <v>141</v>
      </c>
      <c r="E417">
        <v>1</v>
      </c>
      <c r="F417">
        <v>1</v>
      </c>
      <c r="G417">
        <v>1</v>
      </c>
      <c r="H417" s="5">
        <v>-10</v>
      </c>
    </row>
    <row r="418" spans="1:8" x14ac:dyDescent="0.25">
      <c r="A418">
        <v>181</v>
      </c>
      <c r="B418" s="5" t="s">
        <v>8</v>
      </c>
      <c r="C418" s="6">
        <v>44021.92182314815</v>
      </c>
      <c r="D418" s="5" t="s">
        <v>141</v>
      </c>
      <c r="E418">
        <v>1</v>
      </c>
      <c r="F418">
        <v>1</v>
      </c>
      <c r="G418">
        <v>1</v>
      </c>
      <c r="H418" s="5">
        <v>-11</v>
      </c>
    </row>
    <row r="419" spans="1:8" x14ac:dyDescent="0.25">
      <c r="A419">
        <v>182</v>
      </c>
      <c r="B419" s="5" t="s">
        <v>8</v>
      </c>
      <c r="C419" s="6">
        <v>44021.921830069441</v>
      </c>
      <c r="D419" s="5" t="s">
        <v>141</v>
      </c>
      <c r="E419">
        <v>1</v>
      </c>
      <c r="F419">
        <v>1</v>
      </c>
      <c r="G419">
        <v>1</v>
      </c>
      <c r="H419" s="5">
        <v>-28</v>
      </c>
    </row>
    <row r="420" spans="1:8" x14ac:dyDescent="0.25">
      <c r="A420">
        <v>183</v>
      </c>
      <c r="B420" s="5" t="s">
        <v>8</v>
      </c>
      <c r="C420" s="6">
        <v>44021.921842465279</v>
      </c>
      <c r="D420" s="5" t="s">
        <v>141</v>
      </c>
      <c r="E420">
        <v>1</v>
      </c>
      <c r="F420">
        <v>1</v>
      </c>
      <c r="G420">
        <v>1</v>
      </c>
      <c r="H420" s="5">
        <v>-28</v>
      </c>
    </row>
    <row r="421" spans="1:8" x14ac:dyDescent="0.25">
      <c r="A421">
        <v>184</v>
      </c>
      <c r="B421" s="5" t="s">
        <v>8</v>
      </c>
      <c r="C421" s="6">
        <v>44021.921855208333</v>
      </c>
      <c r="D421" s="5" t="s">
        <v>141</v>
      </c>
      <c r="E421">
        <v>1</v>
      </c>
      <c r="F421">
        <v>1</v>
      </c>
      <c r="G421">
        <v>1</v>
      </c>
      <c r="H421" s="5">
        <v>-28</v>
      </c>
    </row>
    <row r="422" spans="1:8" x14ac:dyDescent="0.25">
      <c r="A422">
        <v>185</v>
      </c>
      <c r="B422" s="5" t="s">
        <v>8</v>
      </c>
      <c r="C422" s="6">
        <v>44021.921864780095</v>
      </c>
      <c r="D422" s="5" t="s">
        <v>141</v>
      </c>
      <c r="E422">
        <v>1</v>
      </c>
      <c r="F422">
        <v>1</v>
      </c>
      <c r="G422">
        <v>1</v>
      </c>
      <c r="H422" s="5">
        <v>-28</v>
      </c>
    </row>
    <row r="423" spans="1:8" x14ac:dyDescent="0.25">
      <c r="A423">
        <v>186</v>
      </c>
      <c r="B423" s="5" t="s">
        <v>8</v>
      </c>
      <c r="C423" s="6">
        <v>44021.921875162036</v>
      </c>
      <c r="D423" s="5" t="s">
        <v>141</v>
      </c>
      <c r="E423">
        <v>1</v>
      </c>
      <c r="F423">
        <v>1</v>
      </c>
      <c r="G423">
        <v>1</v>
      </c>
      <c r="H423" s="5">
        <v>-28</v>
      </c>
    </row>
    <row r="424" spans="1:8" x14ac:dyDescent="0.25">
      <c r="A424">
        <v>187</v>
      </c>
      <c r="B424" s="5" t="s">
        <v>8</v>
      </c>
      <c r="C424" s="6">
        <v>44021.921886944445</v>
      </c>
      <c r="D424" s="5" t="s">
        <v>141</v>
      </c>
      <c r="E424">
        <v>1</v>
      </c>
      <c r="F424">
        <v>1</v>
      </c>
      <c r="G424">
        <v>1</v>
      </c>
      <c r="H424" s="5">
        <v>-28</v>
      </c>
    </row>
    <row r="425" spans="1:8" x14ac:dyDescent="0.25">
      <c r="A425">
        <v>188</v>
      </c>
      <c r="B425" s="5" t="s">
        <v>8</v>
      </c>
      <c r="C425" s="6">
        <v>44021.921898726854</v>
      </c>
      <c r="D425" s="5" t="s">
        <v>141</v>
      </c>
      <c r="E425">
        <v>1</v>
      </c>
      <c r="F425">
        <v>1</v>
      </c>
      <c r="G425">
        <v>1</v>
      </c>
      <c r="H425" s="5">
        <v>-28</v>
      </c>
    </row>
    <row r="426" spans="1:8" x14ac:dyDescent="0.25">
      <c r="A426">
        <v>189</v>
      </c>
      <c r="B426" s="5" t="s">
        <v>8</v>
      </c>
      <c r="C426" s="6">
        <v>44021.92191258102</v>
      </c>
      <c r="D426" s="5" t="s">
        <v>141</v>
      </c>
      <c r="E426">
        <v>1</v>
      </c>
      <c r="F426">
        <v>1</v>
      </c>
      <c r="G426">
        <v>1</v>
      </c>
      <c r="H426" s="5">
        <v>-28</v>
      </c>
    </row>
    <row r="427" spans="1:8" x14ac:dyDescent="0.25">
      <c r="A427">
        <v>190</v>
      </c>
      <c r="B427" s="5" t="s">
        <v>8</v>
      </c>
      <c r="C427" s="6">
        <v>44021.921921782407</v>
      </c>
      <c r="D427" s="5" t="s">
        <v>141</v>
      </c>
      <c r="E427">
        <v>1</v>
      </c>
      <c r="F427">
        <v>1</v>
      </c>
      <c r="G427">
        <v>1</v>
      </c>
      <c r="H427" s="5">
        <v>-11</v>
      </c>
    </row>
    <row r="428" spans="1:8" x14ac:dyDescent="0.25">
      <c r="A428">
        <v>191</v>
      </c>
      <c r="B428" s="5" t="s">
        <v>8</v>
      </c>
      <c r="C428" s="6">
        <v>44021.921936909719</v>
      </c>
      <c r="D428" s="5" t="s">
        <v>141</v>
      </c>
      <c r="E428">
        <v>1</v>
      </c>
      <c r="F428">
        <v>1</v>
      </c>
      <c r="G428">
        <v>1</v>
      </c>
      <c r="H428" s="5">
        <v>-25</v>
      </c>
    </row>
    <row r="429" spans="1:8" x14ac:dyDescent="0.25">
      <c r="A429">
        <v>192</v>
      </c>
      <c r="B429" s="5" t="s">
        <v>8</v>
      </c>
      <c r="C429" s="6">
        <v>44021.921946562499</v>
      </c>
      <c r="D429" s="5" t="s">
        <v>141</v>
      </c>
      <c r="E429">
        <v>1</v>
      </c>
      <c r="F429">
        <v>1</v>
      </c>
      <c r="G429">
        <v>1</v>
      </c>
      <c r="H429" s="5">
        <v>-28</v>
      </c>
    </row>
    <row r="430" spans="1:8" x14ac:dyDescent="0.25">
      <c r="A430">
        <v>193</v>
      </c>
      <c r="B430" s="5" t="s">
        <v>8</v>
      </c>
      <c r="C430" s="6">
        <v>44021.921967662034</v>
      </c>
      <c r="D430" s="5" t="s">
        <v>141</v>
      </c>
      <c r="E430">
        <v>1</v>
      </c>
      <c r="F430">
        <v>1</v>
      </c>
      <c r="G430">
        <v>1</v>
      </c>
      <c r="H430" s="5">
        <v>-28</v>
      </c>
    </row>
    <row r="431" spans="1:8" x14ac:dyDescent="0.25">
      <c r="A431">
        <v>194</v>
      </c>
      <c r="B431" s="5" t="s">
        <v>8</v>
      </c>
      <c r="C431" s="6">
        <v>44021.921985347224</v>
      </c>
      <c r="D431" s="5" t="s">
        <v>141</v>
      </c>
      <c r="E431">
        <v>1</v>
      </c>
      <c r="F431">
        <v>1</v>
      </c>
      <c r="G431">
        <v>1</v>
      </c>
      <c r="H431" s="5">
        <v>-28</v>
      </c>
    </row>
    <row r="432" spans="1:8" x14ac:dyDescent="0.25">
      <c r="A432">
        <v>195</v>
      </c>
      <c r="B432" s="5" t="s">
        <v>8</v>
      </c>
      <c r="C432" s="6">
        <v>44021.921991979165</v>
      </c>
      <c r="D432" s="5" t="s">
        <v>141</v>
      </c>
      <c r="E432">
        <v>1</v>
      </c>
      <c r="F432">
        <v>1</v>
      </c>
      <c r="G432">
        <v>1</v>
      </c>
      <c r="H432" s="5">
        <v>-28</v>
      </c>
    </row>
    <row r="433" spans="1:8" x14ac:dyDescent="0.25">
      <c r="A433">
        <v>196</v>
      </c>
      <c r="B433" s="5" t="s">
        <v>8</v>
      </c>
      <c r="C433" s="6">
        <v>44021.922004305554</v>
      </c>
      <c r="D433" s="5" t="s">
        <v>141</v>
      </c>
      <c r="E433">
        <v>1</v>
      </c>
      <c r="F433">
        <v>1</v>
      </c>
      <c r="G433">
        <v>1</v>
      </c>
      <c r="H433" s="5">
        <v>-28</v>
      </c>
    </row>
    <row r="434" spans="1:8" x14ac:dyDescent="0.25">
      <c r="A434">
        <v>197</v>
      </c>
      <c r="B434" s="5" t="s">
        <v>8</v>
      </c>
      <c r="C434" s="6">
        <v>44021.922015254633</v>
      </c>
      <c r="D434" s="5" t="s">
        <v>141</v>
      </c>
      <c r="E434">
        <v>1</v>
      </c>
      <c r="F434">
        <v>1</v>
      </c>
      <c r="G434">
        <v>1</v>
      </c>
      <c r="H434" s="5">
        <v>-10</v>
      </c>
    </row>
    <row r="435" spans="1:8" x14ac:dyDescent="0.25">
      <c r="A435">
        <v>198</v>
      </c>
      <c r="B435" s="5" t="s">
        <v>8</v>
      </c>
      <c r="C435" s="6">
        <v>44021.922032222225</v>
      </c>
      <c r="D435" s="5" t="s">
        <v>141</v>
      </c>
      <c r="E435">
        <v>1</v>
      </c>
      <c r="F435">
        <v>1</v>
      </c>
      <c r="G435">
        <v>1</v>
      </c>
      <c r="H435" s="5">
        <v>-11</v>
      </c>
    </row>
    <row r="436" spans="1:8" x14ac:dyDescent="0.25">
      <c r="A436">
        <v>199</v>
      </c>
      <c r="B436" s="5" t="s">
        <v>8</v>
      </c>
      <c r="C436" s="6">
        <v>44021.922037245371</v>
      </c>
      <c r="D436" s="5" t="s">
        <v>141</v>
      </c>
      <c r="E436">
        <v>1</v>
      </c>
      <c r="F436">
        <v>1</v>
      </c>
      <c r="G436">
        <v>1</v>
      </c>
      <c r="H436" s="5">
        <v>-11</v>
      </c>
    </row>
    <row r="437" spans="1:8" x14ac:dyDescent="0.25">
      <c r="A437">
        <v>200</v>
      </c>
      <c r="B437" s="5" t="s">
        <v>8</v>
      </c>
      <c r="C437" s="6">
        <v>44021.922051666668</v>
      </c>
      <c r="D437" s="5" t="s">
        <v>141</v>
      </c>
      <c r="E437">
        <v>1</v>
      </c>
      <c r="F437">
        <v>1</v>
      </c>
      <c r="G437">
        <v>1</v>
      </c>
      <c r="H437" s="5">
        <v>-10</v>
      </c>
    </row>
    <row r="438" spans="1:8" x14ac:dyDescent="0.25">
      <c r="A438">
        <v>201</v>
      </c>
      <c r="B438" s="5" t="s">
        <v>8</v>
      </c>
      <c r="C438" s="6">
        <v>44021.922068217595</v>
      </c>
      <c r="D438" s="5" t="s">
        <v>141</v>
      </c>
      <c r="E438">
        <v>1</v>
      </c>
      <c r="F438">
        <v>1</v>
      </c>
      <c r="G438">
        <v>1</v>
      </c>
      <c r="H438" s="5">
        <v>-28</v>
      </c>
    </row>
    <row r="439" spans="1:8" x14ac:dyDescent="0.25">
      <c r="A439">
        <v>202</v>
      </c>
      <c r="B439" s="5" t="s">
        <v>8</v>
      </c>
      <c r="C439" s="6">
        <v>44021.922073229165</v>
      </c>
      <c r="D439" s="5" t="s">
        <v>141</v>
      </c>
      <c r="E439">
        <v>1</v>
      </c>
      <c r="F439">
        <v>1</v>
      </c>
      <c r="G439">
        <v>1</v>
      </c>
      <c r="H439" s="5">
        <v>-11</v>
      </c>
    </row>
    <row r="440" spans="1:8" x14ac:dyDescent="0.25">
      <c r="A440">
        <v>203</v>
      </c>
      <c r="B440" s="5" t="s">
        <v>8</v>
      </c>
      <c r="C440" s="6">
        <v>44021.922086261577</v>
      </c>
      <c r="D440" s="5" t="s">
        <v>141</v>
      </c>
      <c r="E440">
        <v>1</v>
      </c>
      <c r="F440">
        <v>1</v>
      </c>
      <c r="G440">
        <v>1</v>
      </c>
      <c r="H440" s="5">
        <v>-28</v>
      </c>
    </row>
    <row r="441" spans="1:8" x14ac:dyDescent="0.25">
      <c r="A441">
        <v>204</v>
      </c>
      <c r="B441" s="5" t="s">
        <v>8</v>
      </c>
      <c r="C441" s="6">
        <v>44021.922099664349</v>
      </c>
      <c r="D441" s="5" t="s">
        <v>141</v>
      </c>
      <c r="E441">
        <v>1</v>
      </c>
      <c r="F441">
        <v>1</v>
      </c>
      <c r="G441">
        <v>1</v>
      </c>
      <c r="H441" s="5">
        <v>-28</v>
      </c>
    </row>
    <row r="442" spans="1:8" x14ac:dyDescent="0.25">
      <c r="A442">
        <v>205</v>
      </c>
      <c r="B442" s="5" t="s">
        <v>8</v>
      </c>
      <c r="C442" s="6">
        <v>44021.922122881944</v>
      </c>
      <c r="D442" s="5" t="s">
        <v>141</v>
      </c>
      <c r="E442">
        <v>1</v>
      </c>
      <c r="F442">
        <v>1</v>
      </c>
      <c r="G442">
        <v>1</v>
      </c>
      <c r="H442" s="5">
        <v>-28</v>
      </c>
    </row>
    <row r="443" spans="1:8" x14ac:dyDescent="0.25">
      <c r="A443">
        <v>206</v>
      </c>
      <c r="B443" s="5" t="s">
        <v>8</v>
      </c>
      <c r="C443" s="6">
        <v>44021.922131400461</v>
      </c>
      <c r="D443" s="5" t="s">
        <v>141</v>
      </c>
      <c r="E443">
        <v>1</v>
      </c>
      <c r="F443">
        <v>1</v>
      </c>
      <c r="G443">
        <v>1</v>
      </c>
      <c r="H443" s="5">
        <v>-28</v>
      </c>
    </row>
    <row r="444" spans="1:8" x14ac:dyDescent="0.25">
      <c r="A444">
        <v>207</v>
      </c>
      <c r="B444" s="5" t="s">
        <v>8</v>
      </c>
      <c r="C444" s="6">
        <v>44021.922144039352</v>
      </c>
      <c r="D444" s="5" t="s">
        <v>141</v>
      </c>
      <c r="E444">
        <v>1</v>
      </c>
      <c r="F444">
        <v>1</v>
      </c>
      <c r="G444">
        <v>1</v>
      </c>
      <c r="H444" s="5">
        <v>-28</v>
      </c>
    </row>
    <row r="445" spans="1:8" x14ac:dyDescent="0.25">
      <c r="A445">
        <v>208</v>
      </c>
      <c r="B445" s="5" t="s">
        <v>8</v>
      </c>
      <c r="C445" s="6">
        <v>44021.922154918982</v>
      </c>
      <c r="D445" s="5" t="s">
        <v>141</v>
      </c>
      <c r="E445">
        <v>1</v>
      </c>
      <c r="F445">
        <v>1</v>
      </c>
      <c r="G445">
        <v>1</v>
      </c>
      <c r="H445" s="5">
        <v>-10</v>
      </c>
    </row>
    <row r="446" spans="1:8" x14ac:dyDescent="0.25">
      <c r="A446">
        <v>209</v>
      </c>
      <c r="B446" s="5" t="s">
        <v>8</v>
      </c>
      <c r="C446" s="6">
        <v>44021.922166886572</v>
      </c>
      <c r="D446" s="5" t="s">
        <v>141</v>
      </c>
      <c r="E446">
        <v>1</v>
      </c>
      <c r="F446">
        <v>1</v>
      </c>
      <c r="G446">
        <v>1</v>
      </c>
      <c r="H446" s="5">
        <v>-28</v>
      </c>
    </row>
    <row r="447" spans="1:8" x14ac:dyDescent="0.25">
      <c r="A447">
        <v>210</v>
      </c>
      <c r="B447" s="5" t="s">
        <v>8</v>
      </c>
      <c r="C447" s="6">
        <v>44021.922176446758</v>
      </c>
      <c r="D447" s="5" t="s">
        <v>141</v>
      </c>
      <c r="E447">
        <v>1</v>
      </c>
      <c r="F447">
        <v>1</v>
      </c>
      <c r="G447">
        <v>1</v>
      </c>
      <c r="H447" s="5">
        <v>-28</v>
      </c>
    </row>
    <row r="448" spans="1:8" x14ac:dyDescent="0.25">
      <c r="A448">
        <v>211</v>
      </c>
      <c r="B448" s="5" t="s">
        <v>8</v>
      </c>
      <c r="C448" s="6">
        <v>44021.92218804398</v>
      </c>
      <c r="D448" s="5" t="s">
        <v>141</v>
      </c>
      <c r="E448">
        <v>1</v>
      </c>
      <c r="F448">
        <v>1</v>
      </c>
      <c r="G448">
        <v>1</v>
      </c>
      <c r="H448" s="5">
        <v>-28</v>
      </c>
    </row>
    <row r="449" spans="1:25" x14ac:dyDescent="0.25">
      <c r="A449">
        <v>212</v>
      </c>
      <c r="B449" s="5" t="s">
        <v>8</v>
      </c>
      <c r="C449" s="6">
        <v>44021.922201168978</v>
      </c>
      <c r="D449" s="5" t="s">
        <v>141</v>
      </c>
      <c r="E449">
        <v>1</v>
      </c>
      <c r="F449">
        <v>1</v>
      </c>
      <c r="G449">
        <v>1</v>
      </c>
      <c r="H449" s="5">
        <v>-28</v>
      </c>
    </row>
    <row r="450" spans="1:25" x14ac:dyDescent="0.25">
      <c r="A450">
        <v>213</v>
      </c>
      <c r="B450" s="5" t="s">
        <v>8</v>
      </c>
      <c r="C450" s="6">
        <v>44021.922213483798</v>
      </c>
      <c r="D450" s="5" t="s">
        <v>141</v>
      </c>
      <c r="E450">
        <v>1</v>
      </c>
      <c r="F450">
        <v>1</v>
      </c>
      <c r="G450">
        <v>1</v>
      </c>
      <c r="H450" s="5">
        <v>-10</v>
      </c>
    </row>
    <row r="451" spans="1:25" x14ac:dyDescent="0.25">
      <c r="A451">
        <v>214</v>
      </c>
      <c r="B451" s="5" t="s">
        <v>8</v>
      </c>
      <c r="C451" s="6">
        <v>44021.92222508102</v>
      </c>
      <c r="D451" s="5" t="s">
        <v>141</v>
      </c>
      <c r="E451">
        <v>1</v>
      </c>
      <c r="F451">
        <v>1</v>
      </c>
      <c r="G451">
        <v>1</v>
      </c>
      <c r="H451" s="5">
        <v>-31</v>
      </c>
    </row>
    <row r="452" spans="1:25" x14ac:dyDescent="0.25">
      <c r="A452">
        <v>215</v>
      </c>
      <c r="B452" s="5" t="s">
        <v>8</v>
      </c>
      <c r="C452" s="6">
        <v>44021.922248287039</v>
      </c>
      <c r="D452" s="5" t="s">
        <v>141</v>
      </c>
      <c r="E452">
        <v>1</v>
      </c>
      <c r="F452">
        <v>1</v>
      </c>
      <c r="G452">
        <v>1</v>
      </c>
      <c r="H452" s="5">
        <v>-10</v>
      </c>
    </row>
    <row r="453" spans="1:25" x14ac:dyDescent="0.25">
      <c r="A453">
        <v>216</v>
      </c>
      <c r="B453" s="5" t="s">
        <v>8</v>
      </c>
      <c r="C453" s="6">
        <v>44021.922262650463</v>
      </c>
      <c r="D453" s="5" t="s">
        <v>141</v>
      </c>
      <c r="E453">
        <v>1</v>
      </c>
      <c r="F453">
        <v>1</v>
      </c>
      <c r="G453">
        <v>1</v>
      </c>
      <c r="H453" s="5">
        <v>-28</v>
      </c>
    </row>
    <row r="454" spans="1:25" x14ac:dyDescent="0.25">
      <c r="A454">
        <v>217</v>
      </c>
      <c r="B454" s="5" t="s">
        <v>8</v>
      </c>
      <c r="C454" s="6">
        <v>44021.922269074072</v>
      </c>
      <c r="D454" s="5" t="s">
        <v>141</v>
      </c>
      <c r="E454">
        <v>1</v>
      </c>
      <c r="F454">
        <v>1</v>
      </c>
      <c r="G454">
        <v>1</v>
      </c>
      <c r="H454" s="5">
        <v>-31</v>
      </c>
    </row>
    <row r="455" spans="1:25" x14ac:dyDescent="0.25">
      <c r="A455">
        <v>218</v>
      </c>
      <c r="B455" s="5" t="s">
        <v>8</v>
      </c>
      <c r="C455" s="6">
        <v>44021.922280196763</v>
      </c>
      <c r="D455" s="5" t="s">
        <v>141</v>
      </c>
      <c r="E455">
        <v>1</v>
      </c>
      <c r="F455">
        <v>1</v>
      </c>
      <c r="G455">
        <v>1</v>
      </c>
      <c r="H455" s="5">
        <v>-28</v>
      </c>
    </row>
    <row r="456" spans="1:25" x14ac:dyDescent="0.25">
      <c r="A456">
        <v>219</v>
      </c>
      <c r="B456" s="5" t="s">
        <v>8</v>
      </c>
      <c r="C456" s="6">
        <v>44021.922292673611</v>
      </c>
      <c r="D456" s="5" t="s">
        <v>141</v>
      </c>
      <c r="E456">
        <v>1</v>
      </c>
      <c r="F456">
        <v>1</v>
      </c>
      <c r="G456">
        <v>1</v>
      </c>
      <c r="H456" s="5">
        <v>-11</v>
      </c>
    </row>
    <row r="457" spans="1:25" x14ac:dyDescent="0.25">
      <c r="A457">
        <v>220</v>
      </c>
      <c r="B457" s="5" t="s">
        <v>8</v>
      </c>
      <c r="C457" s="6">
        <v>44021.922303564817</v>
      </c>
      <c r="D457" s="5" t="s">
        <v>141</v>
      </c>
      <c r="E457">
        <v>1</v>
      </c>
      <c r="F457">
        <v>1</v>
      </c>
      <c r="G457">
        <v>1</v>
      </c>
      <c r="H457" s="5">
        <v>-28</v>
      </c>
    </row>
    <row r="458" spans="1:25" x14ac:dyDescent="0.25">
      <c r="A458">
        <v>221</v>
      </c>
      <c r="B458" s="5" t="s">
        <v>8</v>
      </c>
      <c r="C458" s="6">
        <v>44021.922314953707</v>
      </c>
      <c r="D458" s="5" t="s">
        <v>141</v>
      </c>
      <c r="E458">
        <v>1</v>
      </c>
      <c r="F458">
        <v>1</v>
      </c>
      <c r="G458">
        <v>1</v>
      </c>
      <c r="H458" s="5">
        <v>-28</v>
      </c>
    </row>
    <row r="459" spans="1:25" x14ac:dyDescent="0.25">
      <c r="A459">
        <v>222</v>
      </c>
      <c r="B459" s="5" t="s">
        <v>8</v>
      </c>
      <c r="C459" s="6">
        <v>44021.922330081019</v>
      </c>
      <c r="D459" s="5" t="s">
        <v>141</v>
      </c>
      <c r="E459">
        <v>1</v>
      </c>
      <c r="F459">
        <v>1</v>
      </c>
      <c r="G459">
        <v>1</v>
      </c>
      <c r="H459" s="5">
        <v>-28</v>
      </c>
    </row>
    <row r="460" spans="1:25" x14ac:dyDescent="0.25">
      <c r="A460">
        <v>223</v>
      </c>
      <c r="B460" s="5" t="s">
        <v>8</v>
      </c>
      <c r="C460" s="6">
        <v>44021.922342812497</v>
      </c>
      <c r="D460" s="5" t="s">
        <v>141</v>
      </c>
      <c r="E460">
        <v>1</v>
      </c>
      <c r="F460">
        <v>1</v>
      </c>
      <c r="G460">
        <v>1</v>
      </c>
      <c r="H460" s="5">
        <v>-28</v>
      </c>
      <c r="S460" s="5">
        <v>0</v>
      </c>
      <c r="T460" s="5" t="s">
        <v>8</v>
      </c>
      <c r="U460" s="6">
        <v>44014.785825798608</v>
      </c>
      <c r="V460" s="5" t="s">
        <v>108</v>
      </c>
      <c r="W460" s="5">
        <v>1</v>
      </c>
      <c r="X460" s="5">
        <v>1</v>
      </c>
      <c r="Y460" s="5">
        <v>1</v>
      </c>
    </row>
    <row r="461" spans="1:25" x14ac:dyDescent="0.25">
      <c r="A461">
        <v>224</v>
      </c>
      <c r="B461" s="5" t="s">
        <v>8</v>
      </c>
      <c r="C461" s="6">
        <v>44021.922352164351</v>
      </c>
      <c r="D461" s="5" t="s">
        <v>141</v>
      </c>
      <c r="E461">
        <v>1</v>
      </c>
      <c r="F461">
        <v>1</v>
      </c>
      <c r="G461">
        <v>1</v>
      </c>
      <c r="H461" s="5">
        <v>-28</v>
      </c>
      <c r="S461" s="5">
        <v>1</v>
      </c>
      <c r="T461" s="5" t="s">
        <v>8</v>
      </c>
      <c r="U461" s="6">
        <v>44014.785834710645</v>
      </c>
      <c r="V461" s="5" t="s">
        <v>108</v>
      </c>
      <c r="W461" s="5">
        <v>1</v>
      </c>
      <c r="X461" s="5">
        <v>1</v>
      </c>
      <c r="Y461" s="5">
        <v>1</v>
      </c>
    </row>
    <row r="462" spans="1:25" x14ac:dyDescent="0.25">
      <c r="A462">
        <v>225</v>
      </c>
      <c r="B462" s="5" t="s">
        <v>8</v>
      </c>
      <c r="C462" s="6">
        <v>44021.922361736113</v>
      </c>
      <c r="D462" s="5" t="s">
        <v>141</v>
      </c>
      <c r="E462">
        <v>1</v>
      </c>
      <c r="F462">
        <v>1</v>
      </c>
      <c r="G462">
        <v>1</v>
      </c>
      <c r="H462" s="5">
        <v>-10</v>
      </c>
      <c r="S462" s="5">
        <v>2</v>
      </c>
      <c r="T462" s="5" t="s">
        <v>8</v>
      </c>
      <c r="U462" s="6">
        <v>44014.785846631945</v>
      </c>
      <c r="V462" s="5" t="s">
        <v>108</v>
      </c>
      <c r="W462" s="5">
        <v>1</v>
      </c>
      <c r="X462" s="5">
        <v>1</v>
      </c>
      <c r="Y462" s="5">
        <v>1</v>
      </c>
    </row>
    <row r="463" spans="1:25" x14ac:dyDescent="0.25">
      <c r="A463">
        <v>226</v>
      </c>
      <c r="B463" s="5" t="s">
        <v>8</v>
      </c>
      <c r="C463" s="6">
        <v>44021.922372731482</v>
      </c>
      <c r="D463" s="5" t="s">
        <v>141</v>
      </c>
      <c r="E463">
        <v>1</v>
      </c>
      <c r="F463">
        <v>1</v>
      </c>
      <c r="G463">
        <v>1</v>
      </c>
      <c r="H463" s="5">
        <v>-10</v>
      </c>
      <c r="S463" s="5">
        <v>3</v>
      </c>
      <c r="T463" s="5" t="s">
        <v>8</v>
      </c>
      <c r="U463" s="6">
        <v>44014.78585940972</v>
      </c>
      <c r="V463" s="5" t="s">
        <v>108</v>
      </c>
      <c r="W463" s="5">
        <v>1</v>
      </c>
      <c r="X463" s="5">
        <v>1</v>
      </c>
      <c r="Y463" s="5">
        <v>1</v>
      </c>
    </row>
    <row r="464" spans="1:25" x14ac:dyDescent="0.25">
      <c r="A464">
        <v>227</v>
      </c>
      <c r="B464" s="5" t="s">
        <v>8</v>
      </c>
      <c r="C464" s="6">
        <v>44021.922386157406</v>
      </c>
      <c r="D464" s="5" t="s">
        <v>141</v>
      </c>
      <c r="E464">
        <v>1</v>
      </c>
      <c r="F464">
        <v>1</v>
      </c>
      <c r="G464">
        <v>1</v>
      </c>
      <c r="H464" s="5">
        <v>-31</v>
      </c>
      <c r="S464" s="5">
        <v>4</v>
      </c>
      <c r="T464" s="5" t="s">
        <v>8</v>
      </c>
      <c r="U464" s="6">
        <v>44014.785874201392</v>
      </c>
      <c r="V464" s="5" t="s">
        <v>108</v>
      </c>
      <c r="W464" s="5">
        <v>1</v>
      </c>
      <c r="X464" s="5">
        <v>1</v>
      </c>
      <c r="Y464" s="5">
        <v>1</v>
      </c>
    </row>
    <row r="465" spans="1:25" x14ac:dyDescent="0.25">
      <c r="A465">
        <v>228</v>
      </c>
      <c r="B465" s="5" t="s">
        <v>8</v>
      </c>
      <c r="C465" s="6">
        <v>44021.922398113427</v>
      </c>
      <c r="D465" s="5" t="s">
        <v>141</v>
      </c>
      <c r="E465">
        <v>1</v>
      </c>
      <c r="F465">
        <v>1</v>
      </c>
      <c r="G465">
        <v>1</v>
      </c>
      <c r="H465" s="5">
        <v>-28</v>
      </c>
      <c r="S465" s="5">
        <v>5</v>
      </c>
      <c r="T465" s="5" t="s">
        <v>8</v>
      </c>
      <c r="U465" s="6">
        <v>44014.785880324074</v>
      </c>
      <c r="V465" s="5" t="s">
        <v>108</v>
      </c>
      <c r="W465" s="5">
        <v>1</v>
      </c>
      <c r="X465" s="5">
        <v>1</v>
      </c>
      <c r="Y465" s="5">
        <v>1</v>
      </c>
    </row>
    <row r="466" spans="1:25" x14ac:dyDescent="0.25">
      <c r="A466">
        <v>229</v>
      </c>
      <c r="B466" s="5" t="s">
        <v>8</v>
      </c>
      <c r="C466" s="6">
        <v>44021.922409606479</v>
      </c>
      <c r="D466" s="5" t="s">
        <v>141</v>
      </c>
      <c r="E466">
        <v>1</v>
      </c>
      <c r="F466">
        <v>1</v>
      </c>
      <c r="G466">
        <v>1</v>
      </c>
      <c r="H466" s="5">
        <v>-28</v>
      </c>
      <c r="S466" s="5">
        <v>6</v>
      </c>
      <c r="T466" s="5" t="s">
        <v>8</v>
      </c>
      <c r="U466" s="6">
        <v>44014.785892256943</v>
      </c>
      <c r="V466" s="5" t="s">
        <v>108</v>
      </c>
      <c r="W466" s="5">
        <v>1</v>
      </c>
      <c r="X466" s="5">
        <v>1</v>
      </c>
      <c r="Y466" s="5">
        <v>1</v>
      </c>
    </row>
    <row r="467" spans="1:25" x14ac:dyDescent="0.25">
      <c r="A467">
        <v>230</v>
      </c>
      <c r="B467" s="5" t="s">
        <v>8</v>
      </c>
      <c r="C467" s="6">
        <v>44021.922419166665</v>
      </c>
      <c r="D467" s="5" t="s">
        <v>141</v>
      </c>
      <c r="E467">
        <v>1</v>
      </c>
      <c r="F467">
        <v>1</v>
      </c>
      <c r="G467">
        <v>1</v>
      </c>
      <c r="H467" s="5">
        <v>-28</v>
      </c>
      <c r="S467" s="5">
        <v>7</v>
      </c>
      <c r="T467" s="5" t="s">
        <v>8</v>
      </c>
      <c r="U467" s="6">
        <v>44014.785906006946</v>
      </c>
      <c r="V467" s="5" t="s">
        <v>108</v>
      </c>
      <c r="W467" s="5">
        <v>1</v>
      </c>
      <c r="X467" s="5">
        <v>1</v>
      </c>
      <c r="Y467" s="5">
        <v>1</v>
      </c>
    </row>
    <row r="468" spans="1:25" x14ac:dyDescent="0.25">
      <c r="A468">
        <v>231</v>
      </c>
      <c r="B468" s="5" t="s">
        <v>8</v>
      </c>
      <c r="C468" s="6">
        <v>44021.922431782405</v>
      </c>
      <c r="D468" s="5" t="s">
        <v>141</v>
      </c>
      <c r="E468">
        <v>1</v>
      </c>
      <c r="F468">
        <v>1</v>
      </c>
      <c r="G468">
        <v>1</v>
      </c>
      <c r="H468" s="5">
        <v>-10</v>
      </c>
      <c r="S468" s="5">
        <v>8</v>
      </c>
      <c r="T468" s="5" t="s">
        <v>8</v>
      </c>
      <c r="U468" s="6">
        <v>44014.785915173612</v>
      </c>
      <c r="V468" s="5" t="s">
        <v>108</v>
      </c>
      <c r="W468" s="5">
        <v>1</v>
      </c>
      <c r="X468" s="5">
        <v>1</v>
      </c>
      <c r="Y468" s="5">
        <v>1</v>
      </c>
    </row>
    <row r="469" spans="1:25" x14ac:dyDescent="0.25">
      <c r="A469">
        <v>232</v>
      </c>
      <c r="B469" s="5" t="s">
        <v>8</v>
      </c>
      <c r="C469" s="6">
        <v>44021.922444074073</v>
      </c>
      <c r="D469" s="5" t="s">
        <v>141</v>
      </c>
      <c r="E469">
        <v>1</v>
      </c>
      <c r="F469">
        <v>1</v>
      </c>
      <c r="G469">
        <v>1</v>
      </c>
      <c r="H469" s="5">
        <v>-28</v>
      </c>
      <c r="S469" s="5">
        <v>9</v>
      </c>
      <c r="T469" s="5" t="s">
        <v>8</v>
      </c>
      <c r="U469" s="6">
        <v>44014.785927268516</v>
      </c>
      <c r="V469" s="5" t="s">
        <v>108</v>
      </c>
      <c r="W469" s="5">
        <v>1</v>
      </c>
      <c r="X469" s="5">
        <v>1</v>
      </c>
      <c r="Y469" s="5">
        <v>1</v>
      </c>
    </row>
    <row r="470" spans="1:25" x14ac:dyDescent="0.25">
      <c r="A470">
        <v>233</v>
      </c>
      <c r="B470" s="5" t="s">
        <v>8</v>
      </c>
      <c r="C470" s="6">
        <v>44021.922454699074</v>
      </c>
      <c r="D470" s="5" t="s">
        <v>141</v>
      </c>
      <c r="E470">
        <v>1</v>
      </c>
      <c r="F470">
        <v>1</v>
      </c>
      <c r="G470">
        <v>1</v>
      </c>
      <c r="H470" s="5">
        <v>-11</v>
      </c>
      <c r="S470" s="5">
        <v>10</v>
      </c>
      <c r="T470" s="5" t="s">
        <v>8</v>
      </c>
      <c r="U470" s="6">
        <v>44014.785944224539</v>
      </c>
      <c r="V470" s="5" t="s">
        <v>108</v>
      </c>
      <c r="W470" s="5">
        <v>1</v>
      </c>
      <c r="X470" s="5">
        <v>1</v>
      </c>
      <c r="Y470" s="5">
        <v>1</v>
      </c>
    </row>
    <row r="471" spans="1:25" x14ac:dyDescent="0.25">
      <c r="A471">
        <v>234</v>
      </c>
      <c r="B471" s="5" t="s">
        <v>8</v>
      </c>
      <c r="C471" s="6">
        <v>44021.922467083336</v>
      </c>
      <c r="D471" s="5" t="s">
        <v>141</v>
      </c>
      <c r="E471">
        <v>1</v>
      </c>
      <c r="F471">
        <v>1</v>
      </c>
      <c r="G471">
        <v>1</v>
      </c>
      <c r="H471" s="5">
        <v>-28</v>
      </c>
      <c r="S471" s="5">
        <v>11</v>
      </c>
      <c r="T471" s="5" t="s">
        <v>8</v>
      </c>
      <c r="U471" s="6">
        <v>44014.785949513891</v>
      </c>
      <c r="V471" s="5" t="s">
        <v>108</v>
      </c>
      <c r="W471" s="5">
        <v>1</v>
      </c>
      <c r="X471" s="5">
        <v>1</v>
      </c>
      <c r="Y471" s="5">
        <v>1</v>
      </c>
    </row>
    <row r="472" spans="1:25" x14ac:dyDescent="0.25">
      <c r="A472">
        <v>235</v>
      </c>
      <c r="B472" s="5" t="s">
        <v>8</v>
      </c>
      <c r="C472" s="6">
        <v>44021.922478564818</v>
      </c>
      <c r="D472" s="5" t="s">
        <v>141</v>
      </c>
      <c r="E472">
        <v>1</v>
      </c>
      <c r="F472">
        <v>1</v>
      </c>
      <c r="G472">
        <v>1</v>
      </c>
      <c r="H472" s="5">
        <v>-28</v>
      </c>
      <c r="S472" s="5">
        <v>12</v>
      </c>
      <c r="T472" s="5" t="s">
        <v>8</v>
      </c>
      <c r="U472" s="6">
        <v>44014.785961921298</v>
      </c>
      <c r="V472" s="5" t="s">
        <v>108</v>
      </c>
      <c r="W472" s="5">
        <v>1</v>
      </c>
      <c r="X472" s="5">
        <v>1</v>
      </c>
      <c r="Y472" s="5">
        <v>1</v>
      </c>
    </row>
    <row r="473" spans="1:25" x14ac:dyDescent="0.25">
      <c r="A473">
        <v>236</v>
      </c>
      <c r="B473" s="5" t="s">
        <v>8</v>
      </c>
      <c r="C473" s="6">
        <v>44021.92249892361</v>
      </c>
      <c r="D473" s="5" t="s">
        <v>141</v>
      </c>
      <c r="E473">
        <v>1</v>
      </c>
      <c r="F473">
        <v>1</v>
      </c>
      <c r="G473">
        <v>1</v>
      </c>
      <c r="H473" s="5">
        <v>-11</v>
      </c>
      <c r="S473" s="5">
        <v>13</v>
      </c>
      <c r="T473" s="5" t="s">
        <v>8</v>
      </c>
      <c r="U473" s="6">
        <v>44014.785974849539</v>
      </c>
      <c r="V473" s="5" t="s">
        <v>108</v>
      </c>
      <c r="W473" s="5">
        <v>1</v>
      </c>
      <c r="X473" s="5">
        <v>1</v>
      </c>
      <c r="Y473" s="5">
        <v>1</v>
      </c>
    </row>
    <row r="474" spans="1:25" x14ac:dyDescent="0.25">
      <c r="A474">
        <v>237</v>
      </c>
      <c r="B474" s="5" t="s">
        <v>8</v>
      </c>
      <c r="C474" s="6">
        <v>44021.922500497683</v>
      </c>
      <c r="D474" s="5" t="s">
        <v>141</v>
      </c>
      <c r="E474">
        <v>1</v>
      </c>
      <c r="F474">
        <v>1</v>
      </c>
      <c r="G474">
        <v>1</v>
      </c>
      <c r="H474" s="5">
        <v>-10</v>
      </c>
      <c r="S474" s="5">
        <v>14</v>
      </c>
      <c r="T474" s="5" t="s">
        <v>8</v>
      </c>
      <c r="U474" s="6">
        <v>44014.785985868053</v>
      </c>
      <c r="V474" s="5" t="s">
        <v>108</v>
      </c>
      <c r="W474" s="5">
        <v>1</v>
      </c>
      <c r="X474" s="5">
        <v>1</v>
      </c>
      <c r="Y474" s="5">
        <v>1</v>
      </c>
    </row>
    <row r="475" spans="1:25" x14ac:dyDescent="0.25">
      <c r="A475">
        <v>238</v>
      </c>
      <c r="B475" s="5" t="s">
        <v>8</v>
      </c>
      <c r="C475" s="6">
        <v>44021.922523703703</v>
      </c>
      <c r="D475" s="5" t="s">
        <v>141</v>
      </c>
      <c r="E475">
        <v>1</v>
      </c>
      <c r="F475">
        <v>1</v>
      </c>
      <c r="G475">
        <v>1</v>
      </c>
      <c r="H475" s="5">
        <v>-28</v>
      </c>
      <c r="S475" s="5">
        <v>15</v>
      </c>
      <c r="T475" s="5" t="s">
        <v>8</v>
      </c>
      <c r="U475" s="6">
        <v>44014.785995393519</v>
      </c>
      <c r="V475" s="5" t="s">
        <v>108</v>
      </c>
      <c r="W475" s="5">
        <v>1</v>
      </c>
      <c r="X475" s="5">
        <v>1</v>
      </c>
      <c r="Y475" s="5">
        <v>1</v>
      </c>
    </row>
    <row r="476" spans="1:25" x14ac:dyDescent="0.25">
      <c r="A476">
        <v>239</v>
      </c>
      <c r="B476" s="5" t="s">
        <v>8</v>
      </c>
      <c r="C476" s="6">
        <v>44021.922538576386</v>
      </c>
      <c r="D476" s="5" t="s">
        <v>141</v>
      </c>
      <c r="E476">
        <v>1</v>
      </c>
      <c r="F476">
        <v>1</v>
      </c>
      <c r="G476">
        <v>1</v>
      </c>
      <c r="H476" s="5">
        <v>-28</v>
      </c>
      <c r="S476" s="5">
        <v>16</v>
      </c>
      <c r="T476" s="5" t="s">
        <v>8</v>
      </c>
      <c r="U476" s="6">
        <v>44014.786007499999</v>
      </c>
      <c r="V476" s="5" t="s">
        <v>108</v>
      </c>
      <c r="W476" s="5">
        <v>1</v>
      </c>
      <c r="X476" s="5">
        <v>1</v>
      </c>
      <c r="Y476" s="5">
        <v>1</v>
      </c>
    </row>
    <row r="477" spans="1:25" x14ac:dyDescent="0.25">
      <c r="A477">
        <v>240</v>
      </c>
      <c r="B477" s="5" t="s">
        <v>8</v>
      </c>
      <c r="C477" s="6">
        <v>44021.92254925926</v>
      </c>
      <c r="D477" s="5" t="s">
        <v>141</v>
      </c>
      <c r="E477">
        <v>1</v>
      </c>
      <c r="F477">
        <v>1</v>
      </c>
      <c r="G477">
        <v>1</v>
      </c>
      <c r="H477" s="5">
        <v>-10</v>
      </c>
      <c r="S477" s="5">
        <v>17</v>
      </c>
      <c r="T477" s="5" t="s">
        <v>8</v>
      </c>
      <c r="U477" s="6">
        <v>44014.786018761573</v>
      </c>
      <c r="V477" s="5" t="s">
        <v>108</v>
      </c>
      <c r="W477" s="5">
        <v>1</v>
      </c>
      <c r="X477" s="5">
        <v>1</v>
      </c>
      <c r="Y477" s="5">
        <v>1</v>
      </c>
    </row>
    <row r="478" spans="1:25" x14ac:dyDescent="0.25">
      <c r="A478">
        <v>241</v>
      </c>
      <c r="B478" s="5" t="s">
        <v>8</v>
      </c>
      <c r="C478" s="6">
        <v>44021.922559618055</v>
      </c>
      <c r="D478" s="5" t="s">
        <v>141</v>
      </c>
      <c r="E478">
        <v>1</v>
      </c>
      <c r="F478">
        <v>1</v>
      </c>
      <c r="G478">
        <v>1</v>
      </c>
      <c r="H478" s="5">
        <v>-28</v>
      </c>
      <c r="S478" s="5">
        <v>18</v>
      </c>
      <c r="T478" s="5" t="s">
        <v>8</v>
      </c>
      <c r="U478" s="6">
        <v>44014.78603116898</v>
      </c>
      <c r="V478" s="5" t="s">
        <v>108</v>
      </c>
      <c r="W478" s="5">
        <v>1</v>
      </c>
      <c r="X478" s="5">
        <v>1</v>
      </c>
      <c r="Y478" s="5">
        <v>1</v>
      </c>
    </row>
    <row r="479" spans="1:25" x14ac:dyDescent="0.25">
      <c r="A479">
        <v>242</v>
      </c>
      <c r="B479" s="5" t="s">
        <v>8</v>
      </c>
      <c r="C479" s="6">
        <v>44021.922573321761</v>
      </c>
      <c r="D479" s="5" t="s">
        <v>141</v>
      </c>
      <c r="E479">
        <v>1</v>
      </c>
      <c r="F479">
        <v>1</v>
      </c>
      <c r="G479">
        <v>1</v>
      </c>
      <c r="H479" s="5">
        <v>-11</v>
      </c>
      <c r="S479" s="5">
        <v>19</v>
      </c>
      <c r="T479" s="5" t="s">
        <v>8</v>
      </c>
      <c r="U479" s="6">
        <v>44014.786050266201</v>
      </c>
      <c r="V479" s="5" t="s">
        <v>108</v>
      </c>
      <c r="W479" s="5">
        <v>1</v>
      </c>
      <c r="X479" s="5">
        <v>1</v>
      </c>
      <c r="Y479" s="5">
        <v>1</v>
      </c>
    </row>
    <row r="480" spans="1:25" x14ac:dyDescent="0.25">
      <c r="A480">
        <v>243</v>
      </c>
      <c r="B480" s="5" t="s">
        <v>8</v>
      </c>
      <c r="C480" s="6">
        <v>44021.92259021991</v>
      </c>
      <c r="D480" s="5" t="s">
        <v>141</v>
      </c>
      <c r="E480">
        <v>1</v>
      </c>
      <c r="F480">
        <v>1</v>
      </c>
      <c r="G480">
        <v>1</v>
      </c>
      <c r="H480" s="5">
        <v>-11</v>
      </c>
      <c r="S480" s="5">
        <v>20</v>
      </c>
      <c r="T480" s="5" t="s">
        <v>8</v>
      </c>
      <c r="U480" s="6">
        <v>44014.786053865741</v>
      </c>
      <c r="V480" s="5" t="s">
        <v>108</v>
      </c>
      <c r="W480" s="5">
        <v>1</v>
      </c>
      <c r="X480" s="5">
        <v>1</v>
      </c>
      <c r="Y480" s="5">
        <v>1</v>
      </c>
    </row>
    <row r="481" spans="1:25" x14ac:dyDescent="0.25">
      <c r="A481">
        <v>244</v>
      </c>
      <c r="B481" s="5" t="s">
        <v>8</v>
      </c>
      <c r="C481" s="6">
        <v>44021.922593148149</v>
      </c>
      <c r="D481" s="5" t="s">
        <v>141</v>
      </c>
      <c r="E481">
        <v>1</v>
      </c>
      <c r="F481">
        <v>1</v>
      </c>
      <c r="G481">
        <v>1</v>
      </c>
      <c r="H481" s="5">
        <v>-31</v>
      </c>
      <c r="S481" s="5">
        <v>21</v>
      </c>
      <c r="T481" s="5" t="s">
        <v>8</v>
      </c>
      <c r="U481" s="6">
        <v>44014.786065983797</v>
      </c>
      <c r="V481" s="5" t="s">
        <v>108</v>
      </c>
      <c r="W481" s="5">
        <v>1</v>
      </c>
      <c r="X481" s="5">
        <v>1</v>
      </c>
      <c r="Y481" s="5">
        <v>1</v>
      </c>
    </row>
    <row r="482" spans="1:25" x14ac:dyDescent="0.25">
      <c r="A482">
        <v>245</v>
      </c>
      <c r="B482" s="5" t="s">
        <v>8</v>
      </c>
      <c r="C482" s="6">
        <v>44021.922607256944</v>
      </c>
      <c r="D482" s="5" t="s">
        <v>141</v>
      </c>
      <c r="E482">
        <v>1</v>
      </c>
      <c r="F482">
        <v>1</v>
      </c>
      <c r="G482">
        <v>1</v>
      </c>
      <c r="H482" s="5">
        <v>-31</v>
      </c>
      <c r="S482" s="5">
        <v>22</v>
      </c>
      <c r="T482" s="5" t="s">
        <v>8</v>
      </c>
      <c r="U482" s="6">
        <v>44014.786079791666</v>
      </c>
      <c r="V482" s="5" t="s">
        <v>108</v>
      </c>
      <c r="W482" s="5">
        <v>1</v>
      </c>
      <c r="X482" s="5">
        <v>1</v>
      </c>
      <c r="Y482" s="5">
        <v>1</v>
      </c>
    </row>
    <row r="483" spans="1:25" x14ac:dyDescent="0.25">
      <c r="A483">
        <v>246</v>
      </c>
      <c r="B483" s="5" t="s">
        <v>8</v>
      </c>
      <c r="C483" s="6">
        <v>44021.92261883102</v>
      </c>
      <c r="D483" s="5" t="s">
        <v>141</v>
      </c>
      <c r="E483">
        <v>1</v>
      </c>
      <c r="F483">
        <v>1</v>
      </c>
      <c r="G483">
        <v>1</v>
      </c>
      <c r="H483" s="5">
        <v>-28</v>
      </c>
      <c r="S483" s="5">
        <v>23</v>
      </c>
      <c r="T483" s="5" t="s">
        <v>8</v>
      </c>
      <c r="U483" s="6">
        <v>44014.786088668981</v>
      </c>
      <c r="V483" s="5" t="s">
        <v>108</v>
      </c>
      <c r="W483" s="5">
        <v>1</v>
      </c>
      <c r="X483" s="5">
        <v>1</v>
      </c>
      <c r="Y483" s="5">
        <v>1</v>
      </c>
    </row>
    <row r="484" spans="1:25" x14ac:dyDescent="0.25">
      <c r="A484">
        <v>247</v>
      </c>
      <c r="B484" s="5" t="s">
        <v>8</v>
      </c>
      <c r="C484" s="6">
        <v>44021.922627372682</v>
      </c>
      <c r="D484" s="5" t="s">
        <v>141</v>
      </c>
      <c r="E484">
        <v>1</v>
      </c>
      <c r="F484">
        <v>1</v>
      </c>
      <c r="G484">
        <v>1</v>
      </c>
      <c r="H484" s="5">
        <v>-10</v>
      </c>
      <c r="S484">
        <v>24</v>
      </c>
      <c r="T484" s="5" t="s">
        <v>8</v>
      </c>
      <c r="U484" s="6">
        <v>44014.786111875001</v>
      </c>
      <c r="V484" s="5" t="s">
        <v>108</v>
      </c>
      <c r="W484">
        <v>1</v>
      </c>
      <c r="X484">
        <v>1</v>
      </c>
      <c r="Y484">
        <v>1</v>
      </c>
    </row>
    <row r="485" spans="1:25" x14ac:dyDescent="0.25">
      <c r="A485">
        <v>248</v>
      </c>
      <c r="B485" s="5" t="s">
        <v>8</v>
      </c>
      <c r="C485" s="6">
        <v>44021.922640428238</v>
      </c>
      <c r="D485" s="5" t="s">
        <v>141</v>
      </c>
      <c r="E485">
        <v>1</v>
      </c>
      <c r="F485">
        <v>1</v>
      </c>
      <c r="G485">
        <v>1</v>
      </c>
      <c r="H485" s="5">
        <v>-31</v>
      </c>
      <c r="S485">
        <v>25</v>
      </c>
      <c r="T485" s="5" t="s">
        <v>8</v>
      </c>
      <c r="U485" s="6">
        <v>44014.786130949076</v>
      </c>
      <c r="V485" s="5" t="s">
        <v>108</v>
      </c>
      <c r="W485">
        <v>1</v>
      </c>
      <c r="X485">
        <v>1</v>
      </c>
      <c r="Y485">
        <v>1</v>
      </c>
    </row>
    <row r="486" spans="1:25" x14ac:dyDescent="0.25">
      <c r="A486">
        <v>249</v>
      </c>
      <c r="B486" s="5" t="s">
        <v>8</v>
      </c>
      <c r="C486" s="6">
        <v>44021.922653159723</v>
      </c>
      <c r="D486" s="5" t="s">
        <v>141</v>
      </c>
      <c r="E486">
        <v>1</v>
      </c>
      <c r="F486">
        <v>1</v>
      </c>
      <c r="G486">
        <v>1</v>
      </c>
      <c r="H486" s="5">
        <v>-28</v>
      </c>
      <c r="S486">
        <v>26</v>
      </c>
      <c r="T486" s="5" t="s">
        <v>8</v>
      </c>
      <c r="U486" s="6">
        <v>44014.786134722221</v>
      </c>
      <c r="V486" s="5" t="s">
        <v>108</v>
      </c>
      <c r="W486">
        <v>1</v>
      </c>
      <c r="X486">
        <v>1</v>
      </c>
      <c r="Y486">
        <v>1</v>
      </c>
    </row>
    <row r="487" spans="1:25" x14ac:dyDescent="0.25">
      <c r="A487">
        <v>250</v>
      </c>
      <c r="B487" s="5" t="s">
        <v>8</v>
      </c>
      <c r="C487" s="6">
        <v>44021.922662349534</v>
      </c>
      <c r="D487" s="5" t="s">
        <v>141</v>
      </c>
      <c r="E487">
        <v>1</v>
      </c>
      <c r="F487">
        <v>1</v>
      </c>
      <c r="G487">
        <v>1</v>
      </c>
      <c r="H487" s="5">
        <v>-28</v>
      </c>
      <c r="S487">
        <v>27</v>
      </c>
      <c r="T487" s="5" t="s">
        <v>8</v>
      </c>
      <c r="U487" s="6">
        <v>44014.786148043982</v>
      </c>
      <c r="V487" s="5" t="s">
        <v>108</v>
      </c>
      <c r="W487">
        <v>1</v>
      </c>
      <c r="X487">
        <v>1</v>
      </c>
      <c r="Y487">
        <v>1</v>
      </c>
    </row>
    <row r="488" spans="1:25" x14ac:dyDescent="0.25">
      <c r="A488">
        <v>251</v>
      </c>
      <c r="B488" s="5" t="s">
        <v>8</v>
      </c>
      <c r="C488" s="6">
        <v>44021.92267443287</v>
      </c>
      <c r="D488" s="5" t="s">
        <v>141</v>
      </c>
      <c r="E488">
        <v>1</v>
      </c>
      <c r="F488">
        <v>1</v>
      </c>
      <c r="G488">
        <v>1</v>
      </c>
      <c r="H488" s="5">
        <v>-10</v>
      </c>
      <c r="S488">
        <v>28</v>
      </c>
      <c r="T488" s="5" t="s">
        <v>8</v>
      </c>
      <c r="U488" s="6">
        <v>44014.786158634262</v>
      </c>
      <c r="V488" s="5" t="s">
        <v>108</v>
      </c>
      <c r="W488">
        <v>1</v>
      </c>
      <c r="X488">
        <v>1</v>
      </c>
      <c r="Y488">
        <v>1</v>
      </c>
    </row>
    <row r="489" spans="1:25" x14ac:dyDescent="0.25">
      <c r="A489">
        <v>252</v>
      </c>
      <c r="B489" s="5" t="s">
        <v>8</v>
      </c>
      <c r="C489" s="6">
        <v>44021.922686747683</v>
      </c>
      <c r="D489" s="5" t="s">
        <v>141</v>
      </c>
      <c r="E489">
        <v>1</v>
      </c>
      <c r="F489">
        <v>1</v>
      </c>
      <c r="G489">
        <v>1</v>
      </c>
      <c r="H489" s="5">
        <v>-28</v>
      </c>
      <c r="S489">
        <v>29</v>
      </c>
      <c r="T489" s="5" t="s">
        <v>8</v>
      </c>
      <c r="U489" s="6">
        <v>44014.786181840274</v>
      </c>
      <c r="V489" s="5" t="s">
        <v>108</v>
      </c>
      <c r="W489">
        <v>1</v>
      </c>
      <c r="X489">
        <v>1</v>
      </c>
      <c r="Y489">
        <v>1</v>
      </c>
    </row>
    <row r="490" spans="1:25" x14ac:dyDescent="0.25">
      <c r="A490">
        <v>253</v>
      </c>
      <c r="B490" s="5" t="s">
        <v>8</v>
      </c>
      <c r="C490" s="6">
        <v>44021.922709953702</v>
      </c>
      <c r="D490" s="5" t="s">
        <v>141</v>
      </c>
      <c r="E490">
        <v>1</v>
      </c>
      <c r="F490">
        <v>1</v>
      </c>
      <c r="G490">
        <v>1</v>
      </c>
      <c r="H490" s="5">
        <v>-10</v>
      </c>
      <c r="S490">
        <v>30</v>
      </c>
      <c r="T490" s="5" t="s">
        <v>8</v>
      </c>
      <c r="U490" s="6">
        <v>44014.786196562498</v>
      </c>
      <c r="V490" s="5" t="s">
        <v>108</v>
      </c>
      <c r="W490">
        <v>1</v>
      </c>
      <c r="X490">
        <v>1</v>
      </c>
      <c r="Y490">
        <v>1</v>
      </c>
    </row>
    <row r="491" spans="1:25" x14ac:dyDescent="0.25">
      <c r="A491">
        <v>254</v>
      </c>
      <c r="B491" s="5" t="s">
        <v>8</v>
      </c>
      <c r="C491" s="6">
        <v>44021.922722453703</v>
      </c>
      <c r="D491" s="5" t="s">
        <v>141</v>
      </c>
      <c r="E491">
        <v>1</v>
      </c>
      <c r="F491">
        <v>1</v>
      </c>
      <c r="G491">
        <v>1</v>
      </c>
      <c r="H491" s="5">
        <v>-28</v>
      </c>
      <c r="S491">
        <v>31</v>
      </c>
      <c r="T491" s="5" t="s">
        <v>8</v>
      </c>
      <c r="U491" s="6">
        <v>44014.786206377314</v>
      </c>
      <c r="V491" s="5" t="s">
        <v>108</v>
      </c>
      <c r="W491">
        <v>1</v>
      </c>
      <c r="X491">
        <v>1</v>
      </c>
      <c r="Y491">
        <v>1</v>
      </c>
    </row>
    <row r="492" spans="1:25" x14ac:dyDescent="0.25">
      <c r="A492">
        <v>255</v>
      </c>
      <c r="B492" s="5" t="s">
        <v>8</v>
      </c>
      <c r="C492" s="6">
        <v>44021.922732037034</v>
      </c>
      <c r="D492" s="5" t="s">
        <v>141</v>
      </c>
      <c r="E492">
        <v>1</v>
      </c>
      <c r="F492">
        <v>1</v>
      </c>
      <c r="G492">
        <v>1</v>
      </c>
      <c r="H492" s="5">
        <v>-31</v>
      </c>
      <c r="S492">
        <v>32</v>
      </c>
      <c r="T492" s="5" t="s">
        <v>8</v>
      </c>
      <c r="U492" s="6">
        <v>44014.78621564815</v>
      </c>
      <c r="V492" s="5" t="s">
        <v>108</v>
      </c>
      <c r="W492">
        <v>1</v>
      </c>
      <c r="X492">
        <v>1</v>
      </c>
      <c r="Y492">
        <v>1</v>
      </c>
    </row>
    <row r="493" spans="1:25" x14ac:dyDescent="0.25">
      <c r="A493">
        <v>256</v>
      </c>
      <c r="B493" s="5" t="s">
        <v>8</v>
      </c>
      <c r="C493" s="6">
        <v>44021.922755254629</v>
      </c>
      <c r="D493" s="5" t="s">
        <v>141</v>
      </c>
      <c r="E493">
        <v>1</v>
      </c>
      <c r="F493">
        <v>1</v>
      </c>
      <c r="G493">
        <v>1</v>
      </c>
      <c r="H493" s="5">
        <v>-31</v>
      </c>
      <c r="S493">
        <v>33</v>
      </c>
      <c r="T493" s="5" t="s">
        <v>8</v>
      </c>
      <c r="U493" s="6">
        <v>44014.786227766206</v>
      </c>
      <c r="V493" s="5" t="s">
        <v>108</v>
      </c>
      <c r="W493">
        <v>1</v>
      </c>
      <c r="X493">
        <v>1</v>
      </c>
      <c r="Y493">
        <v>1</v>
      </c>
    </row>
    <row r="494" spans="1:25" x14ac:dyDescent="0.25">
      <c r="A494">
        <v>257</v>
      </c>
      <c r="B494" s="5" t="s">
        <v>8</v>
      </c>
      <c r="C494" s="6">
        <v>44021.922767696757</v>
      </c>
      <c r="D494" s="5" t="s">
        <v>141</v>
      </c>
      <c r="E494">
        <v>1</v>
      </c>
      <c r="F494">
        <v>1</v>
      </c>
      <c r="G494">
        <v>1</v>
      </c>
      <c r="H494" s="5">
        <v>-28</v>
      </c>
      <c r="S494">
        <v>34</v>
      </c>
      <c r="T494" s="5" t="s">
        <v>8</v>
      </c>
      <c r="U494" s="6">
        <v>44014.786242627313</v>
      </c>
      <c r="V494" s="5" t="s">
        <v>108</v>
      </c>
      <c r="W494">
        <v>1</v>
      </c>
      <c r="X494">
        <v>1</v>
      </c>
      <c r="Y494">
        <v>1</v>
      </c>
    </row>
    <row r="495" spans="1:25" x14ac:dyDescent="0.25">
      <c r="A495">
        <v>258</v>
      </c>
      <c r="B495" s="5" t="s">
        <v>8</v>
      </c>
      <c r="C495" s="6">
        <v>44021.922780763889</v>
      </c>
      <c r="D495" s="5" t="s">
        <v>141</v>
      </c>
      <c r="E495">
        <v>1</v>
      </c>
      <c r="F495">
        <v>1</v>
      </c>
      <c r="G495">
        <v>1</v>
      </c>
      <c r="H495" s="5">
        <v>-28</v>
      </c>
      <c r="S495">
        <v>35</v>
      </c>
      <c r="T495" s="5" t="s">
        <v>8</v>
      </c>
      <c r="U495" s="6">
        <v>44014.786251527781</v>
      </c>
      <c r="V495" s="5" t="s">
        <v>108</v>
      </c>
      <c r="W495">
        <v>1</v>
      </c>
      <c r="X495">
        <v>1</v>
      </c>
      <c r="Y495">
        <v>1</v>
      </c>
    </row>
    <row r="496" spans="1:25" x14ac:dyDescent="0.25">
      <c r="A496">
        <v>259</v>
      </c>
      <c r="B496" s="5" t="s">
        <v>8</v>
      </c>
      <c r="C496" s="6">
        <v>44021.922789606484</v>
      </c>
      <c r="D496" s="5" t="s">
        <v>141</v>
      </c>
      <c r="E496">
        <v>1</v>
      </c>
      <c r="F496">
        <v>1</v>
      </c>
      <c r="G496">
        <v>1</v>
      </c>
      <c r="H496" s="5">
        <v>-11</v>
      </c>
      <c r="S496">
        <v>36</v>
      </c>
      <c r="T496" s="5" t="s">
        <v>8</v>
      </c>
      <c r="U496" s="6">
        <v>44014.786264386574</v>
      </c>
      <c r="V496" s="5" t="s">
        <v>108</v>
      </c>
      <c r="W496">
        <v>1</v>
      </c>
      <c r="X496">
        <v>1</v>
      </c>
      <c r="Y496">
        <v>1</v>
      </c>
    </row>
    <row r="497" spans="1:144" x14ac:dyDescent="0.25">
      <c r="A497">
        <v>260</v>
      </c>
      <c r="B497" s="5" t="s">
        <v>8</v>
      </c>
      <c r="C497" s="6">
        <v>44021.922812812503</v>
      </c>
      <c r="D497" s="5" t="s">
        <v>141</v>
      </c>
      <c r="E497">
        <v>1</v>
      </c>
      <c r="F497">
        <v>1</v>
      </c>
      <c r="G497">
        <v>1</v>
      </c>
      <c r="H497" s="5">
        <v>-31</v>
      </c>
      <c r="S497">
        <v>37</v>
      </c>
      <c r="T497" s="5" t="s">
        <v>8</v>
      </c>
      <c r="U497" s="6">
        <v>44014.78627675926</v>
      </c>
      <c r="V497" s="5" t="s">
        <v>108</v>
      </c>
      <c r="W497">
        <v>1</v>
      </c>
      <c r="X497">
        <v>1</v>
      </c>
      <c r="Y497">
        <v>1</v>
      </c>
    </row>
    <row r="498" spans="1:144" x14ac:dyDescent="0.25">
      <c r="A498">
        <v>261</v>
      </c>
      <c r="B498" s="5" t="s">
        <v>8</v>
      </c>
      <c r="C498" s="6">
        <v>44021.92282457176</v>
      </c>
      <c r="D498" s="5" t="s">
        <v>141</v>
      </c>
      <c r="E498">
        <v>1</v>
      </c>
      <c r="F498">
        <v>1</v>
      </c>
      <c r="G498">
        <v>1</v>
      </c>
      <c r="H498" s="5">
        <v>-11</v>
      </c>
      <c r="S498">
        <v>38</v>
      </c>
      <c r="T498" s="5" t="s">
        <v>8</v>
      </c>
      <c r="U498" s="6">
        <v>44014.786286712966</v>
      </c>
      <c r="V498" s="5" t="s">
        <v>108</v>
      </c>
      <c r="W498">
        <v>1</v>
      </c>
      <c r="X498">
        <v>1</v>
      </c>
      <c r="Y498">
        <v>1</v>
      </c>
    </row>
    <row r="499" spans="1:144" x14ac:dyDescent="0.25">
      <c r="A499">
        <v>262</v>
      </c>
      <c r="B499" s="5" t="s">
        <v>8</v>
      </c>
      <c r="C499" s="6">
        <v>44021.922837256941</v>
      </c>
      <c r="D499" s="5" t="s">
        <v>141</v>
      </c>
      <c r="E499">
        <v>1</v>
      </c>
      <c r="F499">
        <v>1</v>
      </c>
      <c r="G499">
        <v>1</v>
      </c>
      <c r="H499" s="5">
        <v>-25</v>
      </c>
    </row>
    <row r="500" spans="1:144" x14ac:dyDescent="0.25">
      <c r="A500">
        <v>263</v>
      </c>
      <c r="B500" s="5" t="s">
        <v>8</v>
      </c>
      <c r="C500" s="6">
        <v>44021.922847303242</v>
      </c>
      <c r="D500" s="5" t="s">
        <v>141</v>
      </c>
      <c r="E500">
        <v>1</v>
      </c>
      <c r="F500">
        <v>1</v>
      </c>
      <c r="G500">
        <v>1</v>
      </c>
      <c r="H500" s="5">
        <v>-28</v>
      </c>
    </row>
    <row r="501" spans="1:144" x14ac:dyDescent="0.25">
      <c r="A501">
        <v>264</v>
      </c>
      <c r="B501" s="5" t="s">
        <v>8</v>
      </c>
      <c r="C501" s="6">
        <v>44021.922861203704</v>
      </c>
      <c r="D501" s="5" t="s">
        <v>141</v>
      </c>
      <c r="E501">
        <v>1</v>
      </c>
      <c r="F501">
        <v>1</v>
      </c>
      <c r="G501">
        <v>1</v>
      </c>
      <c r="H501" s="5">
        <v>-28</v>
      </c>
      <c r="S501">
        <v>41</v>
      </c>
      <c r="T501" s="5" t="s">
        <v>8</v>
      </c>
      <c r="U501" s="6">
        <v>44014.51540571759</v>
      </c>
      <c r="V501" s="5" t="s">
        <v>84</v>
      </c>
      <c r="W501">
        <v>1</v>
      </c>
      <c r="X501">
        <v>1</v>
      </c>
      <c r="Y501">
        <v>1</v>
      </c>
    </row>
    <row r="502" spans="1:144" x14ac:dyDescent="0.25">
      <c r="A502">
        <v>265</v>
      </c>
      <c r="B502" s="5" t="s">
        <v>8</v>
      </c>
      <c r="C502" s="6">
        <v>44021.922870405091</v>
      </c>
      <c r="D502" s="5" t="s">
        <v>141</v>
      </c>
      <c r="E502">
        <v>1</v>
      </c>
      <c r="F502">
        <v>1</v>
      </c>
      <c r="G502">
        <v>1</v>
      </c>
      <c r="H502" s="5">
        <v>-11</v>
      </c>
      <c r="S502">
        <v>42</v>
      </c>
      <c r="T502" s="5" t="s">
        <v>8</v>
      </c>
      <c r="U502" s="6">
        <v>44014.515428923609</v>
      </c>
      <c r="V502" s="5" t="s">
        <v>84</v>
      </c>
      <c r="W502">
        <v>1</v>
      </c>
      <c r="X502">
        <v>1</v>
      </c>
      <c r="Y502">
        <v>1</v>
      </c>
    </row>
    <row r="503" spans="1:144" x14ac:dyDescent="0.25">
      <c r="A503">
        <v>266</v>
      </c>
      <c r="B503" s="5" t="s">
        <v>8</v>
      </c>
      <c r="C503" s="6">
        <v>44021.922882106483</v>
      </c>
      <c r="D503" s="5" t="s">
        <v>141</v>
      </c>
      <c r="E503">
        <v>1</v>
      </c>
      <c r="F503">
        <v>1</v>
      </c>
      <c r="G503">
        <v>1</v>
      </c>
      <c r="H503" s="5">
        <v>-11</v>
      </c>
      <c r="S503">
        <v>43</v>
      </c>
      <c r="T503" s="5" t="s">
        <v>8</v>
      </c>
      <c r="U503" s="6">
        <v>44014.515440509262</v>
      </c>
      <c r="V503" s="5" t="s">
        <v>84</v>
      </c>
      <c r="W503">
        <v>1</v>
      </c>
      <c r="X503">
        <v>1</v>
      </c>
      <c r="Y503">
        <v>1</v>
      </c>
    </row>
    <row r="504" spans="1:144" x14ac:dyDescent="0.25">
      <c r="A504">
        <v>267</v>
      </c>
      <c r="B504" s="5" t="s">
        <v>8</v>
      </c>
      <c r="C504" s="6">
        <v>44021.922894108793</v>
      </c>
      <c r="D504" s="5" t="s">
        <v>141</v>
      </c>
      <c r="E504">
        <v>1</v>
      </c>
      <c r="F504">
        <v>1</v>
      </c>
      <c r="G504">
        <v>1</v>
      </c>
      <c r="H504" s="5">
        <v>-28</v>
      </c>
      <c r="S504">
        <v>44</v>
      </c>
      <c r="T504" s="5" t="s">
        <v>8</v>
      </c>
      <c r="U504" s="6">
        <v>44014.515455416666</v>
      </c>
      <c r="V504" s="5" t="s">
        <v>84</v>
      </c>
      <c r="W504">
        <v>1</v>
      </c>
      <c r="X504">
        <v>1</v>
      </c>
      <c r="Y504">
        <v>1</v>
      </c>
    </row>
    <row r="505" spans="1:144" x14ac:dyDescent="0.25">
      <c r="A505">
        <v>268</v>
      </c>
      <c r="B505" s="5" t="s">
        <v>8</v>
      </c>
      <c r="C505" s="6">
        <v>44021.922917314812</v>
      </c>
      <c r="D505" s="5" t="s">
        <v>141</v>
      </c>
      <c r="E505">
        <v>1</v>
      </c>
      <c r="F505">
        <v>1</v>
      </c>
      <c r="G505">
        <v>1</v>
      </c>
      <c r="H505" s="5">
        <v>-11</v>
      </c>
      <c r="S505">
        <v>45</v>
      </c>
      <c r="T505" s="5" t="s">
        <v>8</v>
      </c>
      <c r="U505" s="6">
        <v>44014.51546440972</v>
      </c>
      <c r="V505" s="5" t="s">
        <v>84</v>
      </c>
      <c r="W505">
        <v>1</v>
      </c>
      <c r="X505">
        <v>1</v>
      </c>
      <c r="Y505">
        <v>1</v>
      </c>
    </row>
    <row r="506" spans="1:144" x14ac:dyDescent="0.25">
      <c r="H506" s="5"/>
      <c r="S506">
        <v>0</v>
      </c>
      <c r="T506" s="5" t="s">
        <v>8</v>
      </c>
      <c r="U506" s="6">
        <v>44014.516863530094</v>
      </c>
      <c r="V506" s="5" t="s">
        <v>85</v>
      </c>
      <c r="W506">
        <v>1</v>
      </c>
      <c r="X506">
        <v>1</v>
      </c>
      <c r="Y506">
        <v>1</v>
      </c>
    </row>
    <row r="507" spans="1:144" x14ac:dyDescent="0.25">
      <c r="H507" s="5"/>
      <c r="S507">
        <v>1</v>
      </c>
      <c r="T507" s="5" t="s">
        <v>8</v>
      </c>
      <c r="U507" s="6">
        <v>44014.516884247685</v>
      </c>
      <c r="V507" s="5" t="s">
        <v>85</v>
      </c>
      <c r="W507">
        <v>1</v>
      </c>
      <c r="X507">
        <v>1</v>
      </c>
      <c r="Y507">
        <v>1</v>
      </c>
    </row>
    <row r="508" spans="1:144" x14ac:dyDescent="0.25">
      <c r="H508" s="10">
        <f>AVERAGE(H3:H505)</f>
        <v>-25.594433399602387</v>
      </c>
      <c r="I508" t="s">
        <v>33</v>
      </c>
      <c r="Q508" s="10">
        <f>AVERAGE(Append2[RSSI])</f>
        <v>-45.849056603773583</v>
      </c>
      <c r="R508" t="s">
        <v>33</v>
      </c>
      <c r="Z508" s="10">
        <f>AVERAGE(Z3:Z336)</f>
        <v>-55.290419161676645</v>
      </c>
      <c r="AA508" t="s">
        <v>33</v>
      </c>
      <c r="AI508" s="10">
        <f>AVERAGE(Append6[RSSI])</f>
        <v>-57.607142857142854</v>
      </c>
      <c r="AJ508" t="s">
        <v>33</v>
      </c>
      <c r="AK508" s="10"/>
      <c r="AL508" s="10"/>
      <c r="AM508" s="10"/>
      <c r="AN508" s="10"/>
      <c r="AO508" s="10"/>
      <c r="AP508" s="10"/>
      <c r="AQ508" s="10"/>
      <c r="AR508" s="10">
        <f>AVERAGE(Append7[RSSI])</f>
        <v>-49.450819672131146</v>
      </c>
      <c r="AS508" t="s">
        <v>33</v>
      </c>
      <c r="BA508" s="10">
        <f>AVERAGE(_1_44m_noOb[RSSI])</f>
        <v>-57.455357142857146</v>
      </c>
      <c r="BB508" t="s">
        <v>33</v>
      </c>
      <c r="BJ508" s="10">
        <f>AVERAGE(BJ3:BJ336)</f>
        <v>-63.12027491408935</v>
      </c>
      <c r="BK508" t="s">
        <v>33</v>
      </c>
      <c r="BS508" s="10">
        <f>AVERAGE(Append4[RSSI])</f>
        <v>-58.885906040268459</v>
      </c>
      <c r="BT508" t="s">
        <v>33</v>
      </c>
      <c r="CB508" s="10">
        <f>AVERAGE(CB3:CB307)</f>
        <v>-68.20655737704918</v>
      </c>
      <c r="CC508" t="s">
        <v>33</v>
      </c>
      <c r="CK508" s="10">
        <f>AVERAGE(CK3:CK294)</f>
        <v>-68.534246575342465</v>
      </c>
      <c r="CL508" t="s">
        <v>33</v>
      </c>
      <c r="CT508" s="10">
        <f>AVERAGE(CT3:CT40)</f>
        <v>-76.368421052631575</v>
      </c>
      <c r="CU508" t="s">
        <v>33</v>
      </c>
      <c r="DC508" s="10">
        <f>AVERAGE(DC3:DC280)</f>
        <v>-70.953237410071949</v>
      </c>
      <c r="DD508" t="s">
        <v>33</v>
      </c>
      <c r="DL508" s="10">
        <f>AVERAGE(_7_2m_noOb[RSSI])</f>
        <v>-72.07692307692308</v>
      </c>
      <c r="DM508" t="s">
        <v>33</v>
      </c>
      <c r="DU508" s="10">
        <f>AVERAGE(_8m_noOb[RSSI])</f>
        <v>-71.948717948717942</v>
      </c>
      <c r="DV508" t="s">
        <v>33</v>
      </c>
      <c r="ED508" s="10">
        <f>AVERAGE(_10m_noOb[RSSI])</f>
        <v>-86.15</v>
      </c>
      <c r="EE508" t="s">
        <v>33</v>
      </c>
      <c r="EM508" s="10">
        <f>AVERAGE(_11m_noOb[RSSI])</f>
        <v>-77.292682926829272</v>
      </c>
      <c r="EN508" t="s">
        <v>33</v>
      </c>
    </row>
    <row r="509" spans="1:144" x14ac:dyDescent="0.25">
      <c r="H509" s="10">
        <f>MEDIAN(H3:H505)</f>
        <v>-28</v>
      </c>
      <c r="I509" t="s">
        <v>50</v>
      </c>
      <c r="Q509" s="10">
        <f>MEDIAN(Append2[RSSI])</f>
        <v>-45</v>
      </c>
      <c r="R509" t="s">
        <v>50</v>
      </c>
      <c r="Z509" s="10">
        <f>MEDIAN(Z3:Z336)</f>
        <v>-57</v>
      </c>
      <c r="AA509" t="s">
        <v>50</v>
      </c>
      <c r="AI509" s="10">
        <f>MEDIAN(Append6[RSSI])</f>
        <v>-57</v>
      </c>
      <c r="AJ509" t="s">
        <v>50</v>
      </c>
      <c r="AK509" s="10"/>
      <c r="AL509" s="10"/>
      <c r="AM509" s="10"/>
      <c r="AN509" s="10"/>
      <c r="AO509" s="10"/>
      <c r="AP509" s="10"/>
      <c r="AQ509" s="10"/>
      <c r="AR509" s="10">
        <f>MEDIAN(Append7[RSSI])</f>
        <v>-49</v>
      </c>
      <c r="AS509" t="s">
        <v>50</v>
      </c>
      <c r="BA509" s="10">
        <f>MEDIAN(_1_44m_noOb[RSSI])</f>
        <v>-57</v>
      </c>
      <c r="BB509" t="s">
        <v>50</v>
      </c>
      <c r="BJ509" s="10">
        <f>MEDIAN(BJ3:BJ336)</f>
        <v>-62</v>
      </c>
      <c r="BK509" t="s">
        <v>50</v>
      </c>
      <c r="BS509" s="10">
        <f>MEDIAN(Append4[RSSI])</f>
        <v>-59</v>
      </c>
      <c r="BT509" t="s">
        <v>50</v>
      </c>
      <c r="CB509" s="10">
        <f>MEDIAN(CB3:CB307)</f>
        <v>-67</v>
      </c>
      <c r="CC509" t="s">
        <v>50</v>
      </c>
      <c r="CK509" s="10">
        <f>MEDIAN(CK3:CK294)</f>
        <v>-68</v>
      </c>
      <c r="CL509" t="s">
        <v>50</v>
      </c>
      <c r="CT509" s="10">
        <f>MEDIAN(CT3:CT40)</f>
        <v>-76</v>
      </c>
      <c r="CU509" t="s">
        <v>50</v>
      </c>
      <c r="DC509" s="10">
        <f>MEDIAN(DC3:DC280)</f>
        <v>-71</v>
      </c>
      <c r="DD509" t="s">
        <v>50</v>
      </c>
      <c r="DL509" s="10">
        <f>MEDIAN(_7_2m_noOb[RSSI])</f>
        <v>-72</v>
      </c>
      <c r="DM509" t="s">
        <v>50</v>
      </c>
      <c r="DU509" s="10">
        <f>MEDIAN(_8m_noOb[RSSI])</f>
        <v>-70</v>
      </c>
      <c r="DV509" t="s">
        <v>50</v>
      </c>
      <c r="ED509" s="10">
        <f>MEDIAN(_10m_noOb[RSSI])</f>
        <v>-86</v>
      </c>
      <c r="EE509" t="s">
        <v>50</v>
      </c>
      <c r="EM509" s="10">
        <f>MEDIAN(_11m_noOb[RSSI])</f>
        <v>-79</v>
      </c>
      <c r="EN509" t="s">
        <v>50</v>
      </c>
    </row>
    <row r="510" spans="1:144" x14ac:dyDescent="0.25">
      <c r="H510" s="10">
        <f>MODE(H3:H505)</f>
        <v>-28</v>
      </c>
      <c r="I510" t="s">
        <v>34</v>
      </c>
      <c r="Q510" s="10">
        <f>MODE(Append2[RSSI])</f>
        <v>-45</v>
      </c>
      <c r="R510" t="s">
        <v>34</v>
      </c>
      <c r="Z510" s="10">
        <f>MODE(Z3:Z336)</f>
        <v>-57</v>
      </c>
      <c r="AA510" t="s">
        <v>34</v>
      </c>
      <c r="AI510" s="10">
        <f>MODE(Append6[RSSI])</f>
        <v>-57</v>
      </c>
      <c r="AJ510" t="s">
        <v>34</v>
      </c>
      <c r="AK510" s="10"/>
      <c r="AL510" s="10"/>
      <c r="AM510" s="10"/>
      <c r="AN510" s="10"/>
      <c r="AO510" s="10"/>
      <c r="AP510" s="10"/>
      <c r="AQ510" s="10"/>
      <c r="AR510" s="10">
        <f>MODE(Append7[RSSI])</f>
        <v>-49</v>
      </c>
      <c r="AS510" t="s">
        <v>34</v>
      </c>
      <c r="BA510" s="10">
        <f>MODE(_1_44m_noOb[RSSI])</f>
        <v>-56</v>
      </c>
      <c r="BB510" t="s">
        <v>34</v>
      </c>
      <c r="BJ510" s="10">
        <f>MODE(BJ3:BJ336)</f>
        <v>-62</v>
      </c>
      <c r="BK510" t="s">
        <v>34</v>
      </c>
      <c r="BS510" s="10">
        <f>MODE(Append4[RSSI])</f>
        <v>-61</v>
      </c>
      <c r="BT510" t="s">
        <v>34</v>
      </c>
      <c r="CB510" s="10">
        <f>MODE(CB3:CB307)</f>
        <v>-65</v>
      </c>
      <c r="CC510" t="s">
        <v>34</v>
      </c>
      <c r="CK510" s="10">
        <f>MODE(CK3:CK294)</f>
        <v>-68</v>
      </c>
      <c r="CL510" t="s">
        <v>34</v>
      </c>
      <c r="CT510" s="10">
        <f>MODE(CT3:CT40)</f>
        <v>-75</v>
      </c>
      <c r="CU510" t="s">
        <v>34</v>
      </c>
      <c r="DC510" s="10">
        <f>MODE(DC3:DC280)</f>
        <v>-73</v>
      </c>
      <c r="DD510" t="s">
        <v>34</v>
      </c>
      <c r="DL510" s="10">
        <f>MODE(_7_2m_noOb[RSSI])</f>
        <v>-73</v>
      </c>
      <c r="DM510" t="s">
        <v>34</v>
      </c>
      <c r="DU510" s="10">
        <f>MODE(_8m_noOb[RSSI])</f>
        <v>-70</v>
      </c>
      <c r="DV510" t="s">
        <v>34</v>
      </c>
      <c r="ED510" s="10">
        <f>MODE(_10m_noOb[RSSI])</f>
        <v>-86</v>
      </c>
      <c r="EE510" t="s">
        <v>34</v>
      </c>
      <c r="EM510" s="10">
        <f>MODE(_11m_noOb[RSSI])</f>
        <v>-73</v>
      </c>
      <c r="EN510" t="s">
        <v>34</v>
      </c>
    </row>
    <row r="511" spans="1:144" x14ac:dyDescent="0.25">
      <c r="H511" s="9">
        <f>STDEV(H3:H505)</f>
        <v>8.1361992278665127</v>
      </c>
      <c r="I511" t="s">
        <v>35</v>
      </c>
      <c r="Q511" s="9">
        <f>STDEV(Append2[RSSI])</f>
        <v>3.6535500096421272</v>
      </c>
      <c r="R511" t="s">
        <v>35</v>
      </c>
      <c r="Z511" s="9">
        <f>STDEV(Z3:Z336)</f>
        <v>4.9698276842525688</v>
      </c>
      <c r="AA511" t="s">
        <v>35</v>
      </c>
      <c r="AI511" s="9">
        <f>STDEV(Append6[RSSI])</f>
        <v>1.165240901181537</v>
      </c>
      <c r="AJ511" t="s">
        <v>35</v>
      </c>
      <c r="AK511" s="9"/>
      <c r="AL511" s="9"/>
      <c r="AM511" s="9"/>
      <c r="AN511" s="9"/>
      <c r="AO511" s="9"/>
      <c r="AP511" s="9"/>
      <c r="AQ511" s="9"/>
      <c r="AR511" s="9">
        <f>STDEV(Append7[RSSI])</f>
        <v>1.3054397252665568</v>
      </c>
      <c r="AS511" t="s">
        <v>35</v>
      </c>
      <c r="BA511" s="9">
        <f>STDEV(_1_44m_noOb[RSSI])</f>
        <v>1.4324954151909566</v>
      </c>
      <c r="BB511" t="s">
        <v>35</v>
      </c>
      <c r="BJ511" s="9">
        <f>STDEV(BJ3:BJ336)</f>
        <v>3.8096023767565521</v>
      </c>
      <c r="BK511" t="s">
        <v>35</v>
      </c>
      <c r="BS511" s="9">
        <f>STDEV(Append4[RSSI])</f>
        <v>1.6584354453059231</v>
      </c>
      <c r="BT511" t="s">
        <v>35</v>
      </c>
      <c r="CB511" s="9">
        <f>STDEV(CB3:CB307)</f>
        <v>3.8797665443050824</v>
      </c>
      <c r="CC511" t="s">
        <v>35</v>
      </c>
      <c r="CK511" s="9">
        <f>STDEV(CK3:CK294)</f>
        <v>1.4860838249802566</v>
      </c>
      <c r="CL511" t="s">
        <v>35</v>
      </c>
      <c r="CT511" s="9">
        <f>STDEV(CT3:CT40)</f>
        <v>1.7308184695917548</v>
      </c>
      <c r="CU511" t="s">
        <v>35</v>
      </c>
      <c r="DC511" s="9">
        <f>STDEV(DC3:DC280)</f>
        <v>1.7766964093954349</v>
      </c>
      <c r="DD511" t="s">
        <v>35</v>
      </c>
      <c r="DL511" s="9">
        <f>STDEV(_7_2m_noOb[RSSI])</f>
        <v>1.035796550451451</v>
      </c>
      <c r="DM511" t="s">
        <v>35</v>
      </c>
      <c r="DU511" s="9">
        <f>STDEV(_8m_noOb[RSSI])</f>
        <v>4.3766649039550041</v>
      </c>
      <c r="DV511" t="s">
        <v>35</v>
      </c>
      <c r="ED511" s="9">
        <f>STDEV(_10m_noOb[RSSI])</f>
        <v>2.8243447163763626</v>
      </c>
      <c r="EE511" t="s">
        <v>35</v>
      </c>
      <c r="EM511" s="9">
        <f>STDEV(_11m_noOb[RSSI])</f>
        <v>4.6165133078927889</v>
      </c>
      <c r="EN511" t="s">
        <v>35</v>
      </c>
    </row>
    <row r="512" spans="1:144" x14ac:dyDescent="0.25">
      <c r="S512">
        <v>6</v>
      </c>
      <c r="T512" s="5" t="s">
        <v>8</v>
      </c>
      <c r="U512" s="6">
        <v>44014.516932916667</v>
      </c>
      <c r="V512" s="5" t="s">
        <v>85</v>
      </c>
      <c r="W512">
        <v>1</v>
      </c>
      <c r="X512">
        <v>1</v>
      </c>
      <c r="Y512">
        <v>1</v>
      </c>
    </row>
    <row r="513" spans="19:25" x14ac:dyDescent="0.25">
      <c r="S513">
        <v>7</v>
      </c>
      <c r="T513" s="5" t="s">
        <v>8</v>
      </c>
      <c r="U513" s="6">
        <v>44014.516947592594</v>
      </c>
      <c r="V513" s="5" t="s">
        <v>85</v>
      </c>
      <c r="W513">
        <v>1</v>
      </c>
      <c r="X513">
        <v>1</v>
      </c>
      <c r="Y513">
        <v>1</v>
      </c>
    </row>
    <row r="514" spans="19:25" x14ac:dyDescent="0.25">
      <c r="S514">
        <v>8</v>
      </c>
      <c r="T514" s="5" t="s">
        <v>8</v>
      </c>
      <c r="U514" s="6">
        <v>44014.516957465275</v>
      </c>
      <c r="V514" s="5" t="s">
        <v>85</v>
      </c>
      <c r="W514">
        <v>1</v>
      </c>
      <c r="X514">
        <v>1</v>
      </c>
      <c r="Y514">
        <v>1</v>
      </c>
    </row>
    <row r="515" spans="19:25" x14ac:dyDescent="0.25">
      <c r="S515">
        <v>9</v>
      </c>
      <c r="T515" s="5" t="s">
        <v>8</v>
      </c>
      <c r="U515" s="6">
        <v>44014.516967997683</v>
      </c>
      <c r="V515" s="5" t="s">
        <v>85</v>
      </c>
      <c r="W515">
        <v>1</v>
      </c>
      <c r="X515">
        <v>1</v>
      </c>
      <c r="Y515">
        <v>1</v>
      </c>
    </row>
    <row r="516" spans="19:25" x14ac:dyDescent="0.25">
      <c r="S516">
        <v>10</v>
      </c>
      <c r="T516" s="5" t="s">
        <v>8</v>
      </c>
      <c r="U516" s="6">
        <v>44014.516991203702</v>
      </c>
      <c r="V516" s="5" t="s">
        <v>85</v>
      </c>
      <c r="W516">
        <v>1</v>
      </c>
      <c r="X516">
        <v>1</v>
      </c>
      <c r="Y516">
        <v>1</v>
      </c>
    </row>
    <row r="517" spans="19:25" x14ac:dyDescent="0.25">
      <c r="S517">
        <v>11</v>
      </c>
      <c r="T517" s="5" t="s">
        <v>8</v>
      </c>
      <c r="U517" s="6">
        <v>44014.517004930553</v>
      </c>
      <c r="V517" s="5" t="s">
        <v>85</v>
      </c>
      <c r="W517">
        <v>1</v>
      </c>
      <c r="X517">
        <v>1</v>
      </c>
      <c r="Y517">
        <v>1</v>
      </c>
    </row>
    <row r="518" spans="19:25" x14ac:dyDescent="0.25">
      <c r="S518">
        <v>12</v>
      </c>
      <c r="T518" s="5" t="s">
        <v>8</v>
      </c>
      <c r="U518" s="6">
        <v>44014.51701541667</v>
      </c>
      <c r="V518" s="5" t="s">
        <v>85</v>
      </c>
      <c r="W518">
        <v>1</v>
      </c>
      <c r="X518">
        <v>1</v>
      </c>
      <c r="Y518">
        <v>1</v>
      </c>
    </row>
    <row r="519" spans="19:25" x14ac:dyDescent="0.25">
      <c r="S519">
        <v>13</v>
      </c>
      <c r="T519" s="5" t="s">
        <v>8</v>
      </c>
      <c r="U519" s="6">
        <v>44014.517038634258</v>
      </c>
      <c r="V519" s="5" t="s">
        <v>85</v>
      </c>
      <c r="W519">
        <v>1</v>
      </c>
      <c r="X519">
        <v>1</v>
      </c>
      <c r="Y519">
        <v>1</v>
      </c>
    </row>
    <row r="520" spans="19:25" x14ac:dyDescent="0.25">
      <c r="S520">
        <v>14</v>
      </c>
      <c r="T520" s="5" t="s">
        <v>8</v>
      </c>
      <c r="U520" s="6">
        <v>44014.517054791664</v>
      </c>
      <c r="V520" s="5" t="s">
        <v>85</v>
      </c>
      <c r="W520">
        <v>1</v>
      </c>
      <c r="X520">
        <v>1</v>
      </c>
      <c r="Y520">
        <v>1</v>
      </c>
    </row>
    <row r="521" spans="19:25" x14ac:dyDescent="0.25">
      <c r="S521">
        <v>15</v>
      </c>
      <c r="T521" s="5" t="s">
        <v>8</v>
      </c>
      <c r="U521" s="6">
        <v>44014.517061168983</v>
      </c>
      <c r="V521" s="5" t="s">
        <v>85</v>
      </c>
      <c r="W521">
        <v>1</v>
      </c>
      <c r="X521">
        <v>1</v>
      </c>
      <c r="Y521">
        <v>1</v>
      </c>
    </row>
    <row r="522" spans="19:25" x14ac:dyDescent="0.25">
      <c r="S522">
        <v>16</v>
      </c>
      <c r="T522" s="5" t="s">
        <v>8</v>
      </c>
      <c r="U522" s="6">
        <v>44014.517074120369</v>
      </c>
      <c r="V522" s="5" t="s">
        <v>85</v>
      </c>
      <c r="W522">
        <v>1</v>
      </c>
      <c r="X522">
        <v>1</v>
      </c>
      <c r="Y522">
        <v>1</v>
      </c>
    </row>
    <row r="523" spans="19:25" x14ac:dyDescent="0.25">
      <c r="S523">
        <v>17</v>
      </c>
      <c r="T523" s="5" t="s">
        <v>8</v>
      </c>
      <c r="U523" s="6">
        <v>44014.517084432868</v>
      </c>
      <c r="V523" s="5" t="s">
        <v>85</v>
      </c>
      <c r="W523">
        <v>1</v>
      </c>
      <c r="X523">
        <v>1</v>
      </c>
      <c r="Y523">
        <v>1</v>
      </c>
    </row>
    <row r="524" spans="19:25" x14ac:dyDescent="0.25">
      <c r="S524">
        <v>18</v>
      </c>
      <c r="T524" s="5" t="s">
        <v>8</v>
      </c>
      <c r="U524" s="6">
        <v>44014.517097037038</v>
      </c>
      <c r="V524" s="5" t="s">
        <v>85</v>
      </c>
      <c r="W524">
        <v>1</v>
      </c>
      <c r="X524">
        <v>1</v>
      </c>
      <c r="Y524">
        <v>1</v>
      </c>
    </row>
    <row r="525" spans="19:25" x14ac:dyDescent="0.25">
      <c r="S525">
        <v>19</v>
      </c>
      <c r="T525" s="5" t="s">
        <v>8</v>
      </c>
      <c r="U525" s="6">
        <v>44014.517108668981</v>
      </c>
      <c r="V525" s="5" t="s">
        <v>85</v>
      </c>
      <c r="W525">
        <v>1</v>
      </c>
      <c r="X525">
        <v>1</v>
      </c>
      <c r="Y525">
        <v>1</v>
      </c>
    </row>
    <row r="526" spans="19:25" x14ac:dyDescent="0.25">
      <c r="S526">
        <v>20</v>
      </c>
      <c r="T526" s="5" t="s">
        <v>8</v>
      </c>
      <c r="U526" s="6">
        <v>44014.517119374999</v>
      </c>
      <c r="V526" s="5" t="s">
        <v>85</v>
      </c>
      <c r="W526">
        <v>1</v>
      </c>
      <c r="X526">
        <v>1</v>
      </c>
      <c r="Y526">
        <v>1</v>
      </c>
    </row>
    <row r="527" spans="19:25" x14ac:dyDescent="0.25">
      <c r="S527">
        <v>21</v>
      </c>
      <c r="T527" s="5" t="s">
        <v>8</v>
      </c>
      <c r="U527" s="6">
        <v>44014.517130995373</v>
      </c>
      <c r="V527" s="5" t="s">
        <v>85</v>
      </c>
      <c r="W527">
        <v>1</v>
      </c>
      <c r="X527">
        <v>1</v>
      </c>
      <c r="Y527">
        <v>1</v>
      </c>
    </row>
    <row r="528" spans="19:25" x14ac:dyDescent="0.25">
      <c r="S528">
        <v>22</v>
      </c>
      <c r="T528" s="5" t="s">
        <v>8</v>
      </c>
      <c r="U528" s="6">
        <v>44014.517153043984</v>
      </c>
      <c r="V528" s="5" t="s">
        <v>85</v>
      </c>
      <c r="W528">
        <v>1</v>
      </c>
      <c r="X528">
        <v>1</v>
      </c>
      <c r="Y528">
        <v>1</v>
      </c>
    </row>
    <row r="529" spans="19:25" x14ac:dyDescent="0.25">
      <c r="S529">
        <v>23</v>
      </c>
      <c r="T529" s="5" t="s">
        <v>8</v>
      </c>
      <c r="U529" s="6">
        <v>44014.51716516204</v>
      </c>
      <c r="V529" s="5" t="s">
        <v>85</v>
      </c>
      <c r="W529">
        <v>1</v>
      </c>
      <c r="X529">
        <v>1</v>
      </c>
      <c r="Y529">
        <v>1</v>
      </c>
    </row>
    <row r="530" spans="19:25" x14ac:dyDescent="0.25">
      <c r="S530">
        <v>24</v>
      </c>
      <c r="T530" s="5" t="s">
        <v>8</v>
      </c>
      <c r="U530" s="6">
        <v>44014.517177164351</v>
      </c>
      <c r="V530" s="5" t="s">
        <v>85</v>
      </c>
      <c r="W530">
        <v>1</v>
      </c>
      <c r="X530">
        <v>1</v>
      </c>
      <c r="Y530">
        <v>1</v>
      </c>
    </row>
    <row r="531" spans="19:25" x14ac:dyDescent="0.25">
      <c r="S531">
        <v>25</v>
      </c>
      <c r="T531" s="5" t="s">
        <v>8</v>
      </c>
      <c r="U531" s="6">
        <v>44014.517192708336</v>
      </c>
      <c r="V531" s="5" t="s">
        <v>85</v>
      </c>
      <c r="W531">
        <v>1</v>
      </c>
      <c r="X531">
        <v>1</v>
      </c>
      <c r="Y531">
        <v>1</v>
      </c>
    </row>
    <row r="532" spans="19:25" x14ac:dyDescent="0.25">
      <c r="S532">
        <v>26</v>
      </c>
      <c r="T532" s="5" t="s">
        <v>8</v>
      </c>
      <c r="U532" s="6">
        <v>44014.517203368057</v>
      </c>
      <c r="V532" s="5" t="s">
        <v>85</v>
      </c>
      <c r="W532">
        <v>1</v>
      </c>
      <c r="X532">
        <v>1</v>
      </c>
      <c r="Y532">
        <v>1</v>
      </c>
    </row>
    <row r="533" spans="19:25" x14ac:dyDescent="0.25">
      <c r="S533">
        <v>27</v>
      </c>
      <c r="T533" s="5" t="s">
        <v>8</v>
      </c>
      <c r="U533" s="6">
        <v>44014.517213993058</v>
      </c>
      <c r="V533" s="5" t="s">
        <v>85</v>
      </c>
      <c r="W533">
        <v>1</v>
      </c>
      <c r="X533">
        <v>1</v>
      </c>
      <c r="Y533">
        <v>1</v>
      </c>
    </row>
    <row r="534" spans="19:25" x14ac:dyDescent="0.25">
      <c r="S534">
        <v>28</v>
      </c>
      <c r="T534" s="5" t="s">
        <v>8</v>
      </c>
      <c r="U534" s="6">
        <v>44014.517222893519</v>
      </c>
      <c r="V534" s="5" t="s">
        <v>85</v>
      </c>
      <c r="W534">
        <v>1</v>
      </c>
      <c r="X534">
        <v>1</v>
      </c>
      <c r="Y534">
        <v>1</v>
      </c>
    </row>
    <row r="535" spans="19:25" x14ac:dyDescent="0.25">
      <c r="S535">
        <v>29</v>
      </c>
      <c r="T535" s="5" t="s">
        <v>8</v>
      </c>
      <c r="U535" s="6">
        <v>44014.517237581022</v>
      </c>
      <c r="V535" s="5" t="s">
        <v>85</v>
      </c>
      <c r="W535">
        <v>1</v>
      </c>
      <c r="X535">
        <v>1</v>
      </c>
      <c r="Y535">
        <v>1</v>
      </c>
    </row>
    <row r="536" spans="19:25" x14ac:dyDescent="0.25">
      <c r="S536">
        <v>30</v>
      </c>
      <c r="T536" s="5" t="s">
        <v>8</v>
      </c>
      <c r="U536" s="6">
        <v>44014.517247430558</v>
      </c>
      <c r="V536" s="5" t="s">
        <v>85</v>
      </c>
      <c r="W536">
        <v>1</v>
      </c>
      <c r="X536">
        <v>1</v>
      </c>
      <c r="Y536">
        <v>1</v>
      </c>
    </row>
    <row r="537" spans="19:25" x14ac:dyDescent="0.25">
      <c r="S537">
        <v>31</v>
      </c>
      <c r="T537" s="5" t="s">
        <v>8</v>
      </c>
      <c r="U537" s="6">
        <v>44014.517257858795</v>
      </c>
      <c r="V537" s="5" t="s">
        <v>85</v>
      </c>
      <c r="W537">
        <v>1</v>
      </c>
      <c r="X537">
        <v>1</v>
      </c>
      <c r="Y537">
        <v>1</v>
      </c>
    </row>
    <row r="538" spans="19:25" x14ac:dyDescent="0.25">
      <c r="S538">
        <v>32</v>
      </c>
      <c r="T538" s="5" t="s">
        <v>8</v>
      </c>
      <c r="U538" s="6">
        <v>44014.517273807869</v>
      </c>
      <c r="V538" s="5" t="s">
        <v>85</v>
      </c>
      <c r="W538">
        <v>1</v>
      </c>
      <c r="X538">
        <v>1</v>
      </c>
      <c r="Y538">
        <v>1</v>
      </c>
    </row>
    <row r="539" spans="19:25" x14ac:dyDescent="0.25">
      <c r="S539">
        <v>33</v>
      </c>
      <c r="T539" s="5" t="s">
        <v>8</v>
      </c>
      <c r="U539" s="6">
        <v>44014.517281180553</v>
      </c>
      <c r="V539" s="5" t="s">
        <v>85</v>
      </c>
      <c r="W539">
        <v>1</v>
      </c>
      <c r="X539">
        <v>1</v>
      </c>
      <c r="Y539">
        <v>1</v>
      </c>
    </row>
    <row r="540" spans="19:25" x14ac:dyDescent="0.25">
      <c r="S540">
        <v>34</v>
      </c>
      <c r="T540" s="5" t="s">
        <v>8</v>
      </c>
      <c r="U540" s="6">
        <v>44014.517295243058</v>
      </c>
      <c r="V540" s="5" t="s">
        <v>85</v>
      </c>
      <c r="W540">
        <v>1</v>
      </c>
      <c r="X540">
        <v>1</v>
      </c>
      <c r="Y540">
        <v>1</v>
      </c>
    </row>
    <row r="541" spans="19:25" x14ac:dyDescent="0.25">
      <c r="S541">
        <v>35</v>
      </c>
      <c r="T541" s="5" t="s">
        <v>8</v>
      </c>
      <c r="U541" s="6">
        <v>44014.517305011577</v>
      </c>
      <c r="V541" s="5" t="s">
        <v>85</v>
      </c>
      <c r="W541">
        <v>1</v>
      </c>
      <c r="X541">
        <v>1</v>
      </c>
      <c r="Y541">
        <v>1</v>
      </c>
    </row>
    <row r="542" spans="19:25" x14ac:dyDescent="0.25">
      <c r="S542">
        <v>36</v>
      </c>
      <c r="T542" s="5" t="s">
        <v>8</v>
      </c>
      <c r="U542" s="6">
        <v>44014.517322291664</v>
      </c>
      <c r="V542" s="5" t="s">
        <v>85</v>
      </c>
      <c r="W542">
        <v>1</v>
      </c>
      <c r="X542">
        <v>1</v>
      </c>
      <c r="Y542">
        <v>1</v>
      </c>
    </row>
    <row r="543" spans="19:25" x14ac:dyDescent="0.25">
      <c r="S543">
        <v>37</v>
      </c>
      <c r="T543" s="5" t="s">
        <v>8</v>
      </c>
      <c r="U543" s="6">
        <v>44014.517326504632</v>
      </c>
      <c r="V543" s="5" t="s">
        <v>85</v>
      </c>
      <c r="W543">
        <v>1</v>
      </c>
      <c r="X543">
        <v>1</v>
      </c>
      <c r="Y543">
        <v>1</v>
      </c>
    </row>
    <row r="544" spans="19:25" x14ac:dyDescent="0.25">
      <c r="S544">
        <v>38</v>
      </c>
      <c r="T544" s="5" t="s">
        <v>8</v>
      </c>
      <c r="U544" s="6">
        <v>44014.517346168985</v>
      </c>
      <c r="V544" s="5" t="s">
        <v>85</v>
      </c>
      <c r="W544">
        <v>1</v>
      </c>
      <c r="X544">
        <v>1</v>
      </c>
      <c r="Y544">
        <v>1</v>
      </c>
    </row>
    <row r="545" spans="19:25" x14ac:dyDescent="0.25">
      <c r="S545">
        <v>39</v>
      </c>
      <c r="T545" s="5" t="s">
        <v>8</v>
      </c>
      <c r="U545" s="6">
        <v>44014.517350497685</v>
      </c>
      <c r="V545" s="5" t="s">
        <v>85</v>
      </c>
      <c r="W545">
        <v>1</v>
      </c>
      <c r="X545">
        <v>1</v>
      </c>
      <c r="Y545">
        <v>1</v>
      </c>
    </row>
    <row r="546" spans="19:25" x14ac:dyDescent="0.25">
      <c r="S546">
        <v>40</v>
      </c>
      <c r="T546" s="5" t="s">
        <v>8</v>
      </c>
      <c r="U546" s="6">
        <v>44014.517364976855</v>
      </c>
      <c r="V546" s="5" t="s">
        <v>85</v>
      </c>
      <c r="W546">
        <v>1</v>
      </c>
      <c r="X546">
        <v>1</v>
      </c>
      <c r="Y546">
        <v>1</v>
      </c>
    </row>
    <row r="547" spans="19:25" x14ac:dyDescent="0.25">
      <c r="S547">
        <v>41</v>
      </c>
      <c r="T547" s="5" t="s">
        <v>8</v>
      </c>
      <c r="U547" s="6">
        <v>44014.517379710647</v>
      </c>
      <c r="V547" s="5" t="s">
        <v>85</v>
      </c>
      <c r="W547">
        <v>1</v>
      </c>
      <c r="X547">
        <v>1</v>
      </c>
      <c r="Y547">
        <v>1</v>
      </c>
    </row>
    <row r="548" spans="19:25" x14ac:dyDescent="0.25">
      <c r="S548">
        <v>42</v>
      </c>
      <c r="T548" s="5" t="s">
        <v>8</v>
      </c>
      <c r="U548" s="6">
        <v>44014.517390949077</v>
      </c>
      <c r="V548" s="5" t="s">
        <v>85</v>
      </c>
      <c r="W548">
        <v>1</v>
      </c>
      <c r="X548">
        <v>1</v>
      </c>
      <c r="Y548">
        <v>1</v>
      </c>
    </row>
    <row r="549" spans="19:25" x14ac:dyDescent="0.25">
      <c r="S549">
        <v>43</v>
      </c>
      <c r="T549" s="5" t="s">
        <v>8</v>
      </c>
      <c r="U549" s="6">
        <v>44014.517398425924</v>
      </c>
      <c r="V549" s="5" t="s">
        <v>85</v>
      </c>
      <c r="W549">
        <v>1</v>
      </c>
      <c r="X549">
        <v>1</v>
      </c>
      <c r="Y549">
        <v>1</v>
      </c>
    </row>
    <row r="550" spans="19:25" x14ac:dyDescent="0.25">
      <c r="S550">
        <v>44</v>
      </c>
      <c r="T550" s="5" t="s">
        <v>8</v>
      </c>
      <c r="U550" s="6">
        <v>44014.517407430554</v>
      </c>
      <c r="V550" s="5" t="s">
        <v>85</v>
      </c>
      <c r="W550">
        <v>1</v>
      </c>
      <c r="X550">
        <v>1</v>
      </c>
      <c r="Y550">
        <v>1</v>
      </c>
    </row>
    <row r="551" spans="19:25" x14ac:dyDescent="0.25">
      <c r="S551">
        <v>45</v>
      </c>
      <c r="T551" s="5" t="s">
        <v>8</v>
      </c>
      <c r="U551" s="6">
        <v>44014.517420231481</v>
      </c>
      <c r="V551" s="5" t="s">
        <v>85</v>
      </c>
      <c r="W551">
        <v>1</v>
      </c>
      <c r="X551">
        <v>1</v>
      </c>
      <c r="Y551">
        <v>1</v>
      </c>
    </row>
    <row r="552" spans="19:25" x14ac:dyDescent="0.25">
      <c r="S552">
        <v>46</v>
      </c>
      <c r="T552" s="5" t="s">
        <v>8</v>
      </c>
      <c r="U552" s="6">
        <v>44014.517430821761</v>
      </c>
      <c r="V552" s="5" t="s">
        <v>85</v>
      </c>
      <c r="W552">
        <v>1</v>
      </c>
      <c r="X552">
        <v>1</v>
      </c>
      <c r="Y552">
        <v>1</v>
      </c>
    </row>
    <row r="581" spans="80:81" x14ac:dyDescent="0.25">
      <c r="CB581" s="10"/>
      <c r="CC581" s="10"/>
    </row>
    <row r="582" spans="80:81" x14ac:dyDescent="0.25">
      <c r="CB582" s="10"/>
      <c r="CC582" s="10"/>
    </row>
    <row r="583" spans="80:81" x14ac:dyDescent="0.25">
      <c r="CB583" s="10"/>
      <c r="CC583" s="10"/>
    </row>
    <row r="584" spans="80:81" x14ac:dyDescent="0.25">
      <c r="CB584" s="9"/>
      <c r="CC584" s="9"/>
    </row>
    <row r="608" spans="55:61" x14ac:dyDescent="0.25">
      <c r="BC608" s="10"/>
      <c r="BD608" s="10"/>
      <c r="BE608" s="10"/>
      <c r="BF608" s="10"/>
      <c r="BG608" s="10"/>
      <c r="BH608" s="10"/>
      <c r="BI608" s="10"/>
    </row>
    <row r="609" spans="55:91" x14ac:dyDescent="0.25">
      <c r="BC609" s="10"/>
      <c r="BD609" s="10"/>
      <c r="BE609" s="10"/>
      <c r="BF609" s="10"/>
      <c r="BG609" s="10"/>
      <c r="BH609" s="10"/>
      <c r="BI609" s="10"/>
      <c r="CM609" t="s">
        <v>33</v>
      </c>
    </row>
    <row r="610" spans="55:91" x14ac:dyDescent="0.25">
      <c r="BC610" s="10"/>
      <c r="BD610" s="10"/>
      <c r="BE610" s="10"/>
      <c r="BF610" s="10"/>
      <c r="BG610" s="10"/>
      <c r="BH610" s="10"/>
      <c r="BI610" s="10"/>
      <c r="CM610" t="s">
        <v>50</v>
      </c>
    </row>
    <row r="611" spans="55:91" x14ac:dyDescent="0.25">
      <c r="BC611" s="9"/>
      <c r="BD611" s="9"/>
      <c r="BE611" s="9"/>
      <c r="BF611" s="9"/>
      <c r="BG611" s="9"/>
      <c r="BH611" s="9"/>
      <c r="BI611" s="9"/>
      <c r="CM611" t="s">
        <v>34</v>
      </c>
    </row>
    <row r="612" spans="55:91" x14ac:dyDescent="0.25">
      <c r="CM612" t="s">
        <v>35</v>
      </c>
    </row>
    <row r="849" spans="82:90" x14ac:dyDescent="0.25">
      <c r="CD849" s="10"/>
      <c r="CE849" s="10"/>
      <c r="CF849" s="10"/>
      <c r="CG849" s="10"/>
      <c r="CH849" s="10"/>
      <c r="CI849" s="10"/>
      <c r="CJ849" s="10"/>
      <c r="CK849" s="10"/>
      <c r="CL849" s="10"/>
    </row>
    <row r="850" spans="82:90" x14ac:dyDescent="0.25">
      <c r="CD850" s="10"/>
      <c r="CE850" s="10"/>
      <c r="CF850" s="10"/>
      <c r="CG850" s="10"/>
      <c r="CH850" s="10"/>
      <c r="CI850" s="10"/>
      <c r="CJ850" s="10"/>
      <c r="CK850" s="10"/>
      <c r="CL850" s="10"/>
    </row>
    <row r="851" spans="82:90" x14ac:dyDescent="0.25">
      <c r="CD851" s="10"/>
      <c r="CE851" s="10"/>
      <c r="CF851" s="10"/>
      <c r="CG851" s="10"/>
      <c r="CH851" s="10"/>
      <c r="CI851" s="10"/>
      <c r="CJ851" s="10"/>
      <c r="CK851" s="10"/>
      <c r="CL851" s="10"/>
    </row>
    <row r="852" spans="82:90" x14ac:dyDescent="0.25">
      <c r="CD852" s="9"/>
      <c r="CE852" s="9"/>
      <c r="CF852" s="9"/>
      <c r="CG852" s="9"/>
      <c r="CH852" s="9"/>
      <c r="CI852" s="9"/>
      <c r="CJ852" s="9"/>
      <c r="CK852" s="9"/>
      <c r="CL852" s="9"/>
    </row>
  </sheetData>
  <mergeCells count="16">
    <mergeCell ref="A1:H1"/>
    <mergeCell ref="J1:Q1"/>
    <mergeCell ref="S1:Z1"/>
    <mergeCell ref="AB1:AI1"/>
    <mergeCell ref="AT1:BA1"/>
    <mergeCell ref="DN1:DU1"/>
    <mergeCell ref="DW1:ED1"/>
    <mergeCell ref="EF1:EM1"/>
    <mergeCell ref="BL1:BS1"/>
    <mergeCell ref="AK1:AR1"/>
    <mergeCell ref="BC1:BJ1"/>
    <mergeCell ref="BU1:CB1"/>
    <mergeCell ref="CD1:CK1"/>
    <mergeCell ref="CM1:CT1"/>
    <mergeCell ref="CV1:DC1"/>
    <mergeCell ref="DE1:DL1"/>
  </mergeCells>
  <phoneticPr fontId="18" type="noConversion"/>
  <pageMargins left="0.7" right="0.7" top="0.75" bottom="0.75" header="0.3" footer="0.3"/>
  <pageSetup orientation="portrait" horizontalDpi="4294967293" verticalDpi="4294967293"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60E6-4659-479A-8A73-8841B3E9CF7B}">
  <dimension ref="A1:BK260"/>
  <sheetViews>
    <sheetView topLeftCell="H1" workbookViewId="0">
      <selection activeCell="AR18" sqref="AR18"/>
    </sheetView>
  </sheetViews>
  <sheetFormatPr defaultRowHeight="15" x14ac:dyDescent="0.25"/>
  <cols>
    <col min="1" max="1" width="8.140625" hidden="1" customWidth="1"/>
    <col min="2" max="2" width="17.42578125" hidden="1" customWidth="1"/>
    <col min="3" max="3" width="14" hidden="1" customWidth="1"/>
    <col min="4" max="4" width="36.7109375" hidden="1" customWidth="1"/>
    <col min="5" max="5" width="9.7109375" hidden="1" customWidth="1"/>
    <col min="6" max="6" width="25.28515625" hidden="1" customWidth="1"/>
    <col min="7" max="7" width="5.85546875" hidden="1" customWidth="1"/>
    <col min="8" max="8" width="13" customWidth="1"/>
    <col min="10" max="10" width="8.140625" hidden="1" customWidth="1"/>
    <col min="11" max="11" width="17.5703125" hidden="1" customWidth="1"/>
    <col min="12" max="12" width="14" hidden="1" customWidth="1"/>
    <col min="13" max="13" width="35.85546875" hidden="1" customWidth="1"/>
    <col min="14" max="15" width="9.7109375" hidden="1" customWidth="1"/>
    <col min="16" max="16" width="12.5703125" hidden="1" customWidth="1"/>
    <col min="17" max="17" width="16.7109375" customWidth="1"/>
    <col min="19" max="19" width="8.140625" hidden="1" customWidth="1"/>
    <col min="20" max="20" width="17.5703125" hidden="1" customWidth="1"/>
    <col min="21" max="21" width="14" hidden="1" customWidth="1"/>
    <col min="22" max="22" width="36.5703125" hidden="1" customWidth="1"/>
    <col min="23" max="24" width="9.7109375" hidden="1" customWidth="1"/>
    <col min="25" max="25" width="12.5703125" hidden="1" customWidth="1"/>
    <col min="26" max="26" width="16.7109375" customWidth="1"/>
    <col min="28" max="28" width="8.140625" hidden="1" customWidth="1"/>
    <col min="29" max="29" width="17.5703125" hidden="1" customWidth="1"/>
    <col min="30" max="30" width="14" hidden="1" customWidth="1"/>
    <col min="31" max="31" width="37.140625" hidden="1" customWidth="1"/>
    <col min="32" max="33" width="9.7109375" hidden="1" customWidth="1"/>
    <col min="34" max="34" width="12.5703125" hidden="1" customWidth="1"/>
    <col min="35" max="35" width="14.5703125" customWidth="1"/>
    <col min="37" max="43" width="0" hidden="1" customWidth="1"/>
    <col min="44" max="44" width="11.85546875" customWidth="1"/>
    <col min="46" max="46" width="8.140625" hidden="1" customWidth="1"/>
    <col min="47" max="47" width="17.5703125" hidden="1" customWidth="1"/>
    <col min="48" max="48" width="14" hidden="1" customWidth="1"/>
    <col min="49" max="49" width="36.7109375" hidden="1" customWidth="1"/>
    <col min="50" max="51" width="9.7109375" hidden="1" customWidth="1"/>
    <col min="52" max="52" width="12.5703125" hidden="1" customWidth="1"/>
    <col min="53" max="53" width="12.5703125" customWidth="1"/>
    <col min="55" max="55" width="8.140625" hidden="1" customWidth="1"/>
    <col min="56" max="56" width="17.5703125" hidden="1" customWidth="1"/>
    <col min="57" max="57" width="14" hidden="1" customWidth="1"/>
    <col min="58" max="58" width="36.7109375" hidden="1" customWidth="1"/>
    <col min="59" max="60" width="9.7109375" hidden="1" customWidth="1"/>
    <col min="61" max="61" width="12.5703125" hidden="1" customWidth="1"/>
    <col min="62" max="62" width="13" customWidth="1"/>
  </cols>
  <sheetData>
    <row r="1" spans="1:62" x14ac:dyDescent="0.25">
      <c r="A1" s="40" t="s">
        <v>119</v>
      </c>
      <c r="B1" s="40"/>
      <c r="C1" s="40"/>
      <c r="D1" s="40"/>
      <c r="E1" s="40"/>
      <c r="F1" s="40"/>
      <c r="G1" s="40"/>
      <c r="H1" s="40"/>
      <c r="J1" s="40" t="s">
        <v>120</v>
      </c>
      <c r="K1" s="40"/>
      <c r="L1" s="40"/>
      <c r="M1" s="40"/>
      <c r="N1" s="40"/>
      <c r="O1" s="40"/>
      <c r="P1" s="40"/>
      <c r="Q1" s="40"/>
      <c r="S1" s="40" t="s">
        <v>122</v>
      </c>
      <c r="T1" s="40"/>
      <c r="U1" s="40"/>
      <c r="V1" s="40"/>
      <c r="W1" s="40"/>
      <c r="X1" s="40"/>
      <c r="Y1" s="40"/>
      <c r="Z1" s="40"/>
      <c r="AB1" s="40" t="s">
        <v>124</v>
      </c>
      <c r="AC1" s="40"/>
      <c r="AD1" s="40"/>
      <c r="AE1" s="40"/>
      <c r="AF1" s="40"/>
      <c r="AG1" s="40"/>
      <c r="AH1" s="40"/>
      <c r="AI1" s="40"/>
      <c r="AK1" s="40" t="s">
        <v>126</v>
      </c>
      <c r="AL1" s="40"/>
      <c r="AM1" s="40"/>
      <c r="AN1" s="40"/>
      <c r="AO1" s="40"/>
      <c r="AP1" s="40"/>
      <c r="AQ1" s="40"/>
      <c r="AR1" s="40"/>
      <c r="AT1" s="40" t="s">
        <v>128</v>
      </c>
      <c r="AU1" s="40"/>
      <c r="AV1" s="40"/>
      <c r="AW1" s="40"/>
      <c r="AX1" s="40"/>
      <c r="AY1" s="40"/>
      <c r="AZ1" s="40"/>
      <c r="BA1" s="40"/>
      <c r="BC1" s="40" t="s">
        <v>130</v>
      </c>
      <c r="BD1" s="40"/>
      <c r="BE1" s="40"/>
      <c r="BF1" s="40"/>
      <c r="BG1" s="40"/>
      <c r="BH1" s="40"/>
      <c r="BI1" s="40"/>
      <c r="BJ1" s="40"/>
    </row>
    <row r="2" spans="1:6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B2" s="5" t="s">
        <v>0</v>
      </c>
      <c r="AC2" s="5" t="s">
        <v>1</v>
      </c>
      <c r="AD2" s="5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  <c r="AY2" s="5" t="s">
        <v>5</v>
      </c>
      <c r="AZ2" s="5" t="s">
        <v>6</v>
      </c>
      <c r="BA2" s="5" t="s">
        <v>7</v>
      </c>
      <c r="BC2" s="5" t="s">
        <v>0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</row>
    <row r="3" spans="1:62" x14ac:dyDescent="0.25">
      <c r="A3" s="5">
        <v>0</v>
      </c>
      <c r="B3" s="5" t="s">
        <v>8</v>
      </c>
      <c r="C3" s="6">
        <v>44017.71700326389</v>
      </c>
      <c r="D3" s="5" t="s">
        <v>118</v>
      </c>
      <c r="E3" s="5">
        <v>1</v>
      </c>
      <c r="F3" s="5">
        <v>1</v>
      </c>
      <c r="G3" s="5">
        <v>1</v>
      </c>
      <c r="H3" s="5">
        <v>-31</v>
      </c>
      <c r="J3" s="5">
        <v>0</v>
      </c>
      <c r="K3" s="5" t="s">
        <v>8</v>
      </c>
      <c r="L3" s="6">
        <v>44017.715731504628</v>
      </c>
      <c r="M3" s="5" t="s">
        <v>117</v>
      </c>
      <c r="N3" s="5">
        <v>1</v>
      </c>
      <c r="O3" s="5">
        <v>1</v>
      </c>
      <c r="P3" s="5">
        <v>1</v>
      </c>
      <c r="Q3" s="5">
        <v>-40</v>
      </c>
      <c r="S3" s="5">
        <v>0</v>
      </c>
      <c r="T3" s="5" t="s">
        <v>8</v>
      </c>
      <c r="U3" s="6">
        <v>44017.714259942128</v>
      </c>
      <c r="V3" s="5" t="s">
        <v>121</v>
      </c>
      <c r="W3" s="5">
        <v>1</v>
      </c>
      <c r="X3" s="5">
        <v>1</v>
      </c>
      <c r="Y3" s="5">
        <v>1</v>
      </c>
      <c r="Z3" s="5">
        <v>-43</v>
      </c>
      <c r="AB3" s="5">
        <v>0</v>
      </c>
      <c r="AC3" s="5" t="s">
        <v>8</v>
      </c>
      <c r="AD3" s="6">
        <v>44017.712242743059</v>
      </c>
      <c r="AE3" s="5" t="s">
        <v>123</v>
      </c>
      <c r="AF3" s="5">
        <v>1</v>
      </c>
      <c r="AG3" s="5">
        <v>1</v>
      </c>
      <c r="AH3" s="5">
        <v>1</v>
      </c>
      <c r="AI3" s="5">
        <v>-53</v>
      </c>
      <c r="AK3" s="5">
        <v>0</v>
      </c>
      <c r="AL3" s="5" t="s">
        <v>8</v>
      </c>
      <c r="AM3" s="6">
        <v>44017.708859895836</v>
      </c>
      <c r="AN3" s="5" t="s">
        <v>125</v>
      </c>
      <c r="AO3" s="5">
        <v>1</v>
      </c>
      <c r="AP3" s="5">
        <v>1</v>
      </c>
      <c r="AQ3" s="5">
        <v>1</v>
      </c>
      <c r="AR3" s="5">
        <v>-64</v>
      </c>
      <c r="AT3" s="5">
        <v>0</v>
      </c>
      <c r="AU3" s="5" t="s">
        <v>8</v>
      </c>
      <c r="AV3" s="6">
        <v>44017.705773171299</v>
      </c>
      <c r="AW3" s="5" t="s">
        <v>127</v>
      </c>
      <c r="AX3" s="5">
        <v>1</v>
      </c>
      <c r="AY3" s="5">
        <v>1</v>
      </c>
      <c r="AZ3" s="5">
        <v>1</v>
      </c>
      <c r="BA3" s="5">
        <v>-67</v>
      </c>
      <c r="BC3" s="5">
        <v>0</v>
      </c>
      <c r="BD3" s="5" t="s">
        <v>8</v>
      </c>
      <c r="BE3" s="6">
        <v>44017.701462442128</v>
      </c>
      <c r="BF3" s="5" t="s">
        <v>129</v>
      </c>
      <c r="BG3" s="5">
        <v>1</v>
      </c>
      <c r="BH3" s="5">
        <v>1</v>
      </c>
      <c r="BI3" s="5">
        <v>1</v>
      </c>
      <c r="BJ3" s="5">
        <v>-75</v>
      </c>
    </row>
    <row r="4" spans="1:62" x14ac:dyDescent="0.25">
      <c r="A4" s="5">
        <v>1</v>
      </c>
      <c r="B4" s="5" t="s">
        <v>8</v>
      </c>
      <c r="C4" s="6">
        <v>44017.717015532406</v>
      </c>
      <c r="D4" s="5" t="s">
        <v>118</v>
      </c>
      <c r="E4" s="5">
        <v>1</v>
      </c>
      <c r="F4" s="5">
        <v>1</v>
      </c>
      <c r="G4" s="5">
        <v>1</v>
      </c>
      <c r="H4" s="5">
        <v>-31</v>
      </c>
      <c r="J4" s="5">
        <v>1</v>
      </c>
      <c r="K4" s="5" t="s">
        <v>8</v>
      </c>
      <c r="L4" s="6">
        <v>44017.715741678243</v>
      </c>
      <c r="M4" s="5" t="s">
        <v>117</v>
      </c>
      <c r="N4" s="5">
        <v>1</v>
      </c>
      <c r="O4" s="5">
        <v>1</v>
      </c>
      <c r="P4" s="5">
        <v>1</v>
      </c>
      <c r="Q4" s="5">
        <v>-41</v>
      </c>
      <c r="S4" s="5">
        <v>1</v>
      </c>
      <c r="T4" s="5" t="s">
        <v>8</v>
      </c>
      <c r="U4" s="6">
        <v>44017.714271168981</v>
      </c>
      <c r="V4" s="5" t="s">
        <v>121</v>
      </c>
      <c r="W4" s="5">
        <v>1</v>
      </c>
      <c r="X4" s="5">
        <v>1</v>
      </c>
      <c r="Y4" s="5">
        <v>1</v>
      </c>
      <c r="Z4" s="5">
        <v>-43</v>
      </c>
      <c r="AB4" s="5">
        <v>1</v>
      </c>
      <c r="AC4" s="5" t="s">
        <v>8</v>
      </c>
      <c r="AD4" s="6">
        <v>44017.712246840281</v>
      </c>
      <c r="AE4" s="5" t="s">
        <v>123</v>
      </c>
      <c r="AF4" s="5">
        <v>1</v>
      </c>
      <c r="AG4" s="5">
        <v>1</v>
      </c>
      <c r="AH4" s="5">
        <v>1</v>
      </c>
      <c r="AI4" s="5">
        <v>-53</v>
      </c>
      <c r="AK4" s="5">
        <v>1</v>
      </c>
      <c r="AL4" s="5" t="s">
        <v>8</v>
      </c>
      <c r="AM4" s="6">
        <v>44017.708865775465</v>
      </c>
      <c r="AN4" s="5" t="s">
        <v>125</v>
      </c>
      <c r="AO4" s="5">
        <v>1</v>
      </c>
      <c r="AP4" s="5">
        <v>1</v>
      </c>
      <c r="AQ4" s="5">
        <v>1</v>
      </c>
      <c r="AR4" s="5">
        <v>-64</v>
      </c>
      <c r="AT4" s="5">
        <v>1</v>
      </c>
      <c r="AU4" s="5" t="s">
        <v>8</v>
      </c>
      <c r="AV4" s="6">
        <v>44017.705776226852</v>
      </c>
      <c r="AW4" s="5" t="s">
        <v>127</v>
      </c>
      <c r="AX4" s="5">
        <v>1</v>
      </c>
      <c r="AY4" s="5">
        <v>1</v>
      </c>
      <c r="AZ4" s="5">
        <v>1</v>
      </c>
      <c r="BA4" s="5">
        <v>-69</v>
      </c>
      <c r="BC4" s="5">
        <v>1</v>
      </c>
      <c r="BD4" s="5" t="s">
        <v>8</v>
      </c>
      <c r="BE4" s="6">
        <v>44017.701470659726</v>
      </c>
      <c r="BF4" s="5" t="s">
        <v>129</v>
      </c>
      <c r="BG4" s="5">
        <v>1</v>
      </c>
      <c r="BH4" s="5">
        <v>1</v>
      </c>
      <c r="BI4" s="5">
        <v>1</v>
      </c>
      <c r="BJ4" s="5">
        <v>-76</v>
      </c>
    </row>
    <row r="5" spans="1:62" x14ac:dyDescent="0.25">
      <c r="A5" s="5">
        <v>2</v>
      </c>
      <c r="B5" s="5" t="s">
        <v>8</v>
      </c>
      <c r="C5" s="6">
        <v>44017.717025555554</v>
      </c>
      <c r="D5" s="5" t="s">
        <v>118</v>
      </c>
      <c r="E5" s="5">
        <v>1</v>
      </c>
      <c r="F5" s="5">
        <v>1</v>
      </c>
      <c r="G5" s="5">
        <v>1</v>
      </c>
      <c r="H5" s="5">
        <v>-25</v>
      </c>
      <c r="J5" s="5">
        <v>2</v>
      </c>
      <c r="K5" s="5" t="s">
        <v>8</v>
      </c>
      <c r="L5" s="6">
        <v>44017.71575447917</v>
      </c>
      <c r="M5" s="5" t="s">
        <v>117</v>
      </c>
      <c r="N5" s="5">
        <v>1</v>
      </c>
      <c r="O5" s="5">
        <v>1</v>
      </c>
      <c r="P5" s="5">
        <v>1</v>
      </c>
      <c r="Q5" s="5">
        <v>-40</v>
      </c>
      <c r="S5" s="5">
        <v>2</v>
      </c>
      <c r="T5" s="5" t="s">
        <v>8</v>
      </c>
      <c r="U5" s="6">
        <v>44017.714283854169</v>
      </c>
      <c r="V5" s="5" t="s">
        <v>121</v>
      </c>
      <c r="W5" s="5">
        <v>1</v>
      </c>
      <c r="X5" s="5">
        <v>1</v>
      </c>
      <c r="Y5" s="5">
        <v>1</v>
      </c>
      <c r="Z5" s="5">
        <v>-37</v>
      </c>
      <c r="AB5" s="5">
        <v>2</v>
      </c>
      <c r="AC5" s="5" t="s">
        <v>8</v>
      </c>
      <c r="AD5" s="6">
        <v>44017.712257893516</v>
      </c>
      <c r="AE5" s="5" t="s">
        <v>123</v>
      </c>
      <c r="AF5" s="5">
        <v>1</v>
      </c>
      <c r="AG5" s="5">
        <v>1</v>
      </c>
      <c r="AH5" s="5">
        <v>1</v>
      </c>
      <c r="AI5" s="5">
        <v>-53</v>
      </c>
      <c r="AK5" s="5">
        <v>2</v>
      </c>
      <c r="AL5" s="5" t="s">
        <v>8</v>
      </c>
      <c r="AM5" s="6">
        <v>44017.708877604164</v>
      </c>
      <c r="AN5" s="5" t="s">
        <v>125</v>
      </c>
      <c r="AO5" s="5">
        <v>1</v>
      </c>
      <c r="AP5" s="5">
        <v>1</v>
      </c>
      <c r="AQ5" s="5">
        <v>1</v>
      </c>
      <c r="AR5" s="5">
        <v>-64</v>
      </c>
      <c r="AT5" s="5">
        <v>2</v>
      </c>
      <c r="AU5" s="5" t="s">
        <v>8</v>
      </c>
      <c r="AV5" s="6">
        <v>44017.705787268518</v>
      </c>
      <c r="AW5" s="5" t="s">
        <v>127</v>
      </c>
      <c r="AX5" s="5">
        <v>1</v>
      </c>
      <c r="AY5" s="5">
        <v>1</v>
      </c>
      <c r="AZ5" s="5">
        <v>1</v>
      </c>
      <c r="BA5" s="5">
        <v>-69</v>
      </c>
      <c r="BC5" s="5">
        <v>2</v>
      </c>
      <c r="BD5" s="5" t="s">
        <v>8</v>
      </c>
      <c r="BE5" s="6">
        <v>44017.701486446756</v>
      </c>
      <c r="BF5" s="5" t="s">
        <v>129</v>
      </c>
      <c r="BG5" s="5">
        <v>1</v>
      </c>
      <c r="BH5" s="5">
        <v>1</v>
      </c>
      <c r="BI5" s="5">
        <v>1</v>
      </c>
      <c r="BJ5" s="5">
        <v>-77</v>
      </c>
    </row>
    <row r="6" spans="1:62" x14ac:dyDescent="0.25">
      <c r="A6" s="5">
        <v>3</v>
      </c>
      <c r="B6" s="5" t="s">
        <v>8</v>
      </c>
      <c r="C6" s="6">
        <v>44017.717037326387</v>
      </c>
      <c r="D6" s="5" t="s">
        <v>118</v>
      </c>
      <c r="E6" s="5">
        <v>1</v>
      </c>
      <c r="F6" s="5">
        <v>1</v>
      </c>
      <c r="G6" s="5">
        <v>1</v>
      </c>
      <c r="H6" s="5">
        <v>-31</v>
      </c>
      <c r="J6" s="5">
        <v>3</v>
      </c>
      <c r="K6" s="5" t="s">
        <v>8</v>
      </c>
      <c r="L6" s="6">
        <v>44017.715764016204</v>
      </c>
      <c r="M6" s="5" t="s">
        <v>117</v>
      </c>
      <c r="N6" s="5">
        <v>1</v>
      </c>
      <c r="O6" s="5">
        <v>1</v>
      </c>
      <c r="P6" s="5">
        <v>1</v>
      </c>
      <c r="Q6" s="5">
        <v>-40</v>
      </c>
      <c r="S6" s="5">
        <v>3</v>
      </c>
      <c r="T6" s="5" t="s">
        <v>8</v>
      </c>
      <c r="U6" s="6">
        <v>44017.71429408565</v>
      </c>
      <c r="V6" s="5" t="s">
        <v>121</v>
      </c>
      <c r="W6" s="5">
        <v>1</v>
      </c>
      <c r="X6" s="5">
        <v>1</v>
      </c>
      <c r="Y6" s="5">
        <v>1</v>
      </c>
      <c r="Z6" s="5">
        <v>-38</v>
      </c>
      <c r="AB6" s="5">
        <v>3</v>
      </c>
      <c r="AC6" s="5" t="s">
        <v>8</v>
      </c>
      <c r="AD6" s="6">
        <v>44017.712270254633</v>
      </c>
      <c r="AE6" s="5" t="s">
        <v>123</v>
      </c>
      <c r="AF6" s="5">
        <v>1</v>
      </c>
      <c r="AG6" s="5">
        <v>1</v>
      </c>
      <c r="AH6" s="5">
        <v>1</v>
      </c>
      <c r="AI6" s="5">
        <v>-53</v>
      </c>
      <c r="AK6" s="5">
        <v>3</v>
      </c>
      <c r="AL6" s="5" t="s">
        <v>8</v>
      </c>
      <c r="AM6" s="6">
        <v>44017.708889374997</v>
      </c>
      <c r="AN6" s="5" t="s">
        <v>125</v>
      </c>
      <c r="AO6" s="5">
        <v>1</v>
      </c>
      <c r="AP6" s="5">
        <v>1</v>
      </c>
      <c r="AQ6" s="5">
        <v>1</v>
      </c>
      <c r="AR6" s="5">
        <v>-63</v>
      </c>
      <c r="AT6" s="5">
        <v>3</v>
      </c>
      <c r="AU6" s="5" t="s">
        <v>8</v>
      </c>
      <c r="AV6" s="6">
        <v>44017.70579990741</v>
      </c>
      <c r="AW6" s="5" t="s">
        <v>127</v>
      </c>
      <c r="AX6" s="5">
        <v>1</v>
      </c>
      <c r="AY6" s="5">
        <v>1</v>
      </c>
      <c r="AZ6" s="5">
        <v>1</v>
      </c>
      <c r="BA6" s="5">
        <v>-66</v>
      </c>
      <c r="BC6" s="5">
        <v>3</v>
      </c>
      <c r="BD6" s="5" t="s">
        <v>8</v>
      </c>
      <c r="BE6" s="6">
        <v>44017.701494212961</v>
      </c>
      <c r="BF6" s="5" t="s">
        <v>129</v>
      </c>
      <c r="BG6" s="5">
        <v>1</v>
      </c>
      <c r="BH6" s="5">
        <v>1</v>
      </c>
      <c r="BI6" s="5">
        <v>1</v>
      </c>
      <c r="BJ6" s="5">
        <v>-68</v>
      </c>
    </row>
    <row r="7" spans="1:62" x14ac:dyDescent="0.25">
      <c r="A7" s="5">
        <v>4</v>
      </c>
      <c r="B7" s="5" t="s">
        <v>8</v>
      </c>
      <c r="C7" s="6">
        <v>44017.717048692131</v>
      </c>
      <c r="D7" s="5" t="s">
        <v>118</v>
      </c>
      <c r="E7" s="5">
        <v>1</v>
      </c>
      <c r="F7" s="5">
        <v>1</v>
      </c>
      <c r="G7" s="5">
        <v>1</v>
      </c>
      <c r="H7" s="5">
        <v>-28</v>
      </c>
      <c r="J7" s="5">
        <v>4</v>
      </c>
      <c r="K7" s="5" t="s">
        <v>8</v>
      </c>
      <c r="L7" s="6">
        <v>44017.71577599537</v>
      </c>
      <c r="M7" s="5" t="s">
        <v>117</v>
      </c>
      <c r="N7" s="5">
        <v>1</v>
      </c>
      <c r="O7" s="5">
        <v>1</v>
      </c>
      <c r="P7" s="5">
        <v>1</v>
      </c>
      <c r="Q7" s="5">
        <v>-36</v>
      </c>
      <c r="S7" s="5">
        <v>4</v>
      </c>
      <c r="T7" s="5" t="s">
        <v>8</v>
      </c>
      <c r="U7" s="6">
        <v>44017.714306412039</v>
      </c>
      <c r="V7" s="5" t="s">
        <v>121</v>
      </c>
      <c r="W7" s="5">
        <v>1</v>
      </c>
      <c r="X7" s="5">
        <v>1</v>
      </c>
      <c r="Y7" s="5">
        <v>1</v>
      </c>
      <c r="Z7" s="5">
        <v>-43</v>
      </c>
      <c r="AB7" s="5">
        <v>4</v>
      </c>
      <c r="AC7" s="5" t="s">
        <v>8</v>
      </c>
      <c r="AD7" s="6">
        <v>44017.712281412038</v>
      </c>
      <c r="AE7" s="5" t="s">
        <v>123</v>
      </c>
      <c r="AF7" s="5">
        <v>1</v>
      </c>
      <c r="AG7" s="5">
        <v>1</v>
      </c>
      <c r="AH7" s="5">
        <v>1</v>
      </c>
      <c r="AI7" s="5">
        <v>-53</v>
      </c>
      <c r="AK7" s="5">
        <v>4</v>
      </c>
      <c r="AL7" s="5" t="s">
        <v>8</v>
      </c>
      <c r="AM7" s="6">
        <v>44017.708903379629</v>
      </c>
      <c r="AN7" s="5" t="s">
        <v>125</v>
      </c>
      <c r="AO7" s="5">
        <v>1</v>
      </c>
      <c r="AP7" s="5">
        <v>1</v>
      </c>
      <c r="AQ7" s="5">
        <v>1</v>
      </c>
      <c r="AR7" s="5">
        <v>-63</v>
      </c>
      <c r="AT7" s="5">
        <v>4</v>
      </c>
      <c r="AU7" s="5" t="s">
        <v>8</v>
      </c>
      <c r="AV7" s="6">
        <v>44017.705814351852</v>
      </c>
      <c r="AW7" s="5" t="s">
        <v>127</v>
      </c>
      <c r="AX7" s="5">
        <v>1</v>
      </c>
      <c r="AY7" s="5">
        <v>1</v>
      </c>
      <c r="AZ7" s="5">
        <v>1</v>
      </c>
      <c r="BA7" s="5">
        <v>-67</v>
      </c>
      <c r="BC7" s="5">
        <v>4</v>
      </c>
      <c r="BD7" s="5" t="s">
        <v>8</v>
      </c>
      <c r="BE7" s="6">
        <v>44017.701505902776</v>
      </c>
      <c r="BF7" s="5" t="s">
        <v>129</v>
      </c>
      <c r="BG7" s="5">
        <v>1</v>
      </c>
      <c r="BH7" s="5">
        <v>1</v>
      </c>
      <c r="BI7" s="5">
        <v>1</v>
      </c>
      <c r="BJ7" s="5">
        <v>-69</v>
      </c>
    </row>
    <row r="8" spans="1:62" x14ac:dyDescent="0.25">
      <c r="A8" s="5">
        <v>5</v>
      </c>
      <c r="B8" s="5" t="s">
        <v>8</v>
      </c>
      <c r="C8" s="6">
        <v>44017.717060694442</v>
      </c>
      <c r="D8" s="5" t="s">
        <v>118</v>
      </c>
      <c r="E8" s="5">
        <v>1</v>
      </c>
      <c r="F8" s="5">
        <v>1</v>
      </c>
      <c r="G8" s="5">
        <v>1</v>
      </c>
      <c r="H8" s="5">
        <v>-28</v>
      </c>
      <c r="J8" s="5">
        <v>5</v>
      </c>
      <c r="K8" s="5" t="s">
        <v>8</v>
      </c>
      <c r="L8" s="6">
        <v>44017.715787800924</v>
      </c>
      <c r="M8" s="5" t="s">
        <v>117</v>
      </c>
      <c r="N8" s="5">
        <v>1</v>
      </c>
      <c r="O8" s="5">
        <v>1</v>
      </c>
      <c r="P8" s="5">
        <v>1</v>
      </c>
      <c r="Q8" s="5">
        <v>-36</v>
      </c>
      <c r="S8" s="5">
        <v>5</v>
      </c>
      <c r="T8" s="5" t="s">
        <v>8</v>
      </c>
      <c r="U8" s="6">
        <v>44017.714317824073</v>
      </c>
      <c r="V8" s="5" t="s">
        <v>121</v>
      </c>
      <c r="W8" s="5">
        <v>1</v>
      </c>
      <c r="X8" s="5">
        <v>1</v>
      </c>
      <c r="Y8" s="5">
        <v>1</v>
      </c>
      <c r="Z8" s="5">
        <v>-43</v>
      </c>
      <c r="AB8" s="5">
        <v>5</v>
      </c>
      <c r="AC8" s="5" t="s">
        <v>8</v>
      </c>
      <c r="AD8" s="6">
        <v>44017.712294560188</v>
      </c>
      <c r="AE8" s="5" t="s">
        <v>123</v>
      </c>
      <c r="AF8" s="5">
        <v>1</v>
      </c>
      <c r="AG8" s="5">
        <v>1</v>
      </c>
      <c r="AH8" s="5">
        <v>1</v>
      </c>
      <c r="AI8" s="5">
        <v>-53</v>
      </c>
      <c r="AK8" s="5">
        <v>5</v>
      </c>
      <c r="AL8" s="5" t="s">
        <v>8</v>
      </c>
      <c r="AM8" s="6">
        <v>44017.708903379629</v>
      </c>
      <c r="AN8" s="5" t="s">
        <v>125</v>
      </c>
      <c r="AO8" s="5">
        <v>1</v>
      </c>
      <c r="AP8" s="5">
        <v>1</v>
      </c>
      <c r="AQ8" s="5">
        <v>1</v>
      </c>
      <c r="AR8" s="5">
        <v>-63</v>
      </c>
      <c r="AT8" s="5">
        <v>5</v>
      </c>
      <c r="AU8" s="5" t="s">
        <v>8</v>
      </c>
      <c r="AV8" s="6">
        <v>44017.705821875003</v>
      </c>
      <c r="AW8" s="5" t="s">
        <v>127</v>
      </c>
      <c r="AX8" s="5">
        <v>1</v>
      </c>
      <c r="AY8" s="5">
        <v>1</v>
      </c>
      <c r="AZ8" s="5">
        <v>1</v>
      </c>
      <c r="BA8" s="5">
        <v>-66</v>
      </c>
      <c r="BC8" s="5">
        <v>5</v>
      </c>
      <c r="BD8" s="5" t="s">
        <v>8</v>
      </c>
      <c r="BE8" s="6">
        <v>44017.701521134259</v>
      </c>
      <c r="BF8" s="5" t="s">
        <v>129</v>
      </c>
      <c r="BG8" s="5">
        <v>1</v>
      </c>
      <c r="BH8" s="5">
        <v>1</v>
      </c>
      <c r="BI8" s="5">
        <v>1</v>
      </c>
      <c r="BJ8" s="5">
        <v>-77</v>
      </c>
    </row>
    <row r="9" spans="1:62" x14ac:dyDescent="0.25">
      <c r="A9" s="5">
        <v>6</v>
      </c>
      <c r="B9" s="5" t="s">
        <v>8</v>
      </c>
      <c r="C9" s="6">
        <v>44017.717072997686</v>
      </c>
      <c r="D9" s="5" t="s">
        <v>118</v>
      </c>
      <c r="E9" s="5">
        <v>1</v>
      </c>
      <c r="F9" s="5">
        <v>1</v>
      </c>
      <c r="G9" s="5">
        <v>1</v>
      </c>
      <c r="H9" s="5">
        <v>-28</v>
      </c>
      <c r="J9" s="5">
        <v>6</v>
      </c>
      <c r="K9" s="5" t="s">
        <v>8</v>
      </c>
      <c r="L9" s="6">
        <v>44017.715799074074</v>
      </c>
      <c r="M9" s="5" t="s">
        <v>117</v>
      </c>
      <c r="N9" s="5">
        <v>1</v>
      </c>
      <c r="O9" s="5">
        <v>1</v>
      </c>
      <c r="P9" s="5">
        <v>1</v>
      </c>
      <c r="Q9" s="5">
        <v>-40</v>
      </c>
      <c r="S9" s="5">
        <v>6</v>
      </c>
      <c r="T9" s="5" t="s">
        <v>8</v>
      </c>
      <c r="U9" s="6">
        <v>44017.714332187497</v>
      </c>
      <c r="V9" s="5" t="s">
        <v>121</v>
      </c>
      <c r="W9" s="5">
        <v>1</v>
      </c>
      <c r="X9" s="5">
        <v>1</v>
      </c>
      <c r="Y9" s="5">
        <v>1</v>
      </c>
      <c r="Z9" s="5">
        <v>-43</v>
      </c>
      <c r="AB9" s="5">
        <v>6</v>
      </c>
      <c r="AC9" s="5" t="s">
        <v>8</v>
      </c>
      <c r="AD9" s="6">
        <v>44017.712306678244</v>
      </c>
      <c r="AE9" s="5" t="s">
        <v>123</v>
      </c>
      <c r="AF9" s="5">
        <v>1</v>
      </c>
      <c r="AG9" s="5">
        <v>1</v>
      </c>
      <c r="AH9" s="5">
        <v>1</v>
      </c>
      <c r="AI9" s="5">
        <v>-52</v>
      </c>
      <c r="AK9" s="5">
        <v>6</v>
      </c>
      <c r="AL9" s="5" t="s">
        <v>8</v>
      </c>
      <c r="AM9" s="6">
        <v>44017.708914988427</v>
      </c>
      <c r="AN9" s="5" t="s">
        <v>125</v>
      </c>
      <c r="AO9" s="5">
        <v>1</v>
      </c>
      <c r="AP9" s="5">
        <v>1</v>
      </c>
      <c r="AQ9" s="5">
        <v>1</v>
      </c>
      <c r="AR9" s="5">
        <v>-64</v>
      </c>
      <c r="AT9" s="5">
        <v>6</v>
      </c>
      <c r="AU9" s="5" t="s">
        <v>8</v>
      </c>
      <c r="AV9" s="6">
        <v>44017.705837928239</v>
      </c>
      <c r="AW9" s="5" t="s">
        <v>127</v>
      </c>
      <c r="AX9" s="5">
        <v>1</v>
      </c>
      <c r="AY9" s="5">
        <v>1</v>
      </c>
      <c r="AZ9" s="5">
        <v>1</v>
      </c>
      <c r="BA9" s="5">
        <v>-68</v>
      </c>
      <c r="BC9" s="5">
        <v>6</v>
      </c>
      <c r="BD9" s="5" t="s">
        <v>8</v>
      </c>
      <c r="BE9" s="6">
        <v>44017.701527939818</v>
      </c>
      <c r="BF9" s="5" t="s">
        <v>129</v>
      </c>
      <c r="BG9" s="5">
        <v>1</v>
      </c>
      <c r="BH9" s="5">
        <v>1</v>
      </c>
      <c r="BI9" s="5">
        <v>1</v>
      </c>
      <c r="BJ9" s="5">
        <v>-75</v>
      </c>
    </row>
    <row r="10" spans="1:62" x14ac:dyDescent="0.25">
      <c r="A10" s="5">
        <v>7</v>
      </c>
      <c r="B10" s="5" t="s">
        <v>8</v>
      </c>
      <c r="C10" s="6">
        <v>44017.71708584491</v>
      </c>
      <c r="D10" s="5" t="s">
        <v>118</v>
      </c>
      <c r="E10" s="5">
        <v>1</v>
      </c>
      <c r="F10" s="5">
        <v>1</v>
      </c>
      <c r="G10" s="5">
        <v>1</v>
      </c>
      <c r="H10" s="5">
        <v>-28</v>
      </c>
      <c r="J10" s="5">
        <v>7</v>
      </c>
      <c r="K10" s="5" t="s">
        <v>8</v>
      </c>
      <c r="L10" s="6">
        <v>44017.715810347225</v>
      </c>
      <c r="M10" s="5" t="s">
        <v>117</v>
      </c>
      <c r="N10" s="5">
        <v>1</v>
      </c>
      <c r="O10" s="5">
        <v>1</v>
      </c>
      <c r="P10" s="5">
        <v>1</v>
      </c>
      <c r="Q10" s="5">
        <v>-40</v>
      </c>
      <c r="S10" s="5">
        <v>7</v>
      </c>
      <c r="T10" s="5" t="s">
        <v>8</v>
      </c>
      <c r="U10" s="6">
        <v>44017.714340439816</v>
      </c>
      <c r="V10" s="5" t="s">
        <v>121</v>
      </c>
      <c r="W10" s="5">
        <v>1</v>
      </c>
      <c r="X10" s="5">
        <v>1</v>
      </c>
      <c r="Y10" s="5">
        <v>1</v>
      </c>
      <c r="Z10" s="5">
        <v>-37</v>
      </c>
      <c r="AB10" s="5">
        <v>7</v>
      </c>
      <c r="AC10" s="5" t="s">
        <v>8</v>
      </c>
      <c r="AD10" s="6">
        <v>44017.712318414349</v>
      </c>
      <c r="AE10" s="5" t="s">
        <v>123</v>
      </c>
      <c r="AF10" s="5">
        <v>1</v>
      </c>
      <c r="AG10" s="5">
        <v>1</v>
      </c>
      <c r="AH10" s="5">
        <v>1</v>
      </c>
      <c r="AI10" s="5">
        <v>-52</v>
      </c>
      <c r="AK10" s="5">
        <v>7</v>
      </c>
      <c r="AL10" s="5" t="s">
        <v>8</v>
      </c>
      <c r="AM10" s="6">
        <v>44017.708923668979</v>
      </c>
      <c r="AN10" s="5" t="s">
        <v>125</v>
      </c>
      <c r="AO10" s="5">
        <v>1</v>
      </c>
      <c r="AP10" s="5">
        <v>1</v>
      </c>
      <c r="AQ10" s="5">
        <v>1</v>
      </c>
      <c r="AR10" s="5">
        <v>-63</v>
      </c>
      <c r="AT10" s="5">
        <v>7</v>
      </c>
      <c r="AU10" s="5" t="s">
        <v>8</v>
      </c>
      <c r="AV10" s="6">
        <v>44017.705847476849</v>
      </c>
      <c r="AW10" s="5" t="s">
        <v>127</v>
      </c>
      <c r="AX10" s="5">
        <v>1</v>
      </c>
      <c r="AY10" s="5">
        <v>1</v>
      </c>
      <c r="AZ10" s="5">
        <v>1</v>
      </c>
      <c r="BA10" s="5">
        <v>-67</v>
      </c>
      <c r="BC10" s="5">
        <v>7</v>
      </c>
      <c r="BD10" s="5" t="s">
        <v>8</v>
      </c>
      <c r="BE10" s="6">
        <v>44017.701540393522</v>
      </c>
      <c r="BF10" s="5" t="s">
        <v>129</v>
      </c>
      <c r="BG10" s="5">
        <v>1</v>
      </c>
      <c r="BH10" s="5">
        <v>1</v>
      </c>
      <c r="BI10" s="5">
        <v>1</v>
      </c>
      <c r="BJ10" s="5">
        <v>-75</v>
      </c>
    </row>
    <row r="11" spans="1:62" x14ac:dyDescent="0.25">
      <c r="A11" s="5">
        <v>8</v>
      </c>
      <c r="B11" s="5" t="s">
        <v>8</v>
      </c>
      <c r="C11" s="6">
        <v>44017.717095752312</v>
      </c>
      <c r="D11" s="5" t="s">
        <v>118</v>
      </c>
      <c r="E11" s="5">
        <v>1</v>
      </c>
      <c r="F11" s="5">
        <v>1</v>
      </c>
      <c r="G11" s="5">
        <v>1</v>
      </c>
      <c r="H11" s="5">
        <v>-28</v>
      </c>
      <c r="J11" s="5">
        <v>8</v>
      </c>
      <c r="K11" s="5" t="s">
        <v>8</v>
      </c>
      <c r="L11" s="6">
        <v>44017.71582193287</v>
      </c>
      <c r="M11" s="5" t="s">
        <v>117</v>
      </c>
      <c r="N11" s="5">
        <v>1</v>
      </c>
      <c r="O11" s="5">
        <v>1</v>
      </c>
      <c r="P11" s="5">
        <v>1</v>
      </c>
      <c r="Q11" s="5">
        <v>-36</v>
      </c>
      <c r="S11" s="5">
        <v>8</v>
      </c>
      <c r="T11" s="5" t="s">
        <v>8</v>
      </c>
      <c r="U11" s="6">
        <v>44017.714352488423</v>
      </c>
      <c r="V11" s="5" t="s">
        <v>121</v>
      </c>
      <c r="W11" s="5">
        <v>1</v>
      </c>
      <c r="X11" s="5">
        <v>1</v>
      </c>
      <c r="Y11" s="5">
        <v>1</v>
      </c>
      <c r="Z11" s="5">
        <v>-37</v>
      </c>
      <c r="AB11" s="5">
        <v>8</v>
      </c>
      <c r="AC11" s="5" t="s">
        <v>8</v>
      </c>
      <c r="AD11" s="6">
        <v>44017.712327442132</v>
      </c>
      <c r="AE11" s="5" t="s">
        <v>123</v>
      </c>
      <c r="AF11" s="5">
        <v>1</v>
      </c>
      <c r="AG11" s="5">
        <v>1</v>
      </c>
      <c r="AH11" s="5">
        <v>1</v>
      </c>
      <c r="AI11" s="5">
        <v>-52</v>
      </c>
      <c r="AK11" s="5">
        <v>8</v>
      </c>
      <c r="AL11" s="5" t="s">
        <v>8</v>
      </c>
      <c r="AM11" s="6">
        <v>44017.708935706018</v>
      </c>
      <c r="AN11" s="5" t="s">
        <v>125</v>
      </c>
      <c r="AO11" s="5">
        <v>1</v>
      </c>
      <c r="AP11" s="5">
        <v>1</v>
      </c>
      <c r="AQ11" s="5">
        <v>1</v>
      </c>
      <c r="AR11" s="5">
        <v>-63</v>
      </c>
      <c r="AT11" s="5">
        <v>8</v>
      </c>
      <c r="AU11" s="5" t="s">
        <v>8</v>
      </c>
      <c r="AV11" s="6">
        <v>44017.705863657407</v>
      </c>
      <c r="AW11" s="5" t="s">
        <v>127</v>
      </c>
      <c r="AX11" s="5">
        <v>1</v>
      </c>
      <c r="AY11" s="5">
        <v>1</v>
      </c>
      <c r="AZ11" s="5">
        <v>1</v>
      </c>
      <c r="BA11" s="5">
        <v>-66</v>
      </c>
      <c r="BC11" s="5">
        <v>8</v>
      </c>
      <c r="BD11" s="5" t="s">
        <v>8</v>
      </c>
      <c r="BE11" s="6">
        <v>44017.701552418985</v>
      </c>
      <c r="BF11" s="5" t="s">
        <v>129</v>
      </c>
      <c r="BG11" s="5">
        <v>1</v>
      </c>
      <c r="BH11" s="5">
        <v>1</v>
      </c>
      <c r="BI11" s="5">
        <v>1</v>
      </c>
      <c r="BJ11" s="5">
        <v>-76</v>
      </c>
    </row>
    <row r="12" spans="1:62" x14ac:dyDescent="0.25">
      <c r="A12" s="5">
        <v>9</v>
      </c>
      <c r="B12" s="5" t="s">
        <v>8</v>
      </c>
      <c r="C12" s="6">
        <v>44017.717109537036</v>
      </c>
      <c r="D12" s="5" t="s">
        <v>118</v>
      </c>
      <c r="E12" s="5">
        <v>1</v>
      </c>
      <c r="F12" s="5">
        <v>1</v>
      </c>
      <c r="G12" s="5">
        <v>1</v>
      </c>
      <c r="H12" s="5">
        <v>-28</v>
      </c>
      <c r="J12" s="5">
        <v>9</v>
      </c>
      <c r="K12" s="5" t="s">
        <v>8</v>
      </c>
      <c r="L12" s="6">
        <v>44017.715836354168</v>
      </c>
      <c r="M12" s="5" t="s">
        <v>117</v>
      </c>
      <c r="N12" s="5">
        <v>1</v>
      </c>
      <c r="O12" s="5">
        <v>1</v>
      </c>
      <c r="P12" s="5">
        <v>1</v>
      </c>
      <c r="Q12" s="5">
        <v>-41</v>
      </c>
      <c r="S12" s="5">
        <v>9</v>
      </c>
      <c r="T12" s="5" t="s">
        <v>8</v>
      </c>
      <c r="U12" s="6">
        <v>44017.714364502317</v>
      </c>
      <c r="V12" s="5" t="s">
        <v>121</v>
      </c>
      <c r="W12" s="5">
        <v>1</v>
      </c>
      <c r="X12" s="5">
        <v>1</v>
      </c>
      <c r="Y12" s="5">
        <v>1</v>
      </c>
      <c r="Z12" s="5">
        <v>-41</v>
      </c>
      <c r="AB12" s="5">
        <v>9</v>
      </c>
      <c r="AC12" s="5" t="s">
        <v>8</v>
      </c>
      <c r="AD12" s="6">
        <v>44017.712338182871</v>
      </c>
      <c r="AE12" s="5" t="s">
        <v>123</v>
      </c>
      <c r="AF12" s="5">
        <v>1</v>
      </c>
      <c r="AG12" s="5">
        <v>1</v>
      </c>
      <c r="AH12" s="5">
        <v>1</v>
      </c>
      <c r="AI12" s="5">
        <v>-53</v>
      </c>
      <c r="AK12" s="5">
        <v>9</v>
      </c>
      <c r="AL12" s="5" t="s">
        <v>8</v>
      </c>
      <c r="AM12" s="6">
        <v>44017.708953958332</v>
      </c>
      <c r="AN12" s="5" t="s">
        <v>125</v>
      </c>
      <c r="AO12" s="5">
        <v>1</v>
      </c>
      <c r="AP12" s="5">
        <v>1</v>
      </c>
      <c r="AQ12" s="5">
        <v>1</v>
      </c>
      <c r="AR12" s="5">
        <v>-64</v>
      </c>
      <c r="AT12" s="5">
        <v>9</v>
      </c>
      <c r="AU12" s="5" t="s">
        <v>8</v>
      </c>
      <c r="AV12" s="6">
        <v>44017.705868310186</v>
      </c>
      <c r="AW12" s="5" t="s">
        <v>127</v>
      </c>
      <c r="AX12" s="5">
        <v>1</v>
      </c>
      <c r="AY12" s="5">
        <v>1</v>
      </c>
      <c r="AZ12" s="5">
        <v>1</v>
      </c>
      <c r="BA12" s="5">
        <v>-66</v>
      </c>
      <c r="BC12" s="5">
        <v>9</v>
      </c>
      <c r="BD12" s="5" t="s">
        <v>8</v>
      </c>
      <c r="BE12" s="6">
        <v>44017.701564189818</v>
      </c>
      <c r="BF12" s="5" t="s">
        <v>129</v>
      </c>
      <c r="BG12" s="5">
        <v>1</v>
      </c>
      <c r="BH12" s="5">
        <v>1</v>
      </c>
      <c r="BI12" s="5">
        <v>1</v>
      </c>
      <c r="BJ12" s="5">
        <v>-77</v>
      </c>
    </row>
    <row r="13" spans="1:62" x14ac:dyDescent="0.25">
      <c r="A13" s="5">
        <v>10</v>
      </c>
      <c r="B13" s="5" t="s">
        <v>8</v>
      </c>
      <c r="C13" s="6">
        <v>44017.717118298613</v>
      </c>
      <c r="D13" s="5" t="s">
        <v>118</v>
      </c>
      <c r="E13" s="5">
        <v>1</v>
      </c>
      <c r="F13" s="5">
        <v>1</v>
      </c>
      <c r="G13" s="5">
        <v>1</v>
      </c>
      <c r="H13" s="5">
        <v>-28</v>
      </c>
      <c r="J13" s="5">
        <v>10</v>
      </c>
      <c r="K13" s="5" t="s">
        <v>8</v>
      </c>
      <c r="L13" s="6">
        <v>44017.715847604166</v>
      </c>
      <c r="M13" s="5" t="s">
        <v>117</v>
      </c>
      <c r="N13" s="5">
        <v>1</v>
      </c>
      <c r="O13" s="5">
        <v>1</v>
      </c>
      <c r="P13" s="5">
        <v>1</v>
      </c>
      <c r="Q13" s="5">
        <v>-36</v>
      </c>
      <c r="S13" s="5">
        <v>10</v>
      </c>
      <c r="T13" s="5" t="s">
        <v>8</v>
      </c>
      <c r="U13" s="6">
        <v>44017.714380011574</v>
      </c>
      <c r="V13" s="5" t="s">
        <v>121</v>
      </c>
      <c r="W13" s="5">
        <v>1</v>
      </c>
      <c r="X13" s="5">
        <v>1</v>
      </c>
      <c r="Y13" s="5">
        <v>1</v>
      </c>
      <c r="Z13" s="5">
        <v>-38</v>
      </c>
      <c r="AB13" s="5">
        <v>10</v>
      </c>
      <c r="AC13" s="5" t="s">
        <v>8</v>
      </c>
      <c r="AD13" s="6">
        <v>44017.712350624999</v>
      </c>
      <c r="AE13" s="5" t="s">
        <v>123</v>
      </c>
      <c r="AF13" s="5">
        <v>1</v>
      </c>
      <c r="AG13" s="5">
        <v>1</v>
      </c>
      <c r="AH13" s="5">
        <v>1</v>
      </c>
      <c r="AI13" s="5">
        <v>-52</v>
      </c>
      <c r="AK13" s="5">
        <v>10</v>
      </c>
      <c r="AL13" s="5" t="s">
        <v>8</v>
      </c>
      <c r="AM13" s="6">
        <v>44017.708959664349</v>
      </c>
      <c r="AN13" s="5" t="s">
        <v>125</v>
      </c>
      <c r="AO13" s="5">
        <v>1</v>
      </c>
      <c r="AP13" s="5">
        <v>1</v>
      </c>
      <c r="AQ13" s="5">
        <v>1</v>
      </c>
      <c r="AR13" s="5">
        <v>-63</v>
      </c>
      <c r="AT13" s="5">
        <v>10</v>
      </c>
      <c r="AU13" s="5" t="s">
        <v>8</v>
      </c>
      <c r="AV13" s="6">
        <v>44017.705879699075</v>
      </c>
      <c r="AW13" s="5" t="s">
        <v>127</v>
      </c>
      <c r="AX13" s="5">
        <v>1</v>
      </c>
      <c r="AY13" s="5">
        <v>1</v>
      </c>
      <c r="AZ13" s="5">
        <v>1</v>
      </c>
      <c r="BA13" s="5">
        <v>-68</v>
      </c>
      <c r="BC13" s="5">
        <v>10</v>
      </c>
      <c r="BD13" s="5" t="s">
        <v>8</v>
      </c>
      <c r="BE13" s="6">
        <v>44017.701574085651</v>
      </c>
      <c r="BF13" s="5" t="s">
        <v>129</v>
      </c>
      <c r="BG13" s="5">
        <v>1</v>
      </c>
      <c r="BH13" s="5">
        <v>1</v>
      </c>
      <c r="BI13" s="5">
        <v>1</v>
      </c>
      <c r="BJ13" s="5">
        <v>-74</v>
      </c>
    </row>
    <row r="14" spans="1:62" x14ac:dyDescent="0.25">
      <c r="A14" s="5">
        <v>11</v>
      </c>
      <c r="B14" s="5" t="s">
        <v>8</v>
      </c>
      <c r="C14" s="6">
        <v>44017.717131261576</v>
      </c>
      <c r="D14" s="5" t="s">
        <v>118</v>
      </c>
      <c r="E14" s="5">
        <v>1</v>
      </c>
      <c r="F14" s="5">
        <v>1</v>
      </c>
      <c r="G14" s="5">
        <v>1</v>
      </c>
      <c r="H14" s="5">
        <v>-31</v>
      </c>
      <c r="J14" s="5">
        <v>11</v>
      </c>
      <c r="K14" s="5" t="s">
        <v>8</v>
      </c>
      <c r="L14" s="6">
        <v>44017.715856932868</v>
      </c>
      <c r="M14" s="5" t="s">
        <v>117</v>
      </c>
      <c r="N14" s="5">
        <v>1</v>
      </c>
      <c r="O14" s="5">
        <v>1</v>
      </c>
      <c r="P14" s="5">
        <v>1</v>
      </c>
      <c r="Q14" s="5">
        <v>-40</v>
      </c>
      <c r="S14" s="5">
        <v>11</v>
      </c>
      <c r="T14" s="5" t="s">
        <v>8</v>
      </c>
      <c r="U14" s="6">
        <v>44017.714386805557</v>
      </c>
      <c r="V14" s="5" t="s">
        <v>121</v>
      </c>
      <c r="W14" s="5">
        <v>1</v>
      </c>
      <c r="X14" s="5">
        <v>1</v>
      </c>
      <c r="Y14" s="5">
        <v>1</v>
      </c>
      <c r="Z14" s="5">
        <v>-43</v>
      </c>
      <c r="AB14" s="5">
        <v>11</v>
      </c>
      <c r="AC14" s="5" t="s">
        <v>8</v>
      </c>
      <c r="AD14" s="6">
        <v>44017.712361481485</v>
      </c>
      <c r="AE14" s="5" t="s">
        <v>123</v>
      </c>
      <c r="AF14" s="5">
        <v>1</v>
      </c>
      <c r="AG14" s="5">
        <v>1</v>
      </c>
      <c r="AH14" s="5">
        <v>1</v>
      </c>
      <c r="AI14" s="5">
        <v>-53</v>
      </c>
      <c r="AK14" s="5">
        <v>11</v>
      </c>
      <c r="AL14" s="5" t="s">
        <v>8</v>
      </c>
      <c r="AM14" s="6">
        <v>44017.708971782406</v>
      </c>
      <c r="AN14" s="5" t="s">
        <v>125</v>
      </c>
      <c r="AO14" s="5">
        <v>1</v>
      </c>
      <c r="AP14" s="5">
        <v>1</v>
      </c>
      <c r="AQ14" s="5">
        <v>1</v>
      </c>
      <c r="AR14" s="5">
        <v>-65</v>
      </c>
      <c r="AT14" s="5">
        <v>11</v>
      </c>
      <c r="AU14" s="5" t="s">
        <v>8</v>
      </c>
      <c r="AV14" s="6">
        <v>44017.705893773149</v>
      </c>
      <c r="AW14" s="5" t="s">
        <v>127</v>
      </c>
      <c r="AX14" s="5">
        <v>1</v>
      </c>
      <c r="AY14" s="5">
        <v>1</v>
      </c>
      <c r="AZ14" s="5">
        <v>1</v>
      </c>
      <c r="BA14" s="5">
        <v>-66</v>
      </c>
      <c r="BC14" s="5">
        <v>11</v>
      </c>
      <c r="BD14" s="5" t="s">
        <v>8</v>
      </c>
      <c r="BE14" s="6">
        <v>44017.701589328703</v>
      </c>
      <c r="BF14" s="5" t="s">
        <v>129</v>
      </c>
      <c r="BG14" s="5">
        <v>1</v>
      </c>
      <c r="BH14" s="5">
        <v>1</v>
      </c>
      <c r="BI14" s="5">
        <v>1</v>
      </c>
      <c r="BJ14" s="5">
        <v>-74</v>
      </c>
    </row>
    <row r="15" spans="1:62" x14ac:dyDescent="0.25">
      <c r="A15" s="5">
        <v>12</v>
      </c>
      <c r="B15" s="5" t="s">
        <v>8</v>
      </c>
      <c r="C15" s="6">
        <v>44017.717143217589</v>
      </c>
      <c r="D15" s="5" t="s">
        <v>118</v>
      </c>
      <c r="E15" s="5">
        <v>1</v>
      </c>
      <c r="F15" s="5">
        <v>1</v>
      </c>
      <c r="G15" s="5">
        <v>1</v>
      </c>
      <c r="H15" s="5">
        <v>-4</v>
      </c>
      <c r="J15" s="5">
        <v>12</v>
      </c>
      <c r="K15" s="5" t="s">
        <v>8</v>
      </c>
      <c r="L15" s="6">
        <v>44017.715870300926</v>
      </c>
      <c r="M15" s="5" t="s">
        <v>117</v>
      </c>
      <c r="N15" s="5">
        <v>1</v>
      </c>
      <c r="O15" s="5">
        <v>1</v>
      </c>
      <c r="P15" s="5">
        <v>1</v>
      </c>
      <c r="Q15" s="5">
        <v>-41</v>
      </c>
      <c r="S15" s="5">
        <v>12</v>
      </c>
      <c r="T15" s="5" t="s">
        <v>8</v>
      </c>
      <c r="U15" s="6">
        <v>44017.714401203702</v>
      </c>
      <c r="V15" s="5" t="s">
        <v>121</v>
      </c>
      <c r="W15" s="5">
        <v>1</v>
      </c>
      <c r="X15" s="5">
        <v>1</v>
      </c>
      <c r="Y15" s="5">
        <v>1</v>
      </c>
      <c r="Z15" s="5">
        <v>-43</v>
      </c>
      <c r="AB15" s="5">
        <v>12</v>
      </c>
      <c r="AC15" s="5" t="s">
        <v>8</v>
      </c>
      <c r="AD15" s="6">
        <v>44017.712374618059</v>
      </c>
      <c r="AE15" s="5" t="s">
        <v>123</v>
      </c>
      <c r="AF15" s="5">
        <v>1</v>
      </c>
      <c r="AG15" s="5">
        <v>1</v>
      </c>
      <c r="AH15" s="5">
        <v>1</v>
      </c>
      <c r="AI15" s="5">
        <v>-53</v>
      </c>
      <c r="AK15" s="5">
        <v>12</v>
      </c>
      <c r="AL15" s="5" t="s">
        <v>8</v>
      </c>
      <c r="AM15" s="6">
        <v>44017.708981597221</v>
      </c>
      <c r="AN15" s="5" t="s">
        <v>125</v>
      </c>
      <c r="AO15" s="5">
        <v>1</v>
      </c>
      <c r="AP15" s="5">
        <v>1</v>
      </c>
      <c r="AQ15" s="5">
        <v>1</v>
      </c>
      <c r="AR15" s="5">
        <v>-64</v>
      </c>
      <c r="AT15" s="5">
        <v>12</v>
      </c>
      <c r="AU15" s="5" t="s">
        <v>8</v>
      </c>
      <c r="AV15" s="6">
        <v>44017.705906446761</v>
      </c>
      <c r="AW15" s="5" t="s">
        <v>127</v>
      </c>
      <c r="AX15" s="5">
        <v>1</v>
      </c>
      <c r="AY15" s="5">
        <v>1</v>
      </c>
      <c r="AZ15" s="5">
        <v>1</v>
      </c>
      <c r="BA15" s="5">
        <v>-66</v>
      </c>
      <c r="BC15" s="5">
        <v>12</v>
      </c>
      <c r="BD15" s="5" t="s">
        <v>8</v>
      </c>
      <c r="BE15" s="6">
        <v>44017.70159773148</v>
      </c>
      <c r="BF15" s="5" t="s">
        <v>129</v>
      </c>
      <c r="BG15" s="5">
        <v>1</v>
      </c>
      <c r="BH15" s="5">
        <v>1</v>
      </c>
      <c r="BI15" s="5">
        <v>1</v>
      </c>
      <c r="BJ15" s="5">
        <v>-74</v>
      </c>
    </row>
    <row r="16" spans="1:62" x14ac:dyDescent="0.25">
      <c r="A16" s="5">
        <v>13</v>
      </c>
      <c r="B16" s="5" t="s">
        <v>8</v>
      </c>
      <c r="C16" s="6">
        <v>44017.717153460646</v>
      </c>
      <c r="D16" s="5" t="s">
        <v>118</v>
      </c>
      <c r="E16" s="5">
        <v>1</v>
      </c>
      <c r="F16" s="5">
        <v>1</v>
      </c>
      <c r="G16" s="5">
        <v>1</v>
      </c>
      <c r="H16" s="5">
        <v>-28</v>
      </c>
      <c r="J16" s="5">
        <v>13</v>
      </c>
      <c r="K16" s="5" t="s">
        <v>8</v>
      </c>
      <c r="L16" s="6">
        <v>44017.715879884257</v>
      </c>
      <c r="M16" s="5" t="s">
        <v>117</v>
      </c>
      <c r="N16" s="5">
        <v>1</v>
      </c>
      <c r="O16" s="5">
        <v>1</v>
      </c>
      <c r="P16" s="5">
        <v>1</v>
      </c>
      <c r="Q16" s="5">
        <v>-40</v>
      </c>
      <c r="S16" s="5">
        <v>13</v>
      </c>
      <c r="T16" s="5" t="s">
        <v>8</v>
      </c>
      <c r="U16" s="6">
        <v>44017.714412650465</v>
      </c>
      <c r="V16" s="5" t="s">
        <v>121</v>
      </c>
      <c r="W16" s="5">
        <v>1</v>
      </c>
      <c r="X16" s="5">
        <v>1</v>
      </c>
      <c r="Y16" s="5">
        <v>1</v>
      </c>
      <c r="Z16" s="5">
        <v>-43</v>
      </c>
      <c r="AB16" s="5">
        <v>13</v>
      </c>
      <c r="AC16" s="5" t="s">
        <v>8</v>
      </c>
      <c r="AD16" s="6">
        <v>44017.712389097222</v>
      </c>
      <c r="AE16" s="5" t="s">
        <v>123</v>
      </c>
      <c r="AF16" s="5">
        <v>1</v>
      </c>
      <c r="AG16" s="5">
        <v>1</v>
      </c>
      <c r="AH16" s="5">
        <v>1</v>
      </c>
      <c r="AI16" s="5">
        <v>-52</v>
      </c>
      <c r="AK16" s="5">
        <v>13</v>
      </c>
      <c r="AL16" s="5" t="s">
        <v>8</v>
      </c>
      <c r="AM16" s="6">
        <v>44017.708994930559</v>
      </c>
      <c r="AN16" s="5" t="s">
        <v>125</v>
      </c>
      <c r="AO16" s="5">
        <v>1</v>
      </c>
      <c r="AP16" s="5">
        <v>1</v>
      </c>
      <c r="AQ16" s="5">
        <v>1</v>
      </c>
      <c r="AR16" s="5">
        <v>-64</v>
      </c>
      <c r="AT16" s="5">
        <v>13</v>
      </c>
      <c r="AU16" s="5" t="s">
        <v>8</v>
      </c>
      <c r="AV16" s="6">
        <v>44017.705915416664</v>
      </c>
      <c r="AW16" s="5" t="s">
        <v>127</v>
      </c>
      <c r="AX16" s="5">
        <v>1</v>
      </c>
      <c r="AY16" s="5">
        <v>1</v>
      </c>
      <c r="AZ16" s="5">
        <v>1</v>
      </c>
      <c r="BA16" s="5">
        <v>-67</v>
      </c>
      <c r="BC16" s="5">
        <v>13</v>
      </c>
      <c r="BD16" s="5" t="s">
        <v>8</v>
      </c>
      <c r="BE16" s="6">
        <v>44017.701611550925</v>
      </c>
      <c r="BF16" s="5" t="s">
        <v>129</v>
      </c>
      <c r="BG16" s="5">
        <v>1</v>
      </c>
      <c r="BH16" s="5">
        <v>1</v>
      </c>
      <c r="BI16" s="5">
        <v>1</v>
      </c>
      <c r="BJ16" s="5">
        <v>-76</v>
      </c>
    </row>
    <row r="17" spans="1:62" x14ac:dyDescent="0.25">
      <c r="A17" s="5">
        <v>14</v>
      </c>
      <c r="B17" s="5" t="s">
        <v>8</v>
      </c>
      <c r="C17" s="6">
        <v>44017.717165486109</v>
      </c>
      <c r="D17" s="5" t="s">
        <v>118</v>
      </c>
      <c r="E17" s="5">
        <v>1</v>
      </c>
      <c r="F17" s="5">
        <v>1</v>
      </c>
      <c r="G17" s="5">
        <v>1</v>
      </c>
      <c r="H17" s="5">
        <v>-31</v>
      </c>
      <c r="J17" s="5">
        <v>14</v>
      </c>
      <c r="K17" s="5" t="s">
        <v>8</v>
      </c>
      <c r="L17" s="6">
        <v>44017.715893321758</v>
      </c>
      <c r="M17" s="5" t="s">
        <v>117</v>
      </c>
      <c r="N17" s="5">
        <v>1</v>
      </c>
      <c r="O17" s="5">
        <v>1</v>
      </c>
      <c r="P17" s="5">
        <v>1</v>
      </c>
      <c r="Q17" s="5">
        <v>-36</v>
      </c>
      <c r="S17" s="5">
        <v>14</v>
      </c>
      <c r="T17" s="5" t="s">
        <v>8</v>
      </c>
      <c r="U17" s="6">
        <v>44017.714424710648</v>
      </c>
      <c r="V17" s="5" t="s">
        <v>121</v>
      </c>
      <c r="W17" s="5">
        <v>1</v>
      </c>
      <c r="X17" s="5">
        <v>1</v>
      </c>
      <c r="Y17" s="5">
        <v>1</v>
      </c>
      <c r="Z17" s="5">
        <v>-43</v>
      </c>
      <c r="AB17" s="5">
        <v>14</v>
      </c>
      <c r="AC17" s="5" t="s">
        <v>8</v>
      </c>
      <c r="AD17" s="6">
        <v>44017.712396261573</v>
      </c>
      <c r="AE17" s="5" t="s">
        <v>123</v>
      </c>
      <c r="AF17" s="5">
        <v>1</v>
      </c>
      <c r="AG17" s="5">
        <v>1</v>
      </c>
      <c r="AH17" s="5">
        <v>1</v>
      </c>
      <c r="AI17" s="5">
        <v>-50</v>
      </c>
      <c r="AK17" s="5">
        <v>14</v>
      </c>
      <c r="AL17" s="5" t="s">
        <v>8</v>
      </c>
      <c r="AM17" s="6">
        <v>44017.708994930559</v>
      </c>
      <c r="AN17" s="5" t="s">
        <v>125</v>
      </c>
      <c r="AO17" s="5">
        <v>1</v>
      </c>
      <c r="AP17" s="5">
        <v>1</v>
      </c>
      <c r="AQ17" s="5">
        <v>1</v>
      </c>
      <c r="AR17" s="5">
        <v>-64</v>
      </c>
      <c r="AT17" s="5">
        <v>14</v>
      </c>
      <c r="AU17" s="5" t="s">
        <v>8</v>
      </c>
      <c r="AV17" s="6">
        <v>44017.705926493058</v>
      </c>
      <c r="AW17" s="5" t="s">
        <v>127</v>
      </c>
      <c r="AX17" s="5">
        <v>1</v>
      </c>
      <c r="AY17" s="5">
        <v>1</v>
      </c>
      <c r="AZ17" s="5">
        <v>1</v>
      </c>
      <c r="BA17" s="5">
        <v>-68</v>
      </c>
      <c r="BC17" s="5">
        <v>14</v>
      </c>
      <c r="BD17" s="5" t="s">
        <v>8</v>
      </c>
      <c r="BE17" s="6">
        <v>44017.701621111111</v>
      </c>
      <c r="BF17" s="5" t="s">
        <v>129</v>
      </c>
      <c r="BG17" s="5">
        <v>1</v>
      </c>
      <c r="BH17" s="5">
        <v>1</v>
      </c>
      <c r="BI17" s="5">
        <v>1</v>
      </c>
      <c r="BJ17" s="5">
        <v>-74</v>
      </c>
    </row>
    <row r="18" spans="1:62" x14ac:dyDescent="0.25">
      <c r="A18" s="5">
        <v>15</v>
      </c>
      <c r="B18" s="5" t="s">
        <v>8</v>
      </c>
      <c r="C18" s="6">
        <v>44017.717177893515</v>
      </c>
      <c r="D18" s="5" t="s">
        <v>118</v>
      </c>
      <c r="E18" s="5">
        <v>1</v>
      </c>
      <c r="F18" s="5">
        <v>1</v>
      </c>
      <c r="G18" s="5">
        <v>1</v>
      </c>
      <c r="H18" s="5">
        <v>-31</v>
      </c>
      <c r="J18" s="5">
        <v>15</v>
      </c>
      <c r="K18" s="5" t="s">
        <v>8</v>
      </c>
      <c r="L18" s="6">
        <v>44017.715905370373</v>
      </c>
      <c r="M18" s="5" t="s">
        <v>117</v>
      </c>
      <c r="N18" s="5">
        <v>1</v>
      </c>
      <c r="O18" s="5">
        <v>1</v>
      </c>
      <c r="P18" s="5">
        <v>1</v>
      </c>
      <c r="Q18" s="5">
        <v>-36</v>
      </c>
      <c r="S18" s="5">
        <v>15</v>
      </c>
      <c r="T18" s="5" t="s">
        <v>8</v>
      </c>
      <c r="U18" s="6">
        <v>44017.714433229165</v>
      </c>
      <c r="V18" s="5" t="s">
        <v>121</v>
      </c>
      <c r="W18" s="5">
        <v>1</v>
      </c>
      <c r="X18" s="5">
        <v>1</v>
      </c>
      <c r="Y18" s="5">
        <v>1</v>
      </c>
      <c r="Z18" s="5">
        <v>-43</v>
      </c>
      <c r="AB18" s="5">
        <v>15</v>
      </c>
      <c r="AC18" s="5" t="s">
        <v>8</v>
      </c>
      <c r="AD18" s="6">
        <v>44017.712407627318</v>
      </c>
      <c r="AE18" s="5" t="s">
        <v>123</v>
      </c>
      <c r="AF18" s="5">
        <v>1</v>
      </c>
      <c r="AG18" s="5">
        <v>1</v>
      </c>
      <c r="AH18" s="5">
        <v>1</v>
      </c>
      <c r="AI18" s="5">
        <v>-54</v>
      </c>
      <c r="AK18" s="5">
        <v>15</v>
      </c>
      <c r="AL18" s="5" t="s">
        <v>8</v>
      </c>
      <c r="AM18" s="6">
        <v>44017.709009074075</v>
      </c>
      <c r="AN18" s="5" t="s">
        <v>125</v>
      </c>
      <c r="AO18" s="5">
        <v>1</v>
      </c>
      <c r="AP18" s="5">
        <v>1</v>
      </c>
      <c r="AQ18" s="5">
        <v>1</v>
      </c>
      <c r="AR18" s="5">
        <v>-64</v>
      </c>
      <c r="AT18" s="5">
        <v>15</v>
      </c>
      <c r="AU18" s="5" t="s">
        <v>8</v>
      </c>
      <c r="AV18" s="6">
        <v>44017.705939479165</v>
      </c>
      <c r="AW18" s="5" t="s">
        <v>127</v>
      </c>
      <c r="AX18" s="5">
        <v>1</v>
      </c>
      <c r="AY18" s="5">
        <v>1</v>
      </c>
      <c r="AZ18" s="5">
        <v>1</v>
      </c>
      <c r="BA18" s="5">
        <v>-70</v>
      </c>
      <c r="BC18" s="5">
        <v>15</v>
      </c>
      <c r="BD18" s="5" t="s">
        <v>8</v>
      </c>
      <c r="BE18" s="6">
        <v>44017.701633564815</v>
      </c>
      <c r="BF18" s="5" t="s">
        <v>129</v>
      </c>
      <c r="BG18" s="5">
        <v>1</v>
      </c>
      <c r="BH18" s="5">
        <v>1</v>
      </c>
      <c r="BI18" s="5">
        <v>1</v>
      </c>
      <c r="BJ18" s="5">
        <v>-74</v>
      </c>
    </row>
    <row r="19" spans="1:62" x14ac:dyDescent="0.25">
      <c r="A19" s="5">
        <v>16</v>
      </c>
      <c r="B19" s="5" t="s">
        <v>8</v>
      </c>
      <c r="C19" s="6">
        <v>44017.71718861111</v>
      </c>
      <c r="D19" s="5" t="s">
        <v>118</v>
      </c>
      <c r="E19" s="5">
        <v>1</v>
      </c>
      <c r="F19" s="5">
        <v>1</v>
      </c>
      <c r="G19" s="5">
        <v>1</v>
      </c>
      <c r="H19" s="5">
        <v>-28</v>
      </c>
      <c r="J19" s="5">
        <v>16</v>
      </c>
      <c r="K19" s="5" t="s">
        <v>8</v>
      </c>
      <c r="L19" s="6">
        <v>44017.715918148147</v>
      </c>
      <c r="M19" s="5" t="s">
        <v>117</v>
      </c>
      <c r="N19" s="5">
        <v>1</v>
      </c>
      <c r="O19" s="5">
        <v>1</v>
      </c>
      <c r="P19" s="5">
        <v>1</v>
      </c>
      <c r="Q19" s="5">
        <v>-36</v>
      </c>
      <c r="S19" s="5">
        <v>16</v>
      </c>
      <c r="T19" s="5" t="s">
        <v>8</v>
      </c>
      <c r="U19" s="6">
        <v>44017.71444462963</v>
      </c>
      <c r="V19" s="5" t="s">
        <v>121</v>
      </c>
      <c r="W19" s="5">
        <v>1</v>
      </c>
      <c r="X19" s="5">
        <v>1</v>
      </c>
      <c r="Y19" s="5">
        <v>1</v>
      </c>
      <c r="Z19" s="5">
        <v>-38</v>
      </c>
      <c r="AB19" s="5">
        <v>16</v>
      </c>
      <c r="AC19" s="5" t="s">
        <v>8</v>
      </c>
      <c r="AD19" s="6">
        <v>44017.712421331016</v>
      </c>
      <c r="AE19" s="5" t="s">
        <v>123</v>
      </c>
      <c r="AF19" s="5">
        <v>1</v>
      </c>
      <c r="AG19" s="5">
        <v>1</v>
      </c>
      <c r="AH19" s="5">
        <v>1</v>
      </c>
      <c r="AI19" s="5">
        <v>-53</v>
      </c>
      <c r="AK19" s="5">
        <v>16</v>
      </c>
      <c r="AL19" s="5" t="s">
        <v>8</v>
      </c>
      <c r="AM19" s="6">
        <v>44017.709017083333</v>
      </c>
      <c r="AN19" s="5" t="s">
        <v>125</v>
      </c>
      <c r="AO19" s="5">
        <v>1</v>
      </c>
      <c r="AP19" s="5">
        <v>1</v>
      </c>
      <c r="AQ19" s="5">
        <v>1</v>
      </c>
      <c r="AR19" s="5">
        <v>-64</v>
      </c>
      <c r="AT19" s="5">
        <v>16</v>
      </c>
      <c r="AU19" s="5" t="s">
        <v>8</v>
      </c>
      <c r="AV19" s="6">
        <v>44017.705951493059</v>
      </c>
      <c r="AW19" s="5" t="s">
        <v>127</v>
      </c>
      <c r="AX19" s="5">
        <v>1</v>
      </c>
      <c r="AY19" s="5">
        <v>1</v>
      </c>
      <c r="AZ19" s="5">
        <v>1</v>
      </c>
      <c r="BA19" s="5">
        <v>-67</v>
      </c>
      <c r="BC19" s="5">
        <v>16</v>
      </c>
      <c r="BD19" s="5" t="s">
        <v>8</v>
      </c>
      <c r="BE19" s="6">
        <v>44017.701644074077</v>
      </c>
      <c r="BF19" s="5" t="s">
        <v>129</v>
      </c>
      <c r="BG19" s="5">
        <v>1</v>
      </c>
      <c r="BH19" s="5">
        <v>1</v>
      </c>
      <c r="BI19" s="5">
        <v>1</v>
      </c>
      <c r="BJ19" s="5">
        <v>-69</v>
      </c>
    </row>
    <row r="20" spans="1:62" x14ac:dyDescent="0.25">
      <c r="A20" s="5">
        <v>17</v>
      </c>
      <c r="B20" s="5" t="s">
        <v>8</v>
      </c>
      <c r="C20" s="6">
        <v>44017.717199606479</v>
      </c>
      <c r="D20" s="5" t="s">
        <v>118</v>
      </c>
      <c r="E20" s="5">
        <v>1</v>
      </c>
      <c r="F20" s="5">
        <v>1</v>
      </c>
      <c r="G20" s="5">
        <v>1</v>
      </c>
      <c r="H20" s="5">
        <v>-28</v>
      </c>
      <c r="J20" s="5">
        <v>17</v>
      </c>
      <c r="K20" s="5" t="s">
        <v>8</v>
      </c>
      <c r="L20" s="6">
        <v>44017.715926666664</v>
      </c>
      <c r="M20" s="5" t="s">
        <v>117</v>
      </c>
      <c r="N20" s="5">
        <v>1</v>
      </c>
      <c r="O20" s="5">
        <v>1</v>
      </c>
      <c r="P20" s="5">
        <v>1</v>
      </c>
      <c r="Q20" s="5">
        <v>-36</v>
      </c>
      <c r="S20" s="5">
        <v>17</v>
      </c>
      <c r="T20" s="5" t="s">
        <v>8</v>
      </c>
      <c r="U20" s="6">
        <v>44017.714457662034</v>
      </c>
      <c r="V20" s="5" t="s">
        <v>121</v>
      </c>
      <c r="W20" s="5">
        <v>1</v>
      </c>
      <c r="X20" s="5">
        <v>1</v>
      </c>
      <c r="Y20" s="5">
        <v>1</v>
      </c>
      <c r="Z20" s="5">
        <v>-37</v>
      </c>
      <c r="AB20" s="5">
        <v>17</v>
      </c>
      <c r="AC20" s="5" t="s">
        <v>8</v>
      </c>
      <c r="AD20" s="6">
        <v>44017.712431030093</v>
      </c>
      <c r="AE20" s="5" t="s">
        <v>123</v>
      </c>
      <c r="AF20" s="5">
        <v>1</v>
      </c>
      <c r="AG20" s="5">
        <v>1</v>
      </c>
      <c r="AH20" s="5">
        <v>1</v>
      </c>
      <c r="AI20" s="5">
        <v>-52</v>
      </c>
      <c r="AK20" s="5">
        <v>17</v>
      </c>
      <c r="AL20" s="5" t="s">
        <v>8</v>
      </c>
      <c r="AM20" s="6">
        <v>44017.709029212965</v>
      </c>
      <c r="AN20" s="5" t="s">
        <v>125</v>
      </c>
      <c r="AO20" s="5">
        <v>1</v>
      </c>
      <c r="AP20" s="5">
        <v>1</v>
      </c>
      <c r="AQ20" s="5">
        <v>1</v>
      </c>
      <c r="AR20" s="5">
        <v>-63</v>
      </c>
      <c r="AT20" s="5">
        <v>17</v>
      </c>
      <c r="AU20" s="5" t="s">
        <v>8</v>
      </c>
      <c r="AV20" s="6">
        <v>44017.705960810184</v>
      </c>
      <c r="AW20" s="5" t="s">
        <v>127</v>
      </c>
      <c r="AX20" s="5">
        <v>1</v>
      </c>
      <c r="AY20" s="5">
        <v>1</v>
      </c>
      <c r="AZ20" s="5">
        <v>1</v>
      </c>
      <c r="BA20" s="5">
        <v>-69</v>
      </c>
      <c r="BC20" s="5">
        <v>17</v>
      </c>
      <c r="BD20" s="5" t="s">
        <v>8</v>
      </c>
      <c r="BE20" s="6">
        <v>44017.701656307872</v>
      </c>
      <c r="BF20" s="5" t="s">
        <v>129</v>
      </c>
      <c r="BG20" s="5">
        <v>1</v>
      </c>
      <c r="BH20" s="5">
        <v>1</v>
      </c>
      <c r="BI20" s="5">
        <v>1</v>
      </c>
      <c r="BJ20" s="5">
        <v>-74</v>
      </c>
    </row>
    <row r="21" spans="1:62" x14ac:dyDescent="0.25">
      <c r="A21" s="5">
        <v>18</v>
      </c>
      <c r="B21" s="5" t="s">
        <v>8</v>
      </c>
      <c r="C21" s="6">
        <v>44017.717214328703</v>
      </c>
      <c r="D21" s="5" t="s">
        <v>118</v>
      </c>
      <c r="E21" s="5">
        <v>1</v>
      </c>
      <c r="F21" s="5">
        <v>1</v>
      </c>
      <c r="G21" s="5">
        <v>1</v>
      </c>
      <c r="H21" s="5">
        <v>-31</v>
      </c>
      <c r="J21" s="5">
        <v>18</v>
      </c>
      <c r="K21" s="5" t="s">
        <v>8</v>
      </c>
      <c r="L21" s="6">
        <v>44017.715938680558</v>
      </c>
      <c r="M21" s="5" t="s">
        <v>117</v>
      </c>
      <c r="N21" s="5">
        <v>1</v>
      </c>
      <c r="O21" s="5">
        <v>1</v>
      </c>
      <c r="P21" s="5">
        <v>1</v>
      </c>
      <c r="Q21" s="5">
        <v>-40</v>
      </c>
      <c r="S21" s="5">
        <v>18</v>
      </c>
      <c r="T21" s="5" t="s">
        <v>8</v>
      </c>
      <c r="U21" s="6">
        <v>44017.714468182872</v>
      </c>
      <c r="V21" s="5" t="s">
        <v>121</v>
      </c>
      <c r="W21" s="5">
        <v>1</v>
      </c>
      <c r="X21" s="5">
        <v>1</v>
      </c>
      <c r="Y21" s="5">
        <v>1</v>
      </c>
      <c r="Z21" s="5">
        <v>-37</v>
      </c>
      <c r="AB21" s="5">
        <v>18</v>
      </c>
      <c r="AC21" s="5" t="s">
        <v>8</v>
      </c>
      <c r="AD21" s="6">
        <v>44017.712453969907</v>
      </c>
      <c r="AE21" s="5" t="s">
        <v>123</v>
      </c>
      <c r="AF21" s="5">
        <v>1</v>
      </c>
      <c r="AG21" s="5">
        <v>1</v>
      </c>
      <c r="AH21" s="5">
        <v>1</v>
      </c>
      <c r="AI21" s="5">
        <v>-52</v>
      </c>
      <c r="AK21" s="5">
        <v>18</v>
      </c>
      <c r="AL21" s="5" t="s">
        <v>8</v>
      </c>
      <c r="AM21" s="6">
        <v>44017.709029212965</v>
      </c>
      <c r="AN21" s="5" t="s">
        <v>125</v>
      </c>
      <c r="AO21" s="5">
        <v>0</v>
      </c>
      <c r="AP21" s="5">
        <v>1</v>
      </c>
      <c r="AQ21" s="5">
        <v>1</v>
      </c>
      <c r="AR21" s="5">
        <v>-63</v>
      </c>
      <c r="AT21" s="5">
        <v>18</v>
      </c>
      <c r="AU21" s="5" t="s">
        <v>8</v>
      </c>
      <c r="AV21" s="6">
        <v>44017.705975219906</v>
      </c>
      <c r="AW21" s="5" t="s">
        <v>127</v>
      </c>
      <c r="AX21" s="5">
        <v>1</v>
      </c>
      <c r="AY21" s="5">
        <v>1</v>
      </c>
      <c r="AZ21" s="5">
        <v>1</v>
      </c>
      <c r="BA21" s="5">
        <v>-68</v>
      </c>
      <c r="BC21" s="5">
        <v>18</v>
      </c>
      <c r="BD21" s="5" t="s">
        <v>8</v>
      </c>
      <c r="BE21" s="6">
        <v>44017.701667696761</v>
      </c>
      <c r="BF21" s="5" t="s">
        <v>129</v>
      </c>
      <c r="BG21" s="5">
        <v>1</v>
      </c>
      <c r="BH21" s="5">
        <v>1</v>
      </c>
      <c r="BI21" s="5">
        <v>1</v>
      </c>
      <c r="BJ21" s="5">
        <v>-76</v>
      </c>
    </row>
    <row r="22" spans="1:62" x14ac:dyDescent="0.25">
      <c r="A22" s="5">
        <v>19</v>
      </c>
      <c r="B22" s="5" t="s">
        <v>8</v>
      </c>
      <c r="C22" s="6">
        <v>44017.717222824074</v>
      </c>
      <c r="D22" s="5" t="s">
        <v>118</v>
      </c>
      <c r="E22" s="5">
        <v>1</v>
      </c>
      <c r="F22" s="5">
        <v>1</v>
      </c>
      <c r="G22" s="5">
        <v>1</v>
      </c>
      <c r="H22" s="5">
        <v>-28</v>
      </c>
      <c r="J22" s="5">
        <v>19</v>
      </c>
      <c r="K22" s="5" t="s">
        <v>8</v>
      </c>
      <c r="L22" s="6">
        <v>44017.715949247686</v>
      </c>
      <c r="M22" s="5" t="s">
        <v>117</v>
      </c>
      <c r="N22" s="5">
        <v>1</v>
      </c>
      <c r="O22" s="5">
        <v>1</v>
      </c>
      <c r="P22" s="5">
        <v>1</v>
      </c>
      <c r="Q22" s="5">
        <v>-40</v>
      </c>
      <c r="S22" s="5">
        <v>19</v>
      </c>
      <c r="T22" s="5" t="s">
        <v>8</v>
      </c>
      <c r="U22" s="6">
        <v>44017.714481921299</v>
      </c>
      <c r="V22" s="5" t="s">
        <v>121</v>
      </c>
      <c r="W22" s="5">
        <v>1</v>
      </c>
      <c r="X22" s="5">
        <v>1</v>
      </c>
      <c r="Y22" s="5">
        <v>1</v>
      </c>
      <c r="Z22" s="5">
        <v>-43</v>
      </c>
      <c r="AB22" s="5">
        <v>19</v>
      </c>
      <c r="AC22" s="5" t="s">
        <v>8</v>
      </c>
      <c r="AD22" s="6">
        <v>44017.712466805555</v>
      </c>
      <c r="AE22" s="5" t="s">
        <v>123</v>
      </c>
      <c r="AF22" s="5">
        <v>1</v>
      </c>
      <c r="AG22" s="5">
        <v>1</v>
      </c>
      <c r="AH22" s="5">
        <v>1</v>
      </c>
      <c r="AI22" s="5">
        <v>-52</v>
      </c>
      <c r="AK22" s="5">
        <v>19</v>
      </c>
      <c r="AL22" s="5" t="s">
        <v>8</v>
      </c>
      <c r="AM22" s="6">
        <v>44017.709040543981</v>
      </c>
      <c r="AN22" s="5" t="s">
        <v>125</v>
      </c>
      <c r="AO22" s="5">
        <v>1</v>
      </c>
      <c r="AP22" s="5">
        <v>1</v>
      </c>
      <c r="AQ22" s="5">
        <v>1</v>
      </c>
      <c r="AR22" s="5">
        <v>-65</v>
      </c>
      <c r="AT22" s="5">
        <v>19</v>
      </c>
      <c r="AU22" s="5" t="s">
        <v>8</v>
      </c>
      <c r="AV22" s="6">
        <v>44017.705984328706</v>
      </c>
      <c r="AW22" s="5" t="s">
        <v>127</v>
      </c>
      <c r="AX22" s="5">
        <v>1</v>
      </c>
      <c r="AY22" s="5">
        <v>1</v>
      </c>
      <c r="AZ22" s="5">
        <v>1</v>
      </c>
      <c r="BA22" s="5">
        <v>-70</v>
      </c>
      <c r="BC22" s="5">
        <v>19</v>
      </c>
      <c r="BD22" s="5" t="s">
        <v>8</v>
      </c>
      <c r="BE22" s="6">
        <v>44017.70168056713</v>
      </c>
      <c r="BF22" s="5" t="s">
        <v>129</v>
      </c>
      <c r="BG22" s="5">
        <v>1</v>
      </c>
      <c r="BH22" s="5">
        <v>1</v>
      </c>
      <c r="BI22" s="5">
        <v>1</v>
      </c>
      <c r="BJ22" s="5">
        <v>-75</v>
      </c>
    </row>
    <row r="23" spans="1:62" x14ac:dyDescent="0.25">
      <c r="A23" s="5">
        <v>20</v>
      </c>
      <c r="B23" s="5" t="s">
        <v>8</v>
      </c>
      <c r="C23" s="6">
        <v>44017.717235162039</v>
      </c>
      <c r="D23" s="5" t="s">
        <v>118</v>
      </c>
      <c r="E23" s="5">
        <v>1</v>
      </c>
      <c r="F23" s="5">
        <v>1</v>
      </c>
      <c r="G23" s="5">
        <v>1</v>
      </c>
      <c r="H23" s="5">
        <v>-28</v>
      </c>
      <c r="J23" s="5">
        <v>20</v>
      </c>
      <c r="K23" s="5" t="s">
        <v>8</v>
      </c>
      <c r="L23" s="6">
        <v>44017.715962083334</v>
      </c>
      <c r="M23" s="5" t="s">
        <v>117</v>
      </c>
      <c r="N23" s="5">
        <v>1</v>
      </c>
      <c r="O23" s="5">
        <v>1</v>
      </c>
      <c r="P23" s="5">
        <v>1</v>
      </c>
      <c r="Q23" s="5">
        <v>-41</v>
      </c>
      <c r="S23" s="5">
        <v>20</v>
      </c>
      <c r="T23" s="5" t="s">
        <v>8</v>
      </c>
      <c r="U23" s="6">
        <v>44017.714492488427</v>
      </c>
      <c r="V23" s="5" t="s">
        <v>121</v>
      </c>
      <c r="W23" s="5">
        <v>1</v>
      </c>
      <c r="X23" s="5">
        <v>1</v>
      </c>
      <c r="Y23" s="5">
        <v>1</v>
      </c>
      <c r="Z23" s="5">
        <v>-38</v>
      </c>
      <c r="AB23" s="5">
        <v>20</v>
      </c>
      <c r="AC23" s="5" t="s">
        <v>8</v>
      </c>
      <c r="AD23" s="6">
        <v>44017.712487245371</v>
      </c>
      <c r="AE23" s="5" t="s">
        <v>123</v>
      </c>
      <c r="AF23" s="5">
        <v>1</v>
      </c>
      <c r="AG23" s="5">
        <v>1</v>
      </c>
      <c r="AH23" s="5">
        <v>1</v>
      </c>
      <c r="AI23" s="5">
        <v>-53</v>
      </c>
      <c r="AK23" s="5">
        <v>20</v>
      </c>
      <c r="AL23" s="5" t="s">
        <v>8</v>
      </c>
      <c r="AM23" s="6">
        <v>44017.709051157406</v>
      </c>
      <c r="AN23" s="5" t="s">
        <v>125</v>
      </c>
      <c r="AO23" s="5">
        <v>1</v>
      </c>
      <c r="AP23" s="5">
        <v>1</v>
      </c>
      <c r="AQ23" s="5">
        <v>1</v>
      </c>
      <c r="AR23" s="5">
        <v>-64</v>
      </c>
      <c r="AT23" s="5">
        <v>20</v>
      </c>
      <c r="AU23" s="5" t="s">
        <v>8</v>
      </c>
      <c r="AV23" s="6">
        <v>44017.705998738427</v>
      </c>
      <c r="AW23" s="5" t="s">
        <v>127</v>
      </c>
      <c r="AX23" s="5">
        <v>1</v>
      </c>
      <c r="AY23" s="5">
        <v>1</v>
      </c>
      <c r="AZ23" s="5">
        <v>1</v>
      </c>
      <c r="BA23" s="5">
        <v>-67</v>
      </c>
      <c r="BC23" s="5">
        <v>20</v>
      </c>
      <c r="BD23" s="5" t="s">
        <v>8</v>
      </c>
      <c r="BE23" s="6">
        <v>44017.701689861111</v>
      </c>
      <c r="BF23" s="5" t="s">
        <v>129</v>
      </c>
      <c r="BG23" s="5">
        <v>1</v>
      </c>
      <c r="BH23" s="5">
        <v>1</v>
      </c>
      <c r="BI23" s="5">
        <v>1</v>
      </c>
      <c r="BJ23" s="5">
        <v>-69</v>
      </c>
    </row>
    <row r="24" spans="1:62" x14ac:dyDescent="0.25">
      <c r="A24" s="5">
        <v>21</v>
      </c>
      <c r="B24" s="5" t="s">
        <v>8</v>
      </c>
      <c r="C24" s="6">
        <v>44017.717246261571</v>
      </c>
      <c r="D24" s="5" t="s">
        <v>118</v>
      </c>
      <c r="E24" s="5">
        <v>1</v>
      </c>
      <c r="F24" s="5">
        <v>1</v>
      </c>
      <c r="G24" s="5">
        <v>1</v>
      </c>
      <c r="H24" s="5">
        <v>-28</v>
      </c>
      <c r="J24" s="5">
        <v>21</v>
      </c>
      <c r="K24" s="5" t="s">
        <v>8</v>
      </c>
      <c r="L24" s="6">
        <v>44017.715972615741</v>
      </c>
      <c r="M24" s="5" t="s">
        <v>117</v>
      </c>
      <c r="N24" s="5">
        <v>1</v>
      </c>
      <c r="O24" s="5">
        <v>1</v>
      </c>
      <c r="P24" s="5">
        <v>1</v>
      </c>
      <c r="Q24" s="5">
        <v>-35</v>
      </c>
      <c r="S24" s="5">
        <v>21</v>
      </c>
      <c r="T24" s="5" t="s">
        <v>8</v>
      </c>
      <c r="U24" s="6">
        <v>44017.714503067131</v>
      </c>
      <c r="V24" s="5" t="s">
        <v>121</v>
      </c>
      <c r="W24" s="5">
        <v>1</v>
      </c>
      <c r="X24" s="5">
        <v>1</v>
      </c>
      <c r="Y24" s="5">
        <v>1</v>
      </c>
      <c r="Z24" s="5">
        <v>-37</v>
      </c>
      <c r="AB24" s="5">
        <v>21</v>
      </c>
      <c r="AC24" s="5" t="s">
        <v>8</v>
      </c>
      <c r="AD24" s="6">
        <v>44017.712488518519</v>
      </c>
      <c r="AE24" s="5" t="s">
        <v>123</v>
      </c>
      <c r="AF24" s="5">
        <v>1</v>
      </c>
      <c r="AG24" s="5">
        <v>1</v>
      </c>
      <c r="AH24" s="5">
        <v>1</v>
      </c>
      <c r="AI24" s="5">
        <v>-53</v>
      </c>
      <c r="AK24" s="5">
        <v>21</v>
      </c>
      <c r="AL24" s="5" t="s">
        <v>8</v>
      </c>
      <c r="AM24" s="6">
        <v>44017.709063159724</v>
      </c>
      <c r="AN24" s="5" t="s">
        <v>125</v>
      </c>
      <c r="AO24" s="5">
        <v>1</v>
      </c>
      <c r="AP24" s="5">
        <v>1</v>
      </c>
      <c r="AQ24" s="5">
        <v>1</v>
      </c>
      <c r="AR24" s="5">
        <v>-64</v>
      </c>
      <c r="AT24" s="5">
        <v>21</v>
      </c>
      <c r="AU24" s="5" t="s">
        <v>8</v>
      </c>
      <c r="AV24" s="6">
        <v>44017.706007037035</v>
      </c>
      <c r="AW24" s="5" t="s">
        <v>127</v>
      </c>
      <c r="AX24" s="5">
        <v>1</v>
      </c>
      <c r="AY24" s="5">
        <v>1</v>
      </c>
      <c r="AZ24" s="5">
        <v>1</v>
      </c>
      <c r="BA24" s="5">
        <v>-69</v>
      </c>
      <c r="BC24" s="5">
        <v>21</v>
      </c>
      <c r="BD24" s="5" t="s">
        <v>8</v>
      </c>
      <c r="BE24" s="6">
        <v>44017.701701597223</v>
      </c>
      <c r="BF24" s="5" t="s">
        <v>129</v>
      </c>
      <c r="BG24" s="5">
        <v>1</v>
      </c>
      <c r="BH24" s="5">
        <v>1</v>
      </c>
      <c r="BI24" s="5">
        <v>1</v>
      </c>
      <c r="BJ24" s="5">
        <v>-74</v>
      </c>
    </row>
    <row r="25" spans="1:62" x14ac:dyDescent="0.25">
      <c r="A25" s="5">
        <v>22</v>
      </c>
      <c r="B25" s="5" t="s">
        <v>8</v>
      </c>
      <c r="C25" s="6">
        <v>44017.717266736108</v>
      </c>
      <c r="D25" s="5" t="s">
        <v>118</v>
      </c>
      <c r="E25" s="5">
        <v>1</v>
      </c>
      <c r="F25" s="5">
        <v>1</v>
      </c>
      <c r="G25" s="5">
        <v>1</v>
      </c>
      <c r="H25" s="5">
        <v>-28</v>
      </c>
      <c r="J25" s="5">
        <v>22</v>
      </c>
      <c r="K25" s="5" t="s">
        <v>8</v>
      </c>
      <c r="L25" s="6">
        <v>44017.715985752315</v>
      </c>
      <c r="M25" s="5" t="s">
        <v>117</v>
      </c>
      <c r="N25" s="5">
        <v>1</v>
      </c>
      <c r="O25" s="5">
        <v>1</v>
      </c>
      <c r="P25" s="5">
        <v>1</v>
      </c>
      <c r="Q25" s="5">
        <v>-36</v>
      </c>
      <c r="S25" s="5">
        <v>22</v>
      </c>
      <c r="T25" s="5" t="s">
        <v>8</v>
      </c>
      <c r="U25" s="6">
        <v>44017.714514710649</v>
      </c>
      <c r="V25" s="5" t="s">
        <v>121</v>
      </c>
      <c r="W25" s="5">
        <v>1</v>
      </c>
      <c r="X25" s="5">
        <v>1</v>
      </c>
      <c r="Y25" s="5">
        <v>1</v>
      </c>
      <c r="Z25" s="5">
        <v>-38</v>
      </c>
      <c r="AB25" s="5">
        <v>22</v>
      </c>
      <c r="AC25" s="5" t="s">
        <v>8</v>
      </c>
      <c r="AD25" s="6">
        <v>44017.712500752314</v>
      </c>
      <c r="AE25" s="5" t="s">
        <v>123</v>
      </c>
      <c r="AF25" s="5">
        <v>1</v>
      </c>
      <c r="AG25" s="5">
        <v>1</v>
      </c>
      <c r="AH25" s="5">
        <v>1</v>
      </c>
      <c r="AI25" s="5">
        <v>-52</v>
      </c>
      <c r="AK25" s="5">
        <v>22</v>
      </c>
      <c r="AL25" s="5" t="s">
        <v>8</v>
      </c>
      <c r="AM25" s="6">
        <v>44017.709076319443</v>
      </c>
      <c r="AN25" s="5" t="s">
        <v>125</v>
      </c>
      <c r="AO25" s="5">
        <v>1</v>
      </c>
      <c r="AP25" s="5">
        <v>1</v>
      </c>
      <c r="AQ25" s="5">
        <v>1</v>
      </c>
      <c r="AR25" s="5">
        <v>-64</v>
      </c>
      <c r="AT25" s="5">
        <v>22</v>
      </c>
      <c r="AU25" s="5" t="s">
        <v>8</v>
      </c>
      <c r="AV25" s="6">
        <v>44017.706020798614</v>
      </c>
      <c r="AW25" s="5" t="s">
        <v>127</v>
      </c>
      <c r="AX25" s="5">
        <v>1</v>
      </c>
      <c r="AY25" s="5">
        <v>1</v>
      </c>
      <c r="AZ25" s="5">
        <v>1</v>
      </c>
      <c r="BA25" s="5">
        <v>-67</v>
      </c>
      <c r="BC25" s="5">
        <v>22</v>
      </c>
      <c r="BD25" s="5" t="s">
        <v>8</v>
      </c>
      <c r="BE25" s="6">
        <v>44017.701714664348</v>
      </c>
      <c r="BF25" s="5" t="s">
        <v>129</v>
      </c>
      <c r="BG25" s="5">
        <v>1</v>
      </c>
      <c r="BH25" s="5">
        <v>1</v>
      </c>
      <c r="BI25" s="5">
        <v>1</v>
      </c>
      <c r="BJ25" s="5">
        <v>-69</v>
      </c>
    </row>
    <row r="26" spans="1:62" x14ac:dyDescent="0.25">
      <c r="A26" s="5">
        <v>23</v>
      </c>
      <c r="B26" s="5" t="s">
        <v>8</v>
      </c>
      <c r="C26" s="6">
        <v>44017.717269247689</v>
      </c>
      <c r="D26" s="5" t="s">
        <v>118</v>
      </c>
      <c r="E26" s="5">
        <v>1</v>
      </c>
      <c r="F26" s="5">
        <v>1</v>
      </c>
      <c r="G26" s="5">
        <v>1</v>
      </c>
      <c r="H26" s="5">
        <v>-28</v>
      </c>
      <c r="J26" s="5">
        <v>23</v>
      </c>
      <c r="K26" s="5" t="s">
        <v>8</v>
      </c>
      <c r="L26" s="6">
        <v>44017.715996087965</v>
      </c>
      <c r="M26" s="5" t="s">
        <v>117</v>
      </c>
      <c r="N26" s="5">
        <v>1</v>
      </c>
      <c r="O26" s="5">
        <v>1</v>
      </c>
      <c r="P26" s="5">
        <v>1</v>
      </c>
      <c r="Q26" s="5">
        <v>-36</v>
      </c>
      <c r="S26" s="5">
        <v>23</v>
      </c>
      <c r="T26" s="5" t="s">
        <v>8</v>
      </c>
      <c r="U26" s="6">
        <v>44017.714525937503</v>
      </c>
      <c r="V26" s="5" t="s">
        <v>121</v>
      </c>
      <c r="W26" s="5">
        <v>1</v>
      </c>
      <c r="X26" s="5">
        <v>1</v>
      </c>
      <c r="Y26" s="5">
        <v>1</v>
      </c>
      <c r="Z26" s="5">
        <v>-37</v>
      </c>
      <c r="AB26" s="5">
        <v>23</v>
      </c>
      <c r="AC26" s="5" t="s">
        <v>8</v>
      </c>
      <c r="AD26" s="6">
        <v>44017.712520324072</v>
      </c>
      <c r="AE26" s="5" t="s">
        <v>123</v>
      </c>
      <c r="AF26" s="5">
        <v>1</v>
      </c>
      <c r="AG26" s="5">
        <v>1</v>
      </c>
      <c r="AH26" s="5">
        <v>1</v>
      </c>
      <c r="AI26" s="5">
        <v>-53</v>
      </c>
      <c r="AK26" s="5">
        <v>23</v>
      </c>
      <c r="AL26" s="5" t="s">
        <v>8</v>
      </c>
      <c r="AM26" s="6">
        <v>44017.709076319443</v>
      </c>
      <c r="AN26" s="5" t="s">
        <v>125</v>
      </c>
      <c r="AO26" s="5">
        <v>1</v>
      </c>
      <c r="AP26" s="5">
        <v>1</v>
      </c>
      <c r="AQ26" s="5">
        <v>1</v>
      </c>
      <c r="AR26" s="5">
        <v>-64</v>
      </c>
      <c r="AT26" s="5">
        <v>23</v>
      </c>
      <c r="AU26" s="5" t="s">
        <v>8</v>
      </c>
      <c r="AV26" s="6">
        <v>44017.706031087961</v>
      </c>
      <c r="AW26" s="5" t="s">
        <v>127</v>
      </c>
      <c r="AX26" s="5">
        <v>1</v>
      </c>
      <c r="AY26" s="5">
        <v>1</v>
      </c>
      <c r="AZ26" s="5">
        <v>1</v>
      </c>
      <c r="BA26" s="5">
        <v>-68</v>
      </c>
      <c r="BC26" s="5">
        <v>23</v>
      </c>
      <c r="BD26" s="5" t="s">
        <v>8</v>
      </c>
      <c r="BE26" s="6">
        <v>44017.701725543979</v>
      </c>
      <c r="BF26" s="5" t="s">
        <v>129</v>
      </c>
      <c r="BG26" s="5">
        <v>1</v>
      </c>
      <c r="BH26" s="5">
        <v>1</v>
      </c>
      <c r="BI26" s="5">
        <v>1</v>
      </c>
      <c r="BJ26" s="5">
        <v>-69</v>
      </c>
    </row>
    <row r="27" spans="1:62" x14ac:dyDescent="0.25">
      <c r="A27">
        <v>24</v>
      </c>
      <c r="B27" s="5" t="s">
        <v>8</v>
      </c>
      <c r="C27" s="6">
        <v>44017.717281712961</v>
      </c>
      <c r="D27" s="5" t="s">
        <v>118</v>
      </c>
      <c r="E27">
        <v>1</v>
      </c>
      <c r="F27">
        <v>1</v>
      </c>
      <c r="G27">
        <v>1</v>
      </c>
      <c r="H27">
        <v>-28</v>
      </c>
      <c r="J27">
        <v>24</v>
      </c>
      <c r="K27" s="5" t="s">
        <v>8</v>
      </c>
      <c r="L27" s="6">
        <v>44017.716008067131</v>
      </c>
      <c r="M27" s="5" t="s">
        <v>117</v>
      </c>
      <c r="N27">
        <v>1</v>
      </c>
      <c r="O27">
        <v>1</v>
      </c>
      <c r="P27">
        <v>1</v>
      </c>
      <c r="Q27">
        <v>-36</v>
      </c>
      <c r="S27">
        <v>24</v>
      </c>
      <c r="T27" s="5" t="s">
        <v>8</v>
      </c>
      <c r="U27" s="6">
        <v>44017.714539780092</v>
      </c>
      <c r="V27" s="5" t="s">
        <v>121</v>
      </c>
      <c r="W27">
        <v>1</v>
      </c>
      <c r="X27">
        <v>1</v>
      </c>
      <c r="Y27">
        <v>1</v>
      </c>
      <c r="Z27">
        <v>-38</v>
      </c>
      <c r="AB27">
        <v>24</v>
      </c>
      <c r="AC27" s="5" t="s">
        <v>8</v>
      </c>
      <c r="AD27" s="6">
        <v>44017.712523726848</v>
      </c>
      <c r="AE27" s="5" t="s">
        <v>123</v>
      </c>
      <c r="AF27">
        <v>1</v>
      </c>
      <c r="AG27">
        <v>1</v>
      </c>
      <c r="AH27">
        <v>1</v>
      </c>
      <c r="AI27">
        <v>-52</v>
      </c>
      <c r="AK27">
        <v>24</v>
      </c>
      <c r="AL27" s="5" t="s">
        <v>8</v>
      </c>
      <c r="AM27" s="6">
        <v>44017.709090821758</v>
      </c>
      <c r="AN27" s="5" t="s">
        <v>125</v>
      </c>
      <c r="AO27">
        <v>1</v>
      </c>
      <c r="AP27">
        <v>1</v>
      </c>
      <c r="AQ27">
        <v>1</v>
      </c>
      <c r="AR27">
        <v>-64</v>
      </c>
      <c r="AT27">
        <v>24</v>
      </c>
      <c r="AU27" s="5" t="s">
        <v>8</v>
      </c>
      <c r="AV27" s="6">
        <v>44017.706041712961</v>
      </c>
      <c r="AW27" s="5" t="s">
        <v>127</v>
      </c>
      <c r="AX27">
        <v>1</v>
      </c>
      <c r="AY27">
        <v>1</v>
      </c>
      <c r="AZ27">
        <v>1</v>
      </c>
      <c r="BA27">
        <v>-66</v>
      </c>
      <c r="BC27">
        <v>24</v>
      </c>
      <c r="BD27" s="5" t="s">
        <v>8</v>
      </c>
      <c r="BE27" s="6">
        <v>44017.701737233794</v>
      </c>
      <c r="BF27" s="5" t="s">
        <v>129</v>
      </c>
      <c r="BG27">
        <v>1</v>
      </c>
      <c r="BH27">
        <v>1</v>
      </c>
      <c r="BI27">
        <v>1</v>
      </c>
      <c r="BJ27">
        <v>-70</v>
      </c>
    </row>
    <row r="28" spans="1:62" x14ac:dyDescent="0.25">
      <c r="A28">
        <v>25</v>
      </c>
      <c r="B28" s="5" t="s">
        <v>8</v>
      </c>
      <c r="C28" s="6">
        <v>44017.717292048612</v>
      </c>
      <c r="D28" s="5" t="s">
        <v>118</v>
      </c>
      <c r="E28">
        <v>1</v>
      </c>
      <c r="F28">
        <v>1</v>
      </c>
      <c r="G28">
        <v>1</v>
      </c>
      <c r="H28">
        <v>-28</v>
      </c>
      <c r="J28">
        <v>25</v>
      </c>
      <c r="K28" s="5" t="s">
        <v>8</v>
      </c>
      <c r="L28" s="6">
        <v>44017.716023368055</v>
      </c>
      <c r="M28" s="5" t="s">
        <v>117</v>
      </c>
      <c r="N28">
        <v>1</v>
      </c>
      <c r="O28">
        <v>1</v>
      </c>
      <c r="P28">
        <v>1</v>
      </c>
      <c r="Q28">
        <v>-40</v>
      </c>
      <c r="S28">
        <v>25</v>
      </c>
      <c r="T28" s="5" t="s">
        <v>8</v>
      </c>
      <c r="U28" s="6">
        <v>44017.71454872685</v>
      </c>
      <c r="V28" s="5" t="s">
        <v>121</v>
      </c>
      <c r="W28">
        <v>1</v>
      </c>
      <c r="X28">
        <v>1</v>
      </c>
      <c r="Y28">
        <v>1</v>
      </c>
      <c r="Z28">
        <v>-37</v>
      </c>
      <c r="AB28">
        <v>25</v>
      </c>
      <c r="AC28" s="5" t="s">
        <v>8</v>
      </c>
      <c r="AD28" s="6">
        <v>44017.712535405095</v>
      </c>
      <c r="AE28" s="5" t="s">
        <v>123</v>
      </c>
      <c r="AF28">
        <v>1</v>
      </c>
      <c r="AG28">
        <v>1</v>
      </c>
      <c r="AH28">
        <v>1</v>
      </c>
      <c r="AI28">
        <v>-52</v>
      </c>
      <c r="AK28">
        <v>25</v>
      </c>
      <c r="AL28" s="5" t="s">
        <v>8</v>
      </c>
      <c r="AM28" s="6">
        <v>44017.709099027779</v>
      </c>
      <c r="AN28" s="5" t="s">
        <v>125</v>
      </c>
      <c r="AO28">
        <v>1</v>
      </c>
      <c r="AP28">
        <v>1</v>
      </c>
      <c r="AQ28">
        <v>1</v>
      </c>
      <c r="AR28">
        <v>-64</v>
      </c>
      <c r="AT28">
        <v>25</v>
      </c>
      <c r="AU28" s="5" t="s">
        <v>8</v>
      </c>
      <c r="AV28" s="6">
        <v>44017.706055509261</v>
      </c>
      <c r="AW28" s="5" t="s">
        <v>127</v>
      </c>
      <c r="AX28">
        <v>1</v>
      </c>
      <c r="AY28">
        <v>1</v>
      </c>
      <c r="AZ28">
        <v>1</v>
      </c>
      <c r="BA28">
        <v>-68</v>
      </c>
      <c r="BC28">
        <v>25</v>
      </c>
      <c r="BD28" s="5" t="s">
        <v>8</v>
      </c>
      <c r="BE28" s="6">
        <v>44017.701748009262</v>
      </c>
      <c r="BF28" s="5" t="s">
        <v>129</v>
      </c>
      <c r="BG28">
        <v>1</v>
      </c>
      <c r="BH28">
        <v>1</v>
      </c>
      <c r="BI28">
        <v>1</v>
      </c>
      <c r="BJ28">
        <v>-76</v>
      </c>
    </row>
    <row r="29" spans="1:62" x14ac:dyDescent="0.25">
      <c r="A29">
        <v>26</v>
      </c>
      <c r="B29" s="5" t="s">
        <v>8</v>
      </c>
      <c r="C29" s="6">
        <v>44017.71730329861</v>
      </c>
      <c r="D29" s="5" t="s">
        <v>118</v>
      </c>
      <c r="E29">
        <v>1</v>
      </c>
      <c r="F29">
        <v>1</v>
      </c>
      <c r="G29">
        <v>1</v>
      </c>
      <c r="H29">
        <v>-28</v>
      </c>
      <c r="J29">
        <v>26</v>
      </c>
      <c r="K29" s="5" t="s">
        <v>8</v>
      </c>
      <c r="L29" s="6">
        <v>44017.716030243057</v>
      </c>
      <c r="M29" s="5" t="s">
        <v>117</v>
      </c>
      <c r="N29">
        <v>1</v>
      </c>
      <c r="O29">
        <v>1</v>
      </c>
      <c r="P29">
        <v>1</v>
      </c>
      <c r="Q29">
        <v>-36</v>
      </c>
      <c r="S29">
        <v>26</v>
      </c>
      <c r="T29" s="5" t="s">
        <v>8</v>
      </c>
      <c r="U29" s="6">
        <v>44017.714561539353</v>
      </c>
      <c r="V29" s="5" t="s">
        <v>121</v>
      </c>
      <c r="W29">
        <v>1</v>
      </c>
      <c r="X29">
        <v>1</v>
      </c>
      <c r="Y29">
        <v>1</v>
      </c>
      <c r="Z29">
        <v>-37</v>
      </c>
      <c r="AB29">
        <v>26</v>
      </c>
      <c r="AC29" s="5" t="s">
        <v>8</v>
      </c>
      <c r="AD29" s="6">
        <v>44017.712547858799</v>
      </c>
      <c r="AE29" s="5" t="s">
        <v>123</v>
      </c>
      <c r="AF29">
        <v>1</v>
      </c>
      <c r="AG29">
        <v>1</v>
      </c>
      <c r="AH29">
        <v>1</v>
      </c>
      <c r="AI29">
        <v>-53</v>
      </c>
      <c r="AK29">
        <v>26</v>
      </c>
      <c r="AL29" s="5" t="s">
        <v>8</v>
      </c>
      <c r="AM29" s="6">
        <v>44017.709110752316</v>
      </c>
      <c r="AN29" s="5" t="s">
        <v>125</v>
      </c>
      <c r="AO29">
        <v>1</v>
      </c>
      <c r="AP29">
        <v>1</v>
      </c>
      <c r="AQ29">
        <v>1</v>
      </c>
      <c r="AR29">
        <v>-65</v>
      </c>
      <c r="AT29">
        <v>26</v>
      </c>
      <c r="AU29" s="5" t="s">
        <v>8</v>
      </c>
      <c r="AV29" s="6">
        <v>44017.706065509257</v>
      </c>
      <c r="AW29" s="5" t="s">
        <v>127</v>
      </c>
      <c r="AX29">
        <v>1</v>
      </c>
      <c r="AY29">
        <v>1</v>
      </c>
      <c r="AZ29">
        <v>1</v>
      </c>
      <c r="BA29">
        <v>-69</v>
      </c>
      <c r="BC29">
        <v>26</v>
      </c>
      <c r="BD29" s="5" t="s">
        <v>8</v>
      </c>
      <c r="BE29" s="6">
        <v>44017.701759282405</v>
      </c>
      <c r="BF29" s="5" t="s">
        <v>129</v>
      </c>
      <c r="BG29">
        <v>1</v>
      </c>
      <c r="BH29">
        <v>1</v>
      </c>
      <c r="BI29">
        <v>1</v>
      </c>
      <c r="BJ29">
        <v>-70</v>
      </c>
    </row>
    <row r="30" spans="1:62" x14ac:dyDescent="0.25">
      <c r="A30">
        <v>27</v>
      </c>
      <c r="B30" s="5" t="s">
        <v>8</v>
      </c>
      <c r="C30" s="6">
        <v>44017.717318020834</v>
      </c>
      <c r="D30" s="5" t="s">
        <v>118</v>
      </c>
      <c r="E30">
        <v>1</v>
      </c>
      <c r="F30">
        <v>1</v>
      </c>
      <c r="G30">
        <v>1</v>
      </c>
      <c r="H30">
        <v>-28</v>
      </c>
      <c r="J30">
        <v>27</v>
      </c>
      <c r="K30" s="5" t="s">
        <v>8</v>
      </c>
      <c r="L30" s="6">
        <v>44017.71604259259</v>
      </c>
      <c r="M30" s="5" t="s">
        <v>117</v>
      </c>
      <c r="N30">
        <v>1</v>
      </c>
      <c r="O30">
        <v>1</v>
      </c>
      <c r="P30">
        <v>1</v>
      </c>
      <c r="Q30">
        <v>-36</v>
      </c>
      <c r="S30">
        <v>27</v>
      </c>
      <c r="T30" s="5" t="s">
        <v>8</v>
      </c>
      <c r="U30" s="6">
        <v>44017.71457181713</v>
      </c>
      <c r="V30" s="5" t="s">
        <v>121</v>
      </c>
      <c r="W30">
        <v>1</v>
      </c>
      <c r="X30">
        <v>1</v>
      </c>
      <c r="Y30">
        <v>1</v>
      </c>
      <c r="Z30">
        <v>-43</v>
      </c>
      <c r="AB30">
        <v>27</v>
      </c>
      <c r="AC30" s="5" t="s">
        <v>8</v>
      </c>
      <c r="AD30" s="6">
        <v>44017.712558055558</v>
      </c>
      <c r="AE30" s="5" t="s">
        <v>123</v>
      </c>
      <c r="AF30">
        <v>1</v>
      </c>
      <c r="AG30">
        <v>1</v>
      </c>
      <c r="AH30">
        <v>1</v>
      </c>
      <c r="AI30">
        <v>-53</v>
      </c>
      <c r="AK30">
        <v>27</v>
      </c>
      <c r="AL30" s="5" t="s">
        <v>8</v>
      </c>
      <c r="AM30" s="6">
        <v>44017.709122430555</v>
      </c>
      <c r="AN30" s="5" t="s">
        <v>125</v>
      </c>
      <c r="AO30">
        <v>1</v>
      </c>
      <c r="AP30">
        <v>1</v>
      </c>
      <c r="AQ30">
        <v>1</v>
      </c>
      <c r="AR30">
        <v>-65</v>
      </c>
      <c r="AT30">
        <v>27</v>
      </c>
      <c r="AU30" s="5" t="s">
        <v>8</v>
      </c>
      <c r="AV30" s="6">
        <v>44017.706076493057</v>
      </c>
      <c r="AW30" s="5" t="s">
        <v>127</v>
      </c>
      <c r="AX30">
        <v>1</v>
      </c>
      <c r="AY30">
        <v>1</v>
      </c>
      <c r="AZ30">
        <v>1</v>
      </c>
      <c r="BA30">
        <v>-68</v>
      </c>
      <c r="BC30">
        <v>27</v>
      </c>
      <c r="BD30" s="5" t="s">
        <v>8</v>
      </c>
      <c r="BE30" s="6">
        <v>44017.701771284723</v>
      </c>
      <c r="BF30" s="5" t="s">
        <v>129</v>
      </c>
      <c r="BG30">
        <v>1</v>
      </c>
      <c r="BH30">
        <v>1</v>
      </c>
      <c r="BI30">
        <v>1</v>
      </c>
      <c r="BJ30">
        <v>-74</v>
      </c>
    </row>
    <row r="31" spans="1:62" x14ac:dyDescent="0.25">
      <c r="A31">
        <v>28</v>
      </c>
      <c r="B31" s="5" t="s">
        <v>8</v>
      </c>
      <c r="C31" s="6">
        <v>44017.717327222221</v>
      </c>
      <c r="D31" s="5" t="s">
        <v>118</v>
      </c>
      <c r="E31">
        <v>1</v>
      </c>
      <c r="F31">
        <v>1</v>
      </c>
      <c r="G31">
        <v>1</v>
      </c>
      <c r="H31">
        <v>-31</v>
      </c>
      <c r="J31">
        <v>28</v>
      </c>
      <c r="K31" s="5" t="s">
        <v>8</v>
      </c>
      <c r="L31" s="6">
        <v>44017.71605328704</v>
      </c>
      <c r="M31" s="5" t="s">
        <v>117</v>
      </c>
      <c r="N31">
        <v>1</v>
      </c>
      <c r="O31">
        <v>1</v>
      </c>
      <c r="P31">
        <v>1</v>
      </c>
      <c r="Q31">
        <v>-36</v>
      </c>
      <c r="S31">
        <v>28</v>
      </c>
      <c r="T31" s="5" t="s">
        <v>8</v>
      </c>
      <c r="U31" s="6">
        <v>44017.714583958332</v>
      </c>
      <c r="V31" s="5" t="s">
        <v>121</v>
      </c>
      <c r="W31">
        <v>1</v>
      </c>
      <c r="X31">
        <v>1</v>
      </c>
      <c r="Y31">
        <v>1</v>
      </c>
      <c r="Z31">
        <v>-42</v>
      </c>
      <c r="AB31">
        <v>28</v>
      </c>
      <c r="AC31" s="5" t="s">
        <v>8</v>
      </c>
      <c r="AD31" s="6">
        <v>44017.712571365744</v>
      </c>
      <c r="AE31" s="5" t="s">
        <v>123</v>
      </c>
      <c r="AF31">
        <v>1</v>
      </c>
      <c r="AG31">
        <v>1</v>
      </c>
      <c r="AH31">
        <v>1</v>
      </c>
      <c r="AI31">
        <v>-53</v>
      </c>
      <c r="AK31">
        <v>28</v>
      </c>
      <c r="AL31" s="5" t="s">
        <v>8</v>
      </c>
      <c r="AM31" s="6">
        <v>44017.70913545139</v>
      </c>
      <c r="AN31" s="5" t="s">
        <v>125</v>
      </c>
      <c r="AO31">
        <v>1</v>
      </c>
      <c r="AP31">
        <v>1</v>
      </c>
      <c r="AQ31">
        <v>1</v>
      </c>
      <c r="AR31">
        <v>-63</v>
      </c>
      <c r="AT31">
        <v>28</v>
      </c>
      <c r="AU31" s="5" t="s">
        <v>8</v>
      </c>
      <c r="AV31" s="6">
        <v>44017.706076388888</v>
      </c>
      <c r="AW31" s="5" t="s">
        <v>127</v>
      </c>
      <c r="AX31">
        <v>1</v>
      </c>
      <c r="AY31">
        <v>1</v>
      </c>
      <c r="AZ31">
        <v>1</v>
      </c>
      <c r="BA31">
        <v>-68</v>
      </c>
      <c r="BC31">
        <v>28</v>
      </c>
      <c r="BD31" s="5" t="s">
        <v>8</v>
      </c>
      <c r="BE31" s="6">
        <v>44017.701782928241</v>
      </c>
      <c r="BF31" s="5" t="s">
        <v>129</v>
      </c>
      <c r="BG31">
        <v>1</v>
      </c>
      <c r="BH31">
        <v>1</v>
      </c>
      <c r="BI31">
        <v>1</v>
      </c>
      <c r="BJ31">
        <v>-69</v>
      </c>
    </row>
    <row r="32" spans="1:62" x14ac:dyDescent="0.25">
      <c r="A32">
        <v>29</v>
      </c>
      <c r="B32" s="5" t="s">
        <v>8</v>
      </c>
      <c r="C32" s="6">
        <v>44017.717343668985</v>
      </c>
      <c r="D32" s="5" t="s">
        <v>118</v>
      </c>
      <c r="E32">
        <v>1</v>
      </c>
      <c r="F32">
        <v>1</v>
      </c>
      <c r="G32">
        <v>1</v>
      </c>
      <c r="H32">
        <v>-28</v>
      </c>
      <c r="J32">
        <v>29</v>
      </c>
      <c r="K32" s="5" t="s">
        <v>8</v>
      </c>
      <c r="L32" s="6">
        <v>44017.716067245368</v>
      </c>
      <c r="M32" s="5" t="s">
        <v>117</v>
      </c>
      <c r="N32">
        <v>1</v>
      </c>
      <c r="O32">
        <v>1</v>
      </c>
      <c r="P32">
        <v>1</v>
      </c>
      <c r="Q32">
        <v>-36</v>
      </c>
      <c r="S32">
        <v>29</v>
      </c>
      <c r="T32" s="5" t="s">
        <v>8</v>
      </c>
      <c r="U32" s="6">
        <v>44017.714596469908</v>
      </c>
      <c r="V32" s="5" t="s">
        <v>121</v>
      </c>
      <c r="W32">
        <v>1</v>
      </c>
      <c r="X32">
        <v>1</v>
      </c>
      <c r="Y32">
        <v>1</v>
      </c>
      <c r="Z32">
        <v>-43</v>
      </c>
      <c r="AB32">
        <v>29</v>
      </c>
      <c r="AC32" s="5" t="s">
        <v>8</v>
      </c>
      <c r="AD32" s="6">
        <v>44017.71258172454</v>
      </c>
      <c r="AE32" s="5" t="s">
        <v>123</v>
      </c>
      <c r="AF32">
        <v>1</v>
      </c>
      <c r="AG32">
        <v>1</v>
      </c>
      <c r="AH32">
        <v>1</v>
      </c>
      <c r="AI32">
        <v>-52</v>
      </c>
      <c r="AK32">
        <v>29</v>
      </c>
      <c r="AL32" s="5" t="s">
        <v>8</v>
      </c>
      <c r="AM32" s="6">
        <v>44017.70914402778</v>
      </c>
      <c r="AN32" s="5" t="s">
        <v>125</v>
      </c>
      <c r="AO32">
        <v>1</v>
      </c>
      <c r="AP32">
        <v>1</v>
      </c>
      <c r="AQ32">
        <v>1</v>
      </c>
      <c r="AR32">
        <v>-65</v>
      </c>
      <c r="AT32">
        <v>29</v>
      </c>
      <c r="AU32" s="5" t="s">
        <v>8</v>
      </c>
      <c r="AV32" s="6">
        <v>44017.706089432868</v>
      </c>
      <c r="AW32" s="5" t="s">
        <v>127</v>
      </c>
      <c r="AX32">
        <v>1</v>
      </c>
      <c r="AY32">
        <v>1</v>
      </c>
      <c r="AZ32">
        <v>1</v>
      </c>
      <c r="BA32">
        <v>-67</v>
      </c>
      <c r="BC32">
        <v>29</v>
      </c>
      <c r="BD32" s="5" t="s">
        <v>8</v>
      </c>
      <c r="BE32" s="6">
        <v>44017.701795358793</v>
      </c>
      <c r="BF32" s="5" t="s">
        <v>129</v>
      </c>
      <c r="BG32">
        <v>1</v>
      </c>
      <c r="BH32">
        <v>1</v>
      </c>
      <c r="BI32">
        <v>1</v>
      </c>
      <c r="BJ32">
        <v>-76</v>
      </c>
    </row>
    <row r="33" spans="1:62" x14ac:dyDescent="0.25">
      <c r="A33">
        <v>30</v>
      </c>
      <c r="B33" s="5" t="s">
        <v>8</v>
      </c>
      <c r="C33" s="6">
        <v>44017.71735003472</v>
      </c>
      <c r="D33" s="5" t="s">
        <v>118</v>
      </c>
      <c r="E33">
        <v>1</v>
      </c>
      <c r="F33">
        <v>1</v>
      </c>
      <c r="G33">
        <v>1</v>
      </c>
      <c r="H33">
        <v>-28</v>
      </c>
      <c r="J33">
        <v>30</v>
      </c>
      <c r="K33" s="5" t="s">
        <v>8</v>
      </c>
      <c r="L33" s="6">
        <v>44017.716076898148</v>
      </c>
      <c r="M33" s="5" t="s">
        <v>117</v>
      </c>
      <c r="N33">
        <v>1</v>
      </c>
      <c r="O33">
        <v>1</v>
      </c>
      <c r="P33">
        <v>1</v>
      </c>
      <c r="Q33">
        <v>-40</v>
      </c>
      <c r="S33">
        <v>30</v>
      </c>
      <c r="T33" s="5" t="s">
        <v>8</v>
      </c>
      <c r="U33" s="6">
        <v>44017.714607071757</v>
      </c>
      <c r="V33" s="5" t="s">
        <v>121</v>
      </c>
      <c r="W33">
        <v>1</v>
      </c>
      <c r="X33">
        <v>1</v>
      </c>
      <c r="Y33">
        <v>1</v>
      </c>
      <c r="Z33">
        <v>-44</v>
      </c>
      <c r="AB33">
        <v>30</v>
      </c>
      <c r="AC33" s="5" t="s">
        <v>8</v>
      </c>
      <c r="AD33" s="6">
        <v>44017.712594236109</v>
      </c>
      <c r="AE33" s="5" t="s">
        <v>123</v>
      </c>
      <c r="AF33">
        <v>1</v>
      </c>
      <c r="AG33">
        <v>1</v>
      </c>
      <c r="AH33">
        <v>1</v>
      </c>
      <c r="AI33">
        <v>-52</v>
      </c>
      <c r="AK33">
        <v>30</v>
      </c>
      <c r="AL33" s="5" t="s">
        <v>8</v>
      </c>
      <c r="AM33" s="6">
        <v>44017.709155763892</v>
      </c>
      <c r="AN33" s="5" t="s">
        <v>125</v>
      </c>
      <c r="AO33">
        <v>1</v>
      </c>
      <c r="AP33">
        <v>1</v>
      </c>
      <c r="AQ33">
        <v>1</v>
      </c>
      <c r="AR33">
        <v>-63</v>
      </c>
      <c r="AT33">
        <v>30</v>
      </c>
      <c r="AU33" s="5" t="s">
        <v>8</v>
      </c>
      <c r="AV33" s="6">
        <v>44017.706101053242</v>
      </c>
      <c r="AW33" s="5" t="s">
        <v>127</v>
      </c>
      <c r="AX33">
        <v>1</v>
      </c>
      <c r="AY33">
        <v>1</v>
      </c>
      <c r="AZ33">
        <v>1</v>
      </c>
      <c r="BA33">
        <v>-69</v>
      </c>
      <c r="BC33">
        <v>30</v>
      </c>
      <c r="BD33" s="5" t="s">
        <v>8</v>
      </c>
      <c r="BE33" s="6">
        <v>44017.701805902776</v>
      </c>
      <c r="BF33" s="5" t="s">
        <v>129</v>
      </c>
      <c r="BG33">
        <v>1</v>
      </c>
      <c r="BH33">
        <v>1</v>
      </c>
      <c r="BI33">
        <v>1</v>
      </c>
      <c r="BJ33">
        <v>-70</v>
      </c>
    </row>
    <row r="34" spans="1:62" x14ac:dyDescent="0.25">
      <c r="A34">
        <v>31</v>
      </c>
      <c r="B34" s="5" t="s">
        <v>8</v>
      </c>
      <c r="C34" s="6">
        <v>44017.717366458332</v>
      </c>
      <c r="D34" s="5" t="s">
        <v>118</v>
      </c>
      <c r="E34">
        <v>1</v>
      </c>
      <c r="F34">
        <v>1</v>
      </c>
      <c r="G34">
        <v>1</v>
      </c>
      <c r="H34">
        <v>-31</v>
      </c>
      <c r="J34">
        <v>31</v>
      </c>
      <c r="K34" s="5" t="s">
        <v>8</v>
      </c>
      <c r="L34" s="6">
        <v>44017.716088935187</v>
      </c>
      <c r="M34" s="5" t="s">
        <v>117</v>
      </c>
      <c r="N34">
        <v>1</v>
      </c>
      <c r="O34">
        <v>1</v>
      </c>
      <c r="P34">
        <v>1</v>
      </c>
      <c r="Q34">
        <v>-40</v>
      </c>
      <c r="S34">
        <v>31</v>
      </c>
      <c r="T34" s="5" t="s">
        <v>8</v>
      </c>
      <c r="U34" s="6">
        <v>44017.714620451392</v>
      </c>
      <c r="V34" s="5" t="s">
        <v>121</v>
      </c>
      <c r="W34">
        <v>1</v>
      </c>
      <c r="X34">
        <v>1</v>
      </c>
      <c r="Y34">
        <v>1</v>
      </c>
      <c r="Z34">
        <v>-43</v>
      </c>
      <c r="AB34">
        <v>31</v>
      </c>
      <c r="AC34" s="5" t="s">
        <v>8</v>
      </c>
      <c r="AD34" s="6">
        <v>44017.712606631947</v>
      </c>
      <c r="AE34" s="5" t="s">
        <v>123</v>
      </c>
      <c r="AF34">
        <v>1</v>
      </c>
      <c r="AG34">
        <v>1</v>
      </c>
      <c r="AH34">
        <v>1</v>
      </c>
      <c r="AI34">
        <v>-52</v>
      </c>
      <c r="AK34">
        <v>31</v>
      </c>
      <c r="AL34" s="5" t="s">
        <v>8</v>
      </c>
      <c r="AM34" s="6">
        <v>44017.709168796297</v>
      </c>
      <c r="AN34" s="5" t="s">
        <v>125</v>
      </c>
      <c r="AO34">
        <v>1</v>
      </c>
      <c r="AP34">
        <v>1</v>
      </c>
      <c r="AQ34">
        <v>1</v>
      </c>
      <c r="AR34">
        <v>-64</v>
      </c>
      <c r="AT34">
        <v>31</v>
      </c>
      <c r="AU34" s="5" t="s">
        <v>8</v>
      </c>
      <c r="AV34" s="6">
        <v>44017.706111331019</v>
      </c>
      <c r="AW34" s="5" t="s">
        <v>127</v>
      </c>
      <c r="AX34">
        <v>1</v>
      </c>
      <c r="AY34">
        <v>1</v>
      </c>
      <c r="AZ34">
        <v>1</v>
      </c>
      <c r="BA34">
        <v>-66</v>
      </c>
      <c r="BC34">
        <v>31</v>
      </c>
      <c r="BD34" s="5" t="s">
        <v>8</v>
      </c>
      <c r="BE34" s="6">
        <v>44017.701817534726</v>
      </c>
      <c r="BF34" s="5" t="s">
        <v>129</v>
      </c>
      <c r="BG34">
        <v>1</v>
      </c>
      <c r="BH34">
        <v>1</v>
      </c>
      <c r="BI34">
        <v>1</v>
      </c>
      <c r="BJ34">
        <v>-78</v>
      </c>
    </row>
    <row r="35" spans="1:62" x14ac:dyDescent="0.25">
      <c r="A35">
        <v>32</v>
      </c>
      <c r="B35" s="5" t="s">
        <v>8</v>
      </c>
      <c r="C35" s="6">
        <v>44017.717373518521</v>
      </c>
      <c r="D35" s="5" t="s">
        <v>118</v>
      </c>
      <c r="E35">
        <v>1</v>
      </c>
      <c r="F35">
        <v>1</v>
      </c>
      <c r="G35">
        <v>1</v>
      </c>
      <c r="H35">
        <v>-28</v>
      </c>
      <c r="J35">
        <v>32</v>
      </c>
      <c r="K35" s="5" t="s">
        <v>8</v>
      </c>
      <c r="L35" s="6">
        <v>44017.716101909726</v>
      </c>
      <c r="M35" s="5" t="s">
        <v>117</v>
      </c>
      <c r="N35">
        <v>1</v>
      </c>
      <c r="O35">
        <v>1</v>
      </c>
      <c r="P35">
        <v>1</v>
      </c>
      <c r="Q35">
        <v>-40</v>
      </c>
      <c r="S35">
        <v>32</v>
      </c>
      <c r="T35" s="5" t="s">
        <v>8</v>
      </c>
      <c r="U35" s="6">
        <v>44017.714630347225</v>
      </c>
      <c r="V35" s="5" t="s">
        <v>121</v>
      </c>
      <c r="W35">
        <v>1</v>
      </c>
      <c r="X35">
        <v>1</v>
      </c>
      <c r="Y35">
        <v>1</v>
      </c>
      <c r="Z35">
        <v>-38</v>
      </c>
      <c r="AB35">
        <v>32</v>
      </c>
      <c r="AC35" s="5" t="s">
        <v>8</v>
      </c>
      <c r="AD35" s="6">
        <v>44017.712616585646</v>
      </c>
      <c r="AE35" s="5" t="s">
        <v>123</v>
      </c>
      <c r="AF35">
        <v>1</v>
      </c>
      <c r="AG35">
        <v>1</v>
      </c>
      <c r="AH35">
        <v>1</v>
      </c>
      <c r="AI35">
        <v>-53</v>
      </c>
      <c r="AK35">
        <v>32</v>
      </c>
      <c r="AL35" s="5" t="s">
        <v>8</v>
      </c>
      <c r="AM35" s="6">
        <v>44017.709180497688</v>
      </c>
      <c r="AN35" s="5" t="s">
        <v>125</v>
      </c>
      <c r="AO35">
        <v>1</v>
      </c>
      <c r="AP35">
        <v>1</v>
      </c>
      <c r="AQ35">
        <v>1</v>
      </c>
      <c r="AR35">
        <v>-63</v>
      </c>
      <c r="AT35">
        <v>32</v>
      </c>
      <c r="AU35" s="5" t="s">
        <v>8</v>
      </c>
      <c r="AV35" s="6">
        <v>44017.706125659723</v>
      </c>
      <c r="AW35" s="5" t="s">
        <v>127</v>
      </c>
      <c r="AX35">
        <v>1</v>
      </c>
      <c r="AY35">
        <v>1</v>
      </c>
      <c r="AZ35">
        <v>1</v>
      </c>
      <c r="BA35">
        <v>-67</v>
      </c>
      <c r="BC35">
        <v>32</v>
      </c>
      <c r="BD35" s="5" t="s">
        <v>8</v>
      </c>
      <c r="BE35" s="6">
        <v>44017.701828865742</v>
      </c>
      <c r="BF35" s="5" t="s">
        <v>129</v>
      </c>
      <c r="BG35">
        <v>1</v>
      </c>
      <c r="BH35">
        <v>1</v>
      </c>
      <c r="BI35">
        <v>1</v>
      </c>
      <c r="BJ35">
        <v>-76</v>
      </c>
    </row>
    <row r="36" spans="1:62" x14ac:dyDescent="0.25">
      <c r="A36">
        <v>33</v>
      </c>
      <c r="B36" s="5" t="s">
        <v>8</v>
      </c>
      <c r="C36" s="6">
        <v>44017.717385162039</v>
      </c>
      <c r="D36" s="5" t="s">
        <v>118</v>
      </c>
      <c r="E36">
        <v>1</v>
      </c>
      <c r="F36">
        <v>1</v>
      </c>
      <c r="G36">
        <v>1</v>
      </c>
      <c r="H36">
        <v>-31</v>
      </c>
      <c r="J36">
        <v>33</v>
      </c>
      <c r="K36" s="5" t="s">
        <v>8</v>
      </c>
      <c r="L36" s="6">
        <v>44017.71611465278</v>
      </c>
      <c r="M36" s="5" t="s">
        <v>117</v>
      </c>
      <c r="N36">
        <v>1</v>
      </c>
      <c r="O36">
        <v>1</v>
      </c>
      <c r="P36">
        <v>1</v>
      </c>
      <c r="Q36">
        <v>-37</v>
      </c>
      <c r="S36">
        <v>33</v>
      </c>
      <c r="T36" s="5" t="s">
        <v>8</v>
      </c>
      <c r="U36" s="6">
        <v>44017.714644432868</v>
      </c>
      <c r="V36" s="5" t="s">
        <v>121</v>
      </c>
      <c r="W36">
        <v>1</v>
      </c>
      <c r="X36">
        <v>1</v>
      </c>
      <c r="Y36">
        <v>1</v>
      </c>
      <c r="Z36">
        <v>-38</v>
      </c>
      <c r="AB36">
        <v>33</v>
      </c>
      <c r="AC36" s="5" t="s">
        <v>8</v>
      </c>
      <c r="AD36" s="6">
        <v>44017.712629803238</v>
      </c>
      <c r="AE36" s="5" t="s">
        <v>123</v>
      </c>
      <c r="AF36">
        <v>1</v>
      </c>
      <c r="AG36">
        <v>1</v>
      </c>
      <c r="AH36">
        <v>1</v>
      </c>
      <c r="AI36">
        <v>-53</v>
      </c>
      <c r="AK36">
        <v>33</v>
      </c>
      <c r="AL36" s="5" t="s">
        <v>8</v>
      </c>
      <c r="AM36" s="6">
        <v>44017.709189872687</v>
      </c>
      <c r="AN36" s="5" t="s">
        <v>125</v>
      </c>
      <c r="AO36">
        <v>1</v>
      </c>
      <c r="AP36">
        <v>1</v>
      </c>
      <c r="AQ36">
        <v>1</v>
      </c>
      <c r="AR36">
        <v>-63</v>
      </c>
      <c r="AT36">
        <v>33</v>
      </c>
      <c r="AU36" s="5" t="s">
        <v>8</v>
      </c>
      <c r="AV36" s="6">
        <v>44017.706134282409</v>
      </c>
      <c r="AW36" s="5" t="s">
        <v>127</v>
      </c>
      <c r="AX36">
        <v>1</v>
      </c>
      <c r="AY36">
        <v>1</v>
      </c>
      <c r="AZ36">
        <v>1</v>
      </c>
      <c r="BA36">
        <v>-66</v>
      </c>
      <c r="BC36">
        <v>33</v>
      </c>
      <c r="BD36" s="5" t="s">
        <v>8</v>
      </c>
      <c r="BE36" s="6">
        <v>44017.701845034724</v>
      </c>
      <c r="BF36" s="5" t="s">
        <v>129</v>
      </c>
      <c r="BG36">
        <v>1</v>
      </c>
      <c r="BH36">
        <v>1</v>
      </c>
      <c r="BI36">
        <v>1</v>
      </c>
      <c r="BJ36">
        <v>-77</v>
      </c>
    </row>
    <row r="37" spans="1:62" x14ac:dyDescent="0.25">
      <c r="A37">
        <v>34</v>
      </c>
      <c r="B37" s="5" t="s">
        <v>8</v>
      </c>
      <c r="C37" s="6">
        <v>44017.717397858796</v>
      </c>
      <c r="D37" s="5" t="s">
        <v>118</v>
      </c>
      <c r="E37">
        <v>1</v>
      </c>
      <c r="F37">
        <v>1</v>
      </c>
      <c r="G37">
        <v>1</v>
      </c>
      <c r="H37">
        <v>-28</v>
      </c>
      <c r="J37">
        <v>34</v>
      </c>
      <c r="K37" s="5" t="s">
        <v>8</v>
      </c>
      <c r="L37" s="6">
        <v>44017.716124039354</v>
      </c>
      <c r="M37" s="5" t="s">
        <v>117</v>
      </c>
      <c r="N37">
        <v>1</v>
      </c>
      <c r="O37">
        <v>1</v>
      </c>
      <c r="P37">
        <v>1</v>
      </c>
      <c r="Q37">
        <v>-36</v>
      </c>
      <c r="S37">
        <v>34</v>
      </c>
      <c r="T37" s="5" t="s">
        <v>8</v>
      </c>
      <c r="U37" s="6">
        <v>44017.714653587966</v>
      </c>
      <c r="V37" s="5" t="s">
        <v>121</v>
      </c>
      <c r="W37">
        <v>1</v>
      </c>
      <c r="X37">
        <v>1</v>
      </c>
      <c r="Y37">
        <v>1</v>
      </c>
      <c r="Z37">
        <v>-41</v>
      </c>
      <c r="AB37">
        <v>34</v>
      </c>
      <c r="AC37" s="5" t="s">
        <v>8</v>
      </c>
      <c r="AD37" s="6">
        <v>44017.712646446758</v>
      </c>
      <c r="AE37" s="5" t="s">
        <v>123</v>
      </c>
      <c r="AF37">
        <v>1</v>
      </c>
      <c r="AG37">
        <v>1</v>
      </c>
      <c r="AH37">
        <v>1</v>
      </c>
      <c r="AI37">
        <v>-53</v>
      </c>
      <c r="AK37">
        <v>34</v>
      </c>
      <c r="AL37" s="5" t="s">
        <v>8</v>
      </c>
      <c r="AM37" s="6">
        <v>44017.709201574071</v>
      </c>
      <c r="AN37" s="5" t="s">
        <v>125</v>
      </c>
      <c r="AO37">
        <v>1</v>
      </c>
      <c r="AP37">
        <v>1</v>
      </c>
      <c r="AQ37">
        <v>1</v>
      </c>
      <c r="AR37">
        <v>-64</v>
      </c>
      <c r="AT37">
        <v>34</v>
      </c>
      <c r="AU37" s="5" t="s">
        <v>8</v>
      </c>
      <c r="AV37" s="6">
        <v>44017.706146412034</v>
      </c>
      <c r="AW37" s="5" t="s">
        <v>127</v>
      </c>
      <c r="AX37">
        <v>1</v>
      </c>
      <c r="AY37">
        <v>1</v>
      </c>
      <c r="AZ37">
        <v>1</v>
      </c>
      <c r="BA37">
        <v>-67</v>
      </c>
      <c r="BC37">
        <v>34</v>
      </c>
      <c r="BD37" s="5" t="s">
        <v>8</v>
      </c>
      <c r="BE37" s="6">
        <v>44017.701852824073</v>
      </c>
      <c r="BF37" s="5" t="s">
        <v>129</v>
      </c>
      <c r="BG37">
        <v>1</v>
      </c>
      <c r="BH37">
        <v>1</v>
      </c>
      <c r="BI37">
        <v>1</v>
      </c>
      <c r="BJ37">
        <v>-74</v>
      </c>
    </row>
    <row r="38" spans="1:62" x14ac:dyDescent="0.25">
      <c r="A38">
        <v>35</v>
      </c>
      <c r="B38" s="5" t="s">
        <v>8</v>
      </c>
      <c r="C38" s="6">
        <v>44017.717407719909</v>
      </c>
      <c r="D38" s="5" t="s">
        <v>118</v>
      </c>
      <c r="E38">
        <v>1</v>
      </c>
      <c r="F38">
        <v>1</v>
      </c>
      <c r="G38">
        <v>1</v>
      </c>
      <c r="H38">
        <v>-28</v>
      </c>
      <c r="J38">
        <v>35</v>
      </c>
      <c r="K38" s="5" t="s">
        <v>8</v>
      </c>
      <c r="L38" s="6">
        <v>44017.716134629627</v>
      </c>
      <c r="M38" s="5" t="s">
        <v>117</v>
      </c>
      <c r="N38">
        <v>1</v>
      </c>
      <c r="O38">
        <v>1</v>
      </c>
      <c r="P38">
        <v>1</v>
      </c>
      <c r="Q38">
        <v>-36</v>
      </c>
      <c r="S38">
        <v>35</v>
      </c>
      <c r="T38" s="5" t="s">
        <v>8</v>
      </c>
      <c r="U38" s="6">
        <v>44017.714667395834</v>
      </c>
      <c r="V38" s="5" t="s">
        <v>121</v>
      </c>
      <c r="W38">
        <v>1</v>
      </c>
      <c r="X38">
        <v>1</v>
      </c>
      <c r="Y38">
        <v>1</v>
      </c>
      <c r="Z38">
        <v>-43</v>
      </c>
      <c r="AB38">
        <v>35</v>
      </c>
      <c r="AC38" s="5" t="s">
        <v>8</v>
      </c>
      <c r="AD38" s="6">
        <v>44017.712651469905</v>
      </c>
      <c r="AE38" s="5" t="s">
        <v>123</v>
      </c>
      <c r="AF38">
        <v>1</v>
      </c>
      <c r="AG38">
        <v>1</v>
      </c>
      <c r="AH38">
        <v>1</v>
      </c>
      <c r="AI38">
        <v>-53</v>
      </c>
      <c r="AK38">
        <v>35</v>
      </c>
      <c r="AL38" s="5" t="s">
        <v>8</v>
      </c>
      <c r="AM38" s="6">
        <v>44017.709214756942</v>
      </c>
      <c r="AN38" s="5" t="s">
        <v>125</v>
      </c>
      <c r="AO38">
        <v>1</v>
      </c>
      <c r="AP38">
        <v>1</v>
      </c>
      <c r="AQ38">
        <v>1</v>
      </c>
      <c r="AR38">
        <v>-63</v>
      </c>
      <c r="AT38">
        <v>35</v>
      </c>
      <c r="AU38" s="5" t="s">
        <v>8</v>
      </c>
      <c r="AV38" s="6">
        <v>44017.706162662034</v>
      </c>
      <c r="AW38" s="5" t="s">
        <v>127</v>
      </c>
      <c r="AX38">
        <v>1</v>
      </c>
      <c r="AY38">
        <v>1</v>
      </c>
      <c r="AZ38">
        <v>1</v>
      </c>
      <c r="BA38">
        <v>-67</v>
      </c>
      <c r="BC38">
        <v>35</v>
      </c>
      <c r="BD38" s="5" t="s">
        <v>8</v>
      </c>
      <c r="BE38" s="6">
        <v>44017.701863564813</v>
      </c>
      <c r="BF38" s="5" t="s">
        <v>129</v>
      </c>
      <c r="BG38">
        <v>1</v>
      </c>
      <c r="BH38">
        <v>1</v>
      </c>
      <c r="BI38">
        <v>1</v>
      </c>
      <c r="BJ38">
        <v>-69</v>
      </c>
    </row>
    <row r="39" spans="1:62" x14ac:dyDescent="0.25">
      <c r="A39">
        <v>36</v>
      </c>
      <c r="B39" s="5" t="s">
        <v>8</v>
      </c>
      <c r="C39" s="6">
        <v>44017.717419409724</v>
      </c>
      <c r="D39" s="5" t="s">
        <v>118</v>
      </c>
      <c r="E39">
        <v>1</v>
      </c>
      <c r="F39">
        <v>1</v>
      </c>
      <c r="G39">
        <v>1</v>
      </c>
      <c r="H39">
        <v>-28</v>
      </c>
      <c r="J39">
        <v>36</v>
      </c>
      <c r="K39" s="5" t="s">
        <v>8</v>
      </c>
      <c r="L39" s="6">
        <v>44017.716148113424</v>
      </c>
      <c r="M39" s="5" t="s">
        <v>117</v>
      </c>
      <c r="N39">
        <v>1</v>
      </c>
      <c r="O39">
        <v>1</v>
      </c>
      <c r="P39">
        <v>1</v>
      </c>
      <c r="Q39">
        <v>-36</v>
      </c>
      <c r="S39">
        <v>36</v>
      </c>
      <c r="T39" s="5" t="s">
        <v>8</v>
      </c>
      <c r="U39" s="6">
        <v>44017.714676296295</v>
      </c>
      <c r="V39" s="5" t="s">
        <v>121</v>
      </c>
      <c r="W39">
        <v>1</v>
      </c>
      <c r="X39">
        <v>1</v>
      </c>
      <c r="Y39">
        <v>1</v>
      </c>
      <c r="Z39">
        <v>-38</v>
      </c>
      <c r="AB39">
        <v>36</v>
      </c>
      <c r="AC39" s="5" t="s">
        <v>8</v>
      </c>
      <c r="AD39" s="6">
        <v>44017.712663055558</v>
      </c>
      <c r="AE39" s="5" t="s">
        <v>123</v>
      </c>
      <c r="AF39">
        <v>1</v>
      </c>
      <c r="AG39">
        <v>1</v>
      </c>
      <c r="AH39">
        <v>1</v>
      </c>
      <c r="AI39">
        <v>-53</v>
      </c>
      <c r="AK39">
        <v>36</v>
      </c>
      <c r="AL39" s="5" t="s">
        <v>8</v>
      </c>
      <c r="AM39" s="6">
        <v>44017.709226087965</v>
      </c>
      <c r="AN39" s="5" t="s">
        <v>125</v>
      </c>
      <c r="AO39">
        <v>1</v>
      </c>
      <c r="AP39">
        <v>1</v>
      </c>
      <c r="AQ39">
        <v>1</v>
      </c>
      <c r="AR39">
        <v>-64</v>
      </c>
      <c r="AT39">
        <v>36</v>
      </c>
      <c r="AU39" s="5" t="s">
        <v>8</v>
      </c>
      <c r="AV39" s="6">
        <v>44017.706169097219</v>
      </c>
      <c r="AW39" s="5" t="s">
        <v>127</v>
      </c>
      <c r="AX39">
        <v>1</v>
      </c>
      <c r="AY39">
        <v>1</v>
      </c>
      <c r="AZ39">
        <v>1</v>
      </c>
      <c r="BA39">
        <v>-69</v>
      </c>
      <c r="BC39">
        <v>36</v>
      </c>
      <c r="BD39" s="5" t="s">
        <v>8</v>
      </c>
      <c r="BE39" s="6">
        <v>44017.701875902778</v>
      </c>
      <c r="BF39" s="5" t="s">
        <v>129</v>
      </c>
      <c r="BG39">
        <v>1</v>
      </c>
      <c r="BH39">
        <v>1</v>
      </c>
      <c r="BI39">
        <v>1</v>
      </c>
      <c r="BJ39">
        <v>-68</v>
      </c>
    </row>
    <row r="40" spans="1:62" x14ac:dyDescent="0.25">
      <c r="A40">
        <v>37</v>
      </c>
      <c r="B40" s="5" t="s">
        <v>8</v>
      </c>
      <c r="C40" s="6">
        <v>44017.717433229169</v>
      </c>
      <c r="D40" s="5" t="s">
        <v>118</v>
      </c>
      <c r="E40">
        <v>1</v>
      </c>
      <c r="F40">
        <v>1</v>
      </c>
      <c r="G40">
        <v>1</v>
      </c>
      <c r="H40">
        <v>-28</v>
      </c>
      <c r="J40">
        <v>37</v>
      </c>
      <c r="K40" s="5" t="s">
        <v>8</v>
      </c>
      <c r="L40" s="6">
        <v>44017.716158368057</v>
      </c>
      <c r="M40" s="5" t="s">
        <v>117</v>
      </c>
      <c r="N40">
        <v>1</v>
      </c>
      <c r="O40">
        <v>1</v>
      </c>
      <c r="P40">
        <v>1</v>
      </c>
      <c r="Q40">
        <v>-41</v>
      </c>
      <c r="S40">
        <v>37</v>
      </c>
      <c r="T40" s="5" t="s">
        <v>8</v>
      </c>
      <c r="U40" s="6">
        <v>44017.714689062501</v>
      </c>
      <c r="V40" s="5" t="s">
        <v>121</v>
      </c>
      <c r="W40">
        <v>1</v>
      </c>
      <c r="X40">
        <v>1</v>
      </c>
      <c r="Y40">
        <v>1</v>
      </c>
      <c r="Z40">
        <v>-39</v>
      </c>
      <c r="AB40">
        <v>37</v>
      </c>
      <c r="AC40" s="5" t="s">
        <v>8</v>
      </c>
      <c r="AD40" s="6">
        <v>44017.712676886571</v>
      </c>
      <c r="AE40" s="5" t="s">
        <v>123</v>
      </c>
      <c r="AF40">
        <v>1</v>
      </c>
      <c r="AG40">
        <v>1</v>
      </c>
      <c r="AH40">
        <v>1</v>
      </c>
      <c r="AI40">
        <v>-54</v>
      </c>
      <c r="AK40">
        <v>37</v>
      </c>
      <c r="AL40" s="5" t="s">
        <v>8</v>
      </c>
      <c r="AM40" s="6">
        <v>44017.709237685187</v>
      </c>
      <c r="AN40" s="5" t="s">
        <v>125</v>
      </c>
      <c r="AO40">
        <v>1</v>
      </c>
      <c r="AP40">
        <v>1</v>
      </c>
      <c r="AQ40">
        <v>1</v>
      </c>
      <c r="AR40">
        <v>-61</v>
      </c>
      <c r="AT40">
        <v>37</v>
      </c>
      <c r="AU40" s="5" t="s">
        <v>8</v>
      </c>
      <c r="AV40" s="6">
        <v>44017.706180624999</v>
      </c>
      <c r="AW40" s="5" t="s">
        <v>127</v>
      </c>
      <c r="AX40">
        <v>1</v>
      </c>
      <c r="AY40">
        <v>1</v>
      </c>
      <c r="AZ40">
        <v>1</v>
      </c>
      <c r="BA40">
        <v>-66</v>
      </c>
      <c r="BC40">
        <v>37</v>
      </c>
      <c r="BD40" s="5" t="s">
        <v>8</v>
      </c>
      <c r="BE40" s="6">
        <v>44017.701886736111</v>
      </c>
      <c r="BF40" s="5" t="s">
        <v>129</v>
      </c>
      <c r="BG40">
        <v>1</v>
      </c>
      <c r="BH40">
        <v>1</v>
      </c>
      <c r="BI40">
        <v>1</v>
      </c>
      <c r="BJ40">
        <v>-69</v>
      </c>
    </row>
    <row r="41" spans="1:62" x14ac:dyDescent="0.25">
      <c r="A41">
        <v>38</v>
      </c>
      <c r="B41" s="5" t="s">
        <v>8</v>
      </c>
      <c r="C41" s="6">
        <v>44017.717443506946</v>
      </c>
      <c r="D41" s="5" t="s">
        <v>118</v>
      </c>
      <c r="E41">
        <v>1</v>
      </c>
      <c r="F41">
        <v>1</v>
      </c>
      <c r="G41">
        <v>1</v>
      </c>
      <c r="H41">
        <v>-31</v>
      </c>
      <c r="J41">
        <v>38</v>
      </c>
      <c r="K41" s="5" t="s">
        <v>8</v>
      </c>
      <c r="L41" s="6">
        <v>44017.716169571759</v>
      </c>
      <c r="M41" s="5" t="s">
        <v>117</v>
      </c>
      <c r="N41">
        <v>1</v>
      </c>
      <c r="O41">
        <v>1</v>
      </c>
      <c r="P41">
        <v>1</v>
      </c>
      <c r="Q41">
        <v>-36</v>
      </c>
      <c r="S41">
        <v>38</v>
      </c>
      <c r="T41" s="5" t="s">
        <v>8</v>
      </c>
      <c r="U41" s="6">
        <v>44017.714700474535</v>
      </c>
      <c r="V41" s="5" t="s">
        <v>121</v>
      </c>
      <c r="W41">
        <v>1</v>
      </c>
      <c r="X41">
        <v>1</v>
      </c>
      <c r="Y41">
        <v>1</v>
      </c>
      <c r="Z41">
        <v>-41</v>
      </c>
      <c r="AB41">
        <v>38</v>
      </c>
      <c r="AC41" s="5" t="s">
        <v>8</v>
      </c>
      <c r="AD41" s="6">
        <v>44017.712686793981</v>
      </c>
      <c r="AE41" s="5" t="s">
        <v>123</v>
      </c>
      <c r="AF41">
        <v>1</v>
      </c>
      <c r="AG41">
        <v>1</v>
      </c>
      <c r="AH41">
        <v>1</v>
      </c>
      <c r="AI41">
        <v>-53</v>
      </c>
      <c r="AK41">
        <v>38</v>
      </c>
      <c r="AL41" s="5" t="s">
        <v>8</v>
      </c>
      <c r="AM41" s="6">
        <v>44017.709237685187</v>
      </c>
      <c r="AN41" s="5" t="s">
        <v>125</v>
      </c>
      <c r="AO41">
        <v>0</v>
      </c>
      <c r="AP41">
        <v>1</v>
      </c>
      <c r="AQ41">
        <v>1</v>
      </c>
      <c r="AR41">
        <v>-61</v>
      </c>
      <c r="AT41">
        <v>38</v>
      </c>
      <c r="AU41" s="5" t="s">
        <v>8</v>
      </c>
      <c r="AV41" s="6">
        <v>44017.706180555557</v>
      </c>
      <c r="AW41" s="5" t="s">
        <v>127</v>
      </c>
      <c r="AX41">
        <v>1</v>
      </c>
      <c r="AY41">
        <v>1</v>
      </c>
      <c r="AZ41">
        <v>1</v>
      </c>
      <c r="BA41">
        <v>-66</v>
      </c>
      <c r="BC41">
        <v>38</v>
      </c>
      <c r="BD41" s="5" t="s">
        <v>8</v>
      </c>
      <c r="BE41" s="6">
        <v>44017.701898506944</v>
      </c>
      <c r="BF41" s="5" t="s">
        <v>129</v>
      </c>
      <c r="BG41">
        <v>1</v>
      </c>
      <c r="BH41">
        <v>1</v>
      </c>
      <c r="BI41">
        <v>1</v>
      </c>
      <c r="BJ41">
        <v>-77</v>
      </c>
    </row>
    <row r="42" spans="1:62" x14ac:dyDescent="0.25">
      <c r="A42">
        <v>39</v>
      </c>
      <c r="B42" s="5" t="s">
        <v>8</v>
      </c>
      <c r="C42" s="6">
        <v>44017.717454502315</v>
      </c>
      <c r="D42" s="5" t="s">
        <v>118</v>
      </c>
      <c r="E42">
        <v>1</v>
      </c>
      <c r="F42">
        <v>1</v>
      </c>
      <c r="G42">
        <v>1</v>
      </c>
      <c r="H42">
        <v>-28</v>
      </c>
      <c r="J42">
        <v>39</v>
      </c>
      <c r="K42" s="5" t="s">
        <v>8</v>
      </c>
      <c r="L42" s="6">
        <v>44017.71618059028</v>
      </c>
      <c r="M42" s="5" t="s">
        <v>117</v>
      </c>
      <c r="N42">
        <v>1</v>
      </c>
      <c r="O42">
        <v>1</v>
      </c>
      <c r="P42">
        <v>1</v>
      </c>
      <c r="Q42">
        <v>-40</v>
      </c>
      <c r="S42">
        <v>39</v>
      </c>
      <c r="T42" s="5" t="s">
        <v>8</v>
      </c>
      <c r="U42" s="6">
        <v>44017.714710682871</v>
      </c>
      <c r="V42" s="5" t="s">
        <v>121</v>
      </c>
      <c r="W42">
        <v>1</v>
      </c>
      <c r="X42">
        <v>1</v>
      </c>
      <c r="Y42">
        <v>1</v>
      </c>
      <c r="Z42">
        <v>-43</v>
      </c>
      <c r="AB42">
        <v>39</v>
      </c>
      <c r="AC42" s="5" t="s">
        <v>8</v>
      </c>
      <c r="AD42" s="6">
        <v>44017.71269734954</v>
      </c>
      <c r="AE42" s="5" t="s">
        <v>123</v>
      </c>
      <c r="AF42">
        <v>1</v>
      </c>
      <c r="AG42">
        <v>1</v>
      </c>
      <c r="AH42">
        <v>1</v>
      </c>
      <c r="AI42">
        <v>-52</v>
      </c>
      <c r="AK42">
        <v>39</v>
      </c>
      <c r="AL42" s="5" t="s">
        <v>8</v>
      </c>
      <c r="AM42" s="6">
        <v>44017.70924773148</v>
      </c>
      <c r="AN42" s="5" t="s">
        <v>125</v>
      </c>
      <c r="AO42">
        <v>1</v>
      </c>
      <c r="AP42">
        <v>1</v>
      </c>
      <c r="AQ42">
        <v>1</v>
      </c>
      <c r="AR42">
        <v>-63</v>
      </c>
      <c r="AT42">
        <v>39</v>
      </c>
      <c r="AU42" s="5" t="s">
        <v>8</v>
      </c>
      <c r="AV42" s="6">
        <v>44017.706192962964</v>
      </c>
      <c r="AW42" s="5" t="s">
        <v>127</v>
      </c>
      <c r="AX42">
        <v>1</v>
      </c>
      <c r="AY42">
        <v>1</v>
      </c>
      <c r="AZ42">
        <v>1</v>
      </c>
      <c r="BA42">
        <v>-70</v>
      </c>
      <c r="BC42">
        <v>39</v>
      </c>
      <c r="BD42" s="5" t="s">
        <v>8</v>
      </c>
      <c r="BE42" s="6">
        <v>44017.701911215278</v>
      </c>
      <c r="BF42" s="5" t="s">
        <v>129</v>
      </c>
      <c r="BG42">
        <v>1</v>
      </c>
      <c r="BH42">
        <v>1</v>
      </c>
      <c r="BI42">
        <v>1</v>
      </c>
      <c r="BJ42">
        <v>-69</v>
      </c>
    </row>
    <row r="43" spans="1:62" x14ac:dyDescent="0.25">
      <c r="J43">
        <v>40</v>
      </c>
      <c r="K43" s="5" t="s">
        <v>8</v>
      </c>
      <c r="L43" s="6">
        <v>44017.71619215278</v>
      </c>
      <c r="M43" s="5" t="s">
        <v>117</v>
      </c>
      <c r="N43">
        <v>1</v>
      </c>
      <c r="O43">
        <v>1</v>
      </c>
      <c r="P43">
        <v>1</v>
      </c>
      <c r="Q43">
        <v>-41</v>
      </c>
      <c r="S43">
        <v>40</v>
      </c>
      <c r="T43" s="5" t="s">
        <v>8</v>
      </c>
      <c r="U43" s="6">
        <v>44017.714722337965</v>
      </c>
      <c r="V43" s="5" t="s">
        <v>121</v>
      </c>
      <c r="W43">
        <v>1</v>
      </c>
      <c r="X43">
        <v>1</v>
      </c>
      <c r="Y43">
        <v>1</v>
      </c>
      <c r="Z43">
        <v>-43</v>
      </c>
      <c r="AK43">
        <v>40</v>
      </c>
      <c r="AL43" s="5" t="s">
        <v>8</v>
      </c>
      <c r="AM43" s="6">
        <v>44017.709263194447</v>
      </c>
      <c r="AN43" s="5" t="s">
        <v>125</v>
      </c>
      <c r="AO43">
        <v>1</v>
      </c>
      <c r="AP43">
        <v>1</v>
      </c>
      <c r="AQ43">
        <v>1</v>
      </c>
      <c r="AR43">
        <v>-64</v>
      </c>
      <c r="AT43">
        <v>40</v>
      </c>
      <c r="AU43" s="5" t="s">
        <v>8</v>
      </c>
      <c r="AV43" s="6">
        <v>44017.706205787035</v>
      </c>
      <c r="AW43" s="5" t="s">
        <v>127</v>
      </c>
      <c r="AX43">
        <v>1</v>
      </c>
      <c r="AY43">
        <v>1</v>
      </c>
      <c r="AZ43">
        <v>1</v>
      </c>
      <c r="BA43">
        <v>-68</v>
      </c>
      <c r="BC43">
        <v>40</v>
      </c>
      <c r="BD43" s="5" t="s">
        <v>8</v>
      </c>
      <c r="BE43" s="6">
        <v>44017.701922361113</v>
      </c>
      <c r="BF43" s="5" t="s">
        <v>129</v>
      </c>
      <c r="BG43">
        <v>1</v>
      </c>
      <c r="BH43">
        <v>1</v>
      </c>
      <c r="BI43">
        <v>1</v>
      </c>
      <c r="BJ43">
        <v>-68</v>
      </c>
    </row>
    <row r="44" spans="1:62" x14ac:dyDescent="0.25">
      <c r="AK44">
        <v>41</v>
      </c>
      <c r="AL44" s="5" t="s">
        <v>8</v>
      </c>
      <c r="AM44" s="6">
        <v>44017.709273159722</v>
      </c>
      <c r="AN44" s="5" t="s">
        <v>125</v>
      </c>
      <c r="AO44">
        <v>1</v>
      </c>
      <c r="AP44">
        <v>1</v>
      </c>
      <c r="AQ44">
        <v>1</v>
      </c>
      <c r="AR44">
        <v>-63</v>
      </c>
      <c r="AT44">
        <v>41</v>
      </c>
      <c r="AU44" s="5" t="s">
        <v>8</v>
      </c>
      <c r="AV44" s="6">
        <v>44017.706217129627</v>
      </c>
      <c r="AW44" s="5" t="s">
        <v>127</v>
      </c>
      <c r="AX44">
        <v>1</v>
      </c>
      <c r="AY44">
        <v>1</v>
      </c>
      <c r="AZ44">
        <v>1</v>
      </c>
      <c r="BA44">
        <v>-69</v>
      </c>
      <c r="BC44">
        <v>41</v>
      </c>
      <c r="BD44" s="5" t="s">
        <v>8</v>
      </c>
      <c r="BE44" s="6">
        <v>44017.701933090277</v>
      </c>
      <c r="BF44" s="5" t="s">
        <v>129</v>
      </c>
      <c r="BG44">
        <v>1</v>
      </c>
      <c r="BH44">
        <v>1</v>
      </c>
      <c r="BI44">
        <v>1</v>
      </c>
      <c r="BJ44">
        <v>-74</v>
      </c>
    </row>
    <row r="45" spans="1:62" x14ac:dyDescent="0.25">
      <c r="AK45">
        <v>42</v>
      </c>
      <c r="AL45" s="5" t="s">
        <v>8</v>
      </c>
      <c r="AM45" s="6">
        <v>44017.709286261575</v>
      </c>
      <c r="AN45" s="5" t="s">
        <v>125</v>
      </c>
      <c r="AO45">
        <v>1</v>
      </c>
      <c r="AP45">
        <v>1</v>
      </c>
      <c r="AQ45">
        <v>1</v>
      </c>
      <c r="AR45">
        <v>-64</v>
      </c>
      <c r="AT45">
        <v>42</v>
      </c>
      <c r="AU45" s="5" t="s">
        <v>8</v>
      </c>
      <c r="AV45" s="6">
        <v>44017.706227962961</v>
      </c>
      <c r="AW45" s="5" t="s">
        <v>127</v>
      </c>
      <c r="AX45">
        <v>1</v>
      </c>
      <c r="AY45">
        <v>1</v>
      </c>
      <c r="AZ45">
        <v>1</v>
      </c>
      <c r="BA45">
        <v>-69</v>
      </c>
      <c r="BC45">
        <v>42</v>
      </c>
      <c r="BD45" s="5" t="s">
        <v>8</v>
      </c>
      <c r="BE45" s="6">
        <v>44017.70194929398</v>
      </c>
      <c r="BF45" s="5" t="s">
        <v>129</v>
      </c>
      <c r="BG45">
        <v>1</v>
      </c>
      <c r="BH45">
        <v>1</v>
      </c>
      <c r="BI45">
        <v>1</v>
      </c>
      <c r="BJ45">
        <v>-76</v>
      </c>
    </row>
    <row r="46" spans="1:62" x14ac:dyDescent="0.25">
      <c r="AK46">
        <v>43</v>
      </c>
      <c r="AL46" s="5" t="s">
        <v>8</v>
      </c>
      <c r="AM46" s="6">
        <v>44017.709295787034</v>
      </c>
      <c r="AN46" s="5" t="s">
        <v>125</v>
      </c>
      <c r="AO46">
        <v>1</v>
      </c>
      <c r="AP46">
        <v>1</v>
      </c>
      <c r="AQ46">
        <v>1</v>
      </c>
      <c r="AR46">
        <v>-64</v>
      </c>
      <c r="AT46">
        <v>43</v>
      </c>
      <c r="AU46" s="5" t="s">
        <v>8</v>
      </c>
      <c r="AV46" s="6">
        <v>44017.706238587962</v>
      </c>
      <c r="AW46" s="5" t="s">
        <v>127</v>
      </c>
      <c r="AX46">
        <v>1</v>
      </c>
      <c r="AY46">
        <v>1</v>
      </c>
      <c r="AZ46">
        <v>1</v>
      </c>
      <c r="BA46">
        <v>-68</v>
      </c>
      <c r="BC46">
        <v>43</v>
      </c>
      <c r="BD46" s="5" t="s">
        <v>8</v>
      </c>
      <c r="BE46" s="6">
        <v>44017.701956122684</v>
      </c>
      <c r="BF46" s="5" t="s">
        <v>129</v>
      </c>
      <c r="BG46">
        <v>1</v>
      </c>
      <c r="BH46">
        <v>1</v>
      </c>
      <c r="BI46">
        <v>1</v>
      </c>
      <c r="BJ46">
        <v>-77</v>
      </c>
    </row>
    <row r="47" spans="1:62" x14ac:dyDescent="0.25">
      <c r="AK47">
        <v>44</v>
      </c>
      <c r="AL47" s="5" t="s">
        <v>8</v>
      </c>
      <c r="AM47" s="6">
        <v>44017.709306076387</v>
      </c>
      <c r="AN47" s="5" t="s">
        <v>125</v>
      </c>
      <c r="AO47">
        <v>1</v>
      </c>
      <c r="AP47">
        <v>1</v>
      </c>
      <c r="AQ47">
        <v>1</v>
      </c>
      <c r="AR47">
        <v>-65</v>
      </c>
      <c r="AT47">
        <v>44</v>
      </c>
      <c r="AU47" s="5" t="s">
        <v>8</v>
      </c>
      <c r="AV47" s="6">
        <v>44017.706253032411</v>
      </c>
      <c r="AW47" s="5" t="s">
        <v>127</v>
      </c>
      <c r="AX47">
        <v>1</v>
      </c>
      <c r="AY47">
        <v>1</v>
      </c>
      <c r="AZ47">
        <v>1</v>
      </c>
      <c r="BA47">
        <v>-70</v>
      </c>
      <c r="BC47">
        <v>44</v>
      </c>
      <c r="BD47" s="5" t="s">
        <v>8</v>
      </c>
      <c r="BE47" s="6">
        <v>44017.701970358794</v>
      </c>
      <c r="BF47" s="5" t="s">
        <v>129</v>
      </c>
      <c r="BG47">
        <v>1</v>
      </c>
      <c r="BH47">
        <v>1</v>
      </c>
      <c r="BI47">
        <v>1</v>
      </c>
      <c r="BJ47">
        <v>-77</v>
      </c>
    </row>
    <row r="48" spans="1:62" x14ac:dyDescent="0.25">
      <c r="AK48">
        <v>45</v>
      </c>
      <c r="AL48" s="5" t="s">
        <v>8</v>
      </c>
      <c r="AM48" s="6">
        <v>44017.709326111108</v>
      </c>
      <c r="AN48" s="5" t="s">
        <v>125</v>
      </c>
      <c r="AO48">
        <v>1</v>
      </c>
      <c r="AP48">
        <v>1</v>
      </c>
      <c r="AQ48">
        <v>1</v>
      </c>
      <c r="AR48">
        <v>-64</v>
      </c>
      <c r="AT48">
        <v>45</v>
      </c>
      <c r="AU48" s="5" t="s">
        <v>8</v>
      </c>
      <c r="AV48" s="6">
        <v>44017.706264849534</v>
      </c>
      <c r="AW48" s="5" t="s">
        <v>127</v>
      </c>
      <c r="AX48">
        <v>1</v>
      </c>
      <c r="AY48">
        <v>1</v>
      </c>
      <c r="AZ48">
        <v>1</v>
      </c>
      <c r="BA48">
        <v>-69</v>
      </c>
      <c r="BC48">
        <v>45</v>
      </c>
      <c r="BD48" s="5" t="s">
        <v>8</v>
      </c>
      <c r="BE48" s="6">
        <v>44017.701979710648</v>
      </c>
      <c r="BF48" s="5" t="s">
        <v>129</v>
      </c>
      <c r="BG48">
        <v>1</v>
      </c>
      <c r="BH48">
        <v>1</v>
      </c>
      <c r="BI48">
        <v>1</v>
      </c>
      <c r="BJ48">
        <v>-76</v>
      </c>
    </row>
    <row r="49" spans="37:62" x14ac:dyDescent="0.25">
      <c r="AK49">
        <v>46</v>
      </c>
      <c r="AL49" s="5" t="s">
        <v>8</v>
      </c>
      <c r="AM49" s="6">
        <v>44017.709329212965</v>
      </c>
      <c r="AN49" s="5" t="s">
        <v>125</v>
      </c>
      <c r="AO49">
        <v>1</v>
      </c>
      <c r="AP49">
        <v>1</v>
      </c>
      <c r="AQ49">
        <v>1</v>
      </c>
      <c r="AR49">
        <v>-65</v>
      </c>
      <c r="AT49">
        <v>46</v>
      </c>
      <c r="AU49" s="5" t="s">
        <v>8</v>
      </c>
      <c r="AV49" s="6">
        <v>44017.706277986108</v>
      </c>
      <c r="AW49" s="5" t="s">
        <v>127</v>
      </c>
      <c r="AX49">
        <v>1</v>
      </c>
      <c r="AY49">
        <v>1</v>
      </c>
      <c r="AZ49">
        <v>1</v>
      </c>
      <c r="BA49">
        <v>-68</v>
      </c>
      <c r="BC49">
        <v>46</v>
      </c>
      <c r="BD49" s="5" t="s">
        <v>8</v>
      </c>
      <c r="BE49" s="6">
        <v>44017.702000844911</v>
      </c>
      <c r="BF49" s="5" t="s">
        <v>129</v>
      </c>
      <c r="BG49">
        <v>1</v>
      </c>
      <c r="BH49">
        <v>1</v>
      </c>
      <c r="BI49">
        <v>1</v>
      </c>
      <c r="BJ49">
        <v>-69</v>
      </c>
    </row>
    <row r="50" spans="37:62" x14ac:dyDescent="0.25">
      <c r="AK50">
        <v>47</v>
      </c>
      <c r="AL50" s="5" t="s">
        <v>8</v>
      </c>
      <c r="AM50" s="6">
        <v>44017.709346851851</v>
      </c>
      <c r="AN50" s="5" t="s">
        <v>125</v>
      </c>
      <c r="AO50">
        <v>1</v>
      </c>
      <c r="AP50">
        <v>1</v>
      </c>
      <c r="AQ50">
        <v>1</v>
      </c>
      <c r="AR50">
        <v>-63</v>
      </c>
      <c r="AT50">
        <v>47</v>
      </c>
      <c r="AU50" s="5" t="s">
        <v>8</v>
      </c>
      <c r="AV50" s="6">
        <v>44017.706285509259</v>
      </c>
      <c r="AW50" s="5" t="s">
        <v>127</v>
      </c>
      <c r="AX50">
        <v>1</v>
      </c>
      <c r="AY50">
        <v>1</v>
      </c>
      <c r="AZ50">
        <v>1</v>
      </c>
      <c r="BA50">
        <v>-67</v>
      </c>
      <c r="BC50">
        <v>47</v>
      </c>
      <c r="BD50" s="5" t="s">
        <v>8</v>
      </c>
      <c r="BE50" s="6">
        <v>44017.702002789352</v>
      </c>
      <c r="BF50" s="5" t="s">
        <v>129</v>
      </c>
      <c r="BG50">
        <v>1</v>
      </c>
      <c r="BH50">
        <v>1</v>
      </c>
      <c r="BI50">
        <v>1</v>
      </c>
      <c r="BJ50">
        <v>-73</v>
      </c>
    </row>
    <row r="51" spans="37:62" x14ac:dyDescent="0.25">
      <c r="AK51">
        <v>48</v>
      </c>
      <c r="AL51" s="5" t="s">
        <v>8</v>
      </c>
      <c r="AM51" s="6">
        <v>44017.709352245372</v>
      </c>
      <c r="AN51" s="5" t="s">
        <v>125</v>
      </c>
      <c r="AO51">
        <v>1</v>
      </c>
      <c r="AP51">
        <v>1</v>
      </c>
      <c r="AQ51">
        <v>1</v>
      </c>
      <c r="AR51">
        <v>-63</v>
      </c>
      <c r="AT51">
        <v>48</v>
      </c>
      <c r="AU51" s="5" t="s">
        <v>8</v>
      </c>
      <c r="AV51" s="6">
        <v>44017.706296539349</v>
      </c>
      <c r="AW51" s="5" t="s">
        <v>127</v>
      </c>
      <c r="AX51">
        <v>1</v>
      </c>
      <c r="AY51">
        <v>1</v>
      </c>
      <c r="AZ51">
        <v>1</v>
      </c>
      <c r="BA51">
        <v>-67</v>
      </c>
      <c r="BC51">
        <v>48</v>
      </c>
      <c r="BD51" s="5" t="s">
        <v>8</v>
      </c>
      <c r="BE51" s="6">
        <v>44017.702015844909</v>
      </c>
      <c r="BF51" s="5" t="s">
        <v>129</v>
      </c>
      <c r="BG51">
        <v>1</v>
      </c>
      <c r="BH51">
        <v>1</v>
      </c>
      <c r="BI51">
        <v>1</v>
      </c>
      <c r="BJ51">
        <v>-76</v>
      </c>
    </row>
    <row r="52" spans="37:62" x14ac:dyDescent="0.25">
      <c r="AK52">
        <v>49</v>
      </c>
      <c r="AL52" s="5" t="s">
        <v>8</v>
      </c>
      <c r="AM52" s="6">
        <v>44017.709363692127</v>
      </c>
      <c r="AN52" s="5" t="s">
        <v>125</v>
      </c>
      <c r="AO52">
        <v>1</v>
      </c>
      <c r="AP52">
        <v>1</v>
      </c>
      <c r="AQ52">
        <v>1</v>
      </c>
      <c r="AR52">
        <v>-64</v>
      </c>
      <c r="AT52">
        <v>49</v>
      </c>
      <c r="AU52" s="5" t="s">
        <v>8</v>
      </c>
      <c r="AV52" s="6">
        <v>44017.706308229164</v>
      </c>
      <c r="AW52" s="5" t="s">
        <v>127</v>
      </c>
      <c r="AX52">
        <v>1</v>
      </c>
      <c r="AY52">
        <v>1</v>
      </c>
      <c r="AZ52">
        <v>1</v>
      </c>
      <c r="BA52">
        <v>-68</v>
      </c>
      <c r="BC52">
        <v>49</v>
      </c>
      <c r="BD52" s="5" t="s">
        <v>8</v>
      </c>
      <c r="BE52" s="6">
        <v>44017.702026828701</v>
      </c>
      <c r="BF52" s="5" t="s">
        <v>129</v>
      </c>
      <c r="BG52">
        <v>1</v>
      </c>
      <c r="BH52">
        <v>1</v>
      </c>
      <c r="BI52">
        <v>1</v>
      </c>
      <c r="BJ52">
        <v>-76</v>
      </c>
    </row>
    <row r="53" spans="37:62" x14ac:dyDescent="0.25">
      <c r="AK53">
        <v>50</v>
      </c>
      <c r="AL53" s="5" t="s">
        <v>8</v>
      </c>
      <c r="AM53" s="6">
        <v>44017.709376805557</v>
      </c>
      <c r="AN53" s="5" t="s">
        <v>125</v>
      </c>
      <c r="AO53">
        <v>1</v>
      </c>
      <c r="AP53">
        <v>1</v>
      </c>
      <c r="AQ53">
        <v>1</v>
      </c>
      <c r="AR53">
        <v>-65</v>
      </c>
      <c r="AT53">
        <v>50</v>
      </c>
      <c r="AU53" s="5" t="s">
        <v>8</v>
      </c>
      <c r="AV53" s="6">
        <v>44017.706319560188</v>
      </c>
      <c r="AW53" s="5" t="s">
        <v>127</v>
      </c>
      <c r="AX53">
        <v>1</v>
      </c>
      <c r="AY53">
        <v>1</v>
      </c>
      <c r="AZ53">
        <v>1</v>
      </c>
      <c r="BA53">
        <v>-69</v>
      </c>
      <c r="BC53">
        <v>50</v>
      </c>
      <c r="BD53" s="5" t="s">
        <v>8</v>
      </c>
      <c r="BE53" s="6">
        <v>44017.702038402778</v>
      </c>
      <c r="BF53" s="5" t="s">
        <v>129</v>
      </c>
      <c r="BG53">
        <v>1</v>
      </c>
      <c r="BH53">
        <v>1</v>
      </c>
      <c r="BI53">
        <v>1</v>
      </c>
      <c r="BJ53">
        <v>-73</v>
      </c>
    </row>
    <row r="54" spans="37:62" x14ac:dyDescent="0.25">
      <c r="AK54">
        <v>51</v>
      </c>
      <c r="AL54" s="5" t="s">
        <v>8</v>
      </c>
      <c r="AM54" s="6">
        <v>44017.709386898146</v>
      </c>
      <c r="AN54" s="5" t="s">
        <v>125</v>
      </c>
      <c r="AO54">
        <v>1</v>
      </c>
      <c r="AP54">
        <v>1</v>
      </c>
      <c r="AQ54">
        <v>1</v>
      </c>
      <c r="AR54">
        <v>-63</v>
      </c>
      <c r="AT54">
        <v>51</v>
      </c>
      <c r="AU54" s="5" t="s">
        <v>8</v>
      </c>
      <c r="AV54" s="6">
        <v>44018.706319560188</v>
      </c>
      <c r="AW54" s="5" t="s">
        <v>127</v>
      </c>
      <c r="AX54">
        <v>1</v>
      </c>
      <c r="AY54">
        <v>1</v>
      </c>
      <c r="AZ54">
        <v>1</v>
      </c>
      <c r="BA54">
        <v>-69</v>
      </c>
      <c r="BC54">
        <v>51</v>
      </c>
      <c r="BD54" s="5" t="s">
        <v>8</v>
      </c>
      <c r="BE54" s="6">
        <v>44017.702049004627</v>
      </c>
      <c r="BF54" s="5" t="s">
        <v>129</v>
      </c>
      <c r="BG54">
        <v>1</v>
      </c>
      <c r="BH54">
        <v>1</v>
      </c>
      <c r="BI54">
        <v>1</v>
      </c>
      <c r="BJ54">
        <v>-73</v>
      </c>
    </row>
    <row r="55" spans="37:62" x14ac:dyDescent="0.25">
      <c r="AK55">
        <v>52</v>
      </c>
      <c r="AL55" s="5" t="s">
        <v>8</v>
      </c>
      <c r="AM55" s="6">
        <v>44017.709401689812</v>
      </c>
      <c r="AN55" s="5" t="s">
        <v>125</v>
      </c>
      <c r="AO55">
        <v>1</v>
      </c>
      <c r="AP55">
        <v>1</v>
      </c>
      <c r="AQ55">
        <v>1</v>
      </c>
      <c r="AR55">
        <v>-64</v>
      </c>
      <c r="AT55">
        <v>52</v>
      </c>
      <c r="AU55" s="5" t="s">
        <v>8</v>
      </c>
      <c r="AV55" s="6">
        <v>44017.706333344904</v>
      </c>
      <c r="AW55" s="5" t="s">
        <v>127</v>
      </c>
      <c r="AX55">
        <v>1</v>
      </c>
      <c r="AY55">
        <v>1</v>
      </c>
      <c r="AZ55">
        <v>1</v>
      </c>
      <c r="BA55">
        <v>-69</v>
      </c>
      <c r="BC55">
        <v>52</v>
      </c>
      <c r="BD55" s="5" t="s">
        <v>8</v>
      </c>
      <c r="BE55" s="6">
        <v>44017.70206236111</v>
      </c>
      <c r="BF55" s="5" t="s">
        <v>129</v>
      </c>
      <c r="BG55">
        <v>1</v>
      </c>
      <c r="BH55">
        <v>1</v>
      </c>
      <c r="BI55">
        <v>1</v>
      </c>
      <c r="BJ55">
        <v>-73</v>
      </c>
    </row>
    <row r="56" spans="37:62" x14ac:dyDescent="0.25">
      <c r="AK56">
        <v>53</v>
      </c>
      <c r="AL56" s="5" t="s">
        <v>8</v>
      </c>
      <c r="AM56" s="6">
        <v>44017.709409976851</v>
      </c>
      <c r="AN56" s="5" t="s">
        <v>125</v>
      </c>
      <c r="AO56">
        <v>1</v>
      </c>
      <c r="AP56">
        <v>1</v>
      </c>
      <c r="AQ56">
        <v>1</v>
      </c>
      <c r="AR56">
        <v>-64</v>
      </c>
      <c r="AT56">
        <v>53</v>
      </c>
      <c r="AU56" s="5" t="s">
        <v>8</v>
      </c>
      <c r="AV56" s="6">
        <v>44017.706342638892</v>
      </c>
      <c r="AW56" s="5" t="s">
        <v>127</v>
      </c>
      <c r="AX56">
        <v>1</v>
      </c>
      <c r="AY56">
        <v>1</v>
      </c>
      <c r="AZ56">
        <v>1</v>
      </c>
      <c r="BA56">
        <v>-67</v>
      </c>
      <c r="BC56">
        <v>53</v>
      </c>
      <c r="BD56" s="5" t="s">
        <v>8</v>
      </c>
      <c r="BE56" s="6">
        <v>44017.702072314816</v>
      </c>
      <c r="BF56" s="5" t="s">
        <v>129</v>
      </c>
      <c r="BG56">
        <v>1</v>
      </c>
      <c r="BH56">
        <v>1</v>
      </c>
      <c r="BI56">
        <v>1</v>
      </c>
      <c r="BJ56">
        <v>-68</v>
      </c>
    </row>
    <row r="57" spans="37:62" x14ac:dyDescent="0.25">
      <c r="AK57">
        <v>54</v>
      </c>
      <c r="AL57" s="5" t="s">
        <v>8</v>
      </c>
      <c r="AM57" s="6">
        <v>44017.709409976851</v>
      </c>
      <c r="AN57" s="5" t="s">
        <v>125</v>
      </c>
      <c r="AO57">
        <v>1</v>
      </c>
      <c r="AP57">
        <v>1</v>
      </c>
      <c r="AQ57">
        <v>1</v>
      </c>
      <c r="AR57">
        <v>-64</v>
      </c>
      <c r="AT57">
        <v>54</v>
      </c>
      <c r="AU57" s="5" t="s">
        <v>8</v>
      </c>
      <c r="AV57" s="6">
        <v>44017.706342592595</v>
      </c>
      <c r="AW57" s="5" t="s">
        <v>127</v>
      </c>
      <c r="AX57">
        <v>1</v>
      </c>
      <c r="AY57">
        <v>1</v>
      </c>
      <c r="AZ57">
        <v>1</v>
      </c>
      <c r="BA57">
        <v>-67</v>
      </c>
      <c r="BC57">
        <v>54</v>
      </c>
      <c r="BD57" s="5" t="s">
        <v>8</v>
      </c>
      <c r="BE57" s="6">
        <v>44017.702084282406</v>
      </c>
      <c r="BF57" s="5" t="s">
        <v>129</v>
      </c>
      <c r="BG57">
        <v>1</v>
      </c>
      <c r="BH57">
        <v>1</v>
      </c>
      <c r="BI57">
        <v>1</v>
      </c>
      <c r="BJ57">
        <v>-73</v>
      </c>
    </row>
    <row r="58" spans="37:62" x14ac:dyDescent="0.25">
      <c r="AK58">
        <v>55</v>
      </c>
      <c r="AL58" s="5" t="s">
        <v>8</v>
      </c>
      <c r="AM58" s="6">
        <v>44017.709421342595</v>
      </c>
      <c r="AN58" s="5" t="s">
        <v>125</v>
      </c>
      <c r="AO58">
        <v>1</v>
      </c>
      <c r="AP58">
        <v>1</v>
      </c>
      <c r="AQ58">
        <v>1</v>
      </c>
      <c r="AR58">
        <v>-63</v>
      </c>
      <c r="AT58">
        <v>55</v>
      </c>
      <c r="AU58" s="5" t="s">
        <v>8</v>
      </c>
      <c r="AV58" s="6">
        <v>44017.706354456015</v>
      </c>
      <c r="AW58" s="5" t="s">
        <v>127</v>
      </c>
      <c r="AX58">
        <v>1</v>
      </c>
      <c r="AY58">
        <v>1</v>
      </c>
      <c r="AZ58">
        <v>1</v>
      </c>
      <c r="BA58">
        <v>-69</v>
      </c>
      <c r="BC58">
        <v>55</v>
      </c>
      <c r="BD58" s="5" t="s">
        <v>8</v>
      </c>
      <c r="BE58" s="6">
        <v>44017.702095266206</v>
      </c>
      <c r="BF58" s="5" t="s">
        <v>129</v>
      </c>
      <c r="BG58">
        <v>1</v>
      </c>
      <c r="BH58">
        <v>1</v>
      </c>
      <c r="BI58">
        <v>1</v>
      </c>
      <c r="BJ58">
        <v>-74</v>
      </c>
    </row>
    <row r="59" spans="37:62" x14ac:dyDescent="0.25">
      <c r="AK59">
        <v>56</v>
      </c>
      <c r="AL59" s="5" t="s">
        <v>8</v>
      </c>
      <c r="AM59" s="6">
        <v>44017.709433136573</v>
      </c>
      <c r="AN59" s="5" t="s">
        <v>125</v>
      </c>
      <c r="AO59">
        <v>1</v>
      </c>
      <c r="AP59">
        <v>1</v>
      </c>
      <c r="AQ59">
        <v>1</v>
      </c>
      <c r="AR59">
        <v>-65</v>
      </c>
      <c r="AT59">
        <v>56</v>
      </c>
      <c r="AU59" s="5" t="s">
        <v>8</v>
      </c>
      <c r="AV59" s="6">
        <v>44017.706368634259</v>
      </c>
      <c r="AW59" s="5" t="s">
        <v>127</v>
      </c>
      <c r="AX59">
        <v>1</v>
      </c>
      <c r="AY59">
        <v>1</v>
      </c>
      <c r="AZ59">
        <v>1</v>
      </c>
      <c r="BA59">
        <v>-68</v>
      </c>
      <c r="BC59">
        <v>56</v>
      </c>
      <c r="BD59" s="5" t="s">
        <v>8</v>
      </c>
      <c r="BE59" s="6">
        <v>44017.702107418983</v>
      </c>
      <c r="BF59" s="5" t="s">
        <v>129</v>
      </c>
      <c r="BG59">
        <v>1</v>
      </c>
      <c r="BH59">
        <v>1</v>
      </c>
      <c r="BI59">
        <v>1</v>
      </c>
      <c r="BJ59">
        <v>-74</v>
      </c>
    </row>
    <row r="60" spans="37:62" x14ac:dyDescent="0.25">
      <c r="AK60">
        <v>57</v>
      </c>
      <c r="AL60" s="5" t="s">
        <v>8</v>
      </c>
      <c r="AM60" s="6">
        <v>44017.709445729168</v>
      </c>
      <c r="AN60" s="5" t="s">
        <v>125</v>
      </c>
      <c r="AO60">
        <v>1</v>
      </c>
      <c r="AP60">
        <v>1</v>
      </c>
      <c r="AQ60">
        <v>1</v>
      </c>
      <c r="AR60">
        <v>-64</v>
      </c>
      <c r="AT60">
        <v>57</v>
      </c>
      <c r="AU60" s="5" t="s">
        <v>8</v>
      </c>
      <c r="AV60" s="6">
        <v>44017.706378483796</v>
      </c>
      <c r="AW60" s="5" t="s">
        <v>127</v>
      </c>
      <c r="AX60">
        <v>1</v>
      </c>
      <c r="AY60">
        <v>1</v>
      </c>
      <c r="AZ60">
        <v>1</v>
      </c>
      <c r="BA60">
        <v>-68</v>
      </c>
      <c r="BC60">
        <v>57</v>
      </c>
      <c r="BD60" s="5" t="s">
        <v>8</v>
      </c>
      <c r="BE60" s="6">
        <v>44017.702119560185</v>
      </c>
      <c r="BF60" s="5" t="s">
        <v>129</v>
      </c>
      <c r="BG60">
        <v>1</v>
      </c>
      <c r="BH60">
        <v>1</v>
      </c>
      <c r="BI60">
        <v>1</v>
      </c>
      <c r="BJ60">
        <v>-76</v>
      </c>
    </row>
    <row r="61" spans="37:62" x14ac:dyDescent="0.25">
      <c r="AK61">
        <v>58</v>
      </c>
      <c r="AL61" s="5" t="s">
        <v>8</v>
      </c>
      <c r="AM61" s="6">
        <v>44017.709457037039</v>
      </c>
      <c r="AN61" s="5" t="s">
        <v>125</v>
      </c>
      <c r="AO61">
        <v>1</v>
      </c>
      <c r="AP61">
        <v>1</v>
      </c>
      <c r="AQ61">
        <v>1</v>
      </c>
      <c r="AR61">
        <v>-64</v>
      </c>
      <c r="AT61">
        <v>58</v>
      </c>
      <c r="AU61" s="5" t="s">
        <v>8</v>
      </c>
      <c r="AV61" s="6">
        <v>44017.706389224535</v>
      </c>
      <c r="AW61" s="5" t="s">
        <v>127</v>
      </c>
      <c r="AX61">
        <v>1</v>
      </c>
      <c r="AY61">
        <v>1</v>
      </c>
      <c r="AZ61">
        <v>1</v>
      </c>
      <c r="BA61">
        <v>-68</v>
      </c>
      <c r="BC61">
        <v>58</v>
      </c>
      <c r="BD61" s="5" t="s">
        <v>8</v>
      </c>
      <c r="BE61" s="6">
        <v>44017.702132002312</v>
      </c>
      <c r="BF61" s="5" t="s">
        <v>129</v>
      </c>
      <c r="BG61">
        <v>1</v>
      </c>
      <c r="BH61">
        <v>1</v>
      </c>
      <c r="BI61">
        <v>1</v>
      </c>
      <c r="BJ61">
        <v>-76</v>
      </c>
    </row>
    <row r="62" spans="37:62" x14ac:dyDescent="0.25">
      <c r="AK62">
        <v>59</v>
      </c>
      <c r="AL62" s="5" t="s">
        <v>8</v>
      </c>
      <c r="AM62" s="6">
        <v>44017.709472233793</v>
      </c>
      <c r="AN62" s="5" t="s">
        <v>125</v>
      </c>
      <c r="AO62">
        <v>1</v>
      </c>
      <c r="AP62">
        <v>1</v>
      </c>
      <c r="AQ62">
        <v>1</v>
      </c>
      <c r="AR62">
        <v>-65</v>
      </c>
      <c r="AT62">
        <v>59</v>
      </c>
      <c r="AU62" s="5" t="s">
        <v>8</v>
      </c>
      <c r="AV62" s="6">
        <v>44017.706388888888</v>
      </c>
      <c r="AW62" s="5" t="s">
        <v>127</v>
      </c>
      <c r="AX62">
        <v>1</v>
      </c>
      <c r="AY62">
        <v>1</v>
      </c>
      <c r="AZ62">
        <v>1</v>
      </c>
      <c r="BA62">
        <v>-68</v>
      </c>
      <c r="BC62">
        <v>59</v>
      </c>
      <c r="BD62" s="5" t="s">
        <v>8</v>
      </c>
      <c r="BE62" s="6">
        <v>44017.702144722221</v>
      </c>
      <c r="BF62" s="5" t="s">
        <v>129</v>
      </c>
      <c r="BG62">
        <v>1</v>
      </c>
      <c r="BH62">
        <v>1</v>
      </c>
      <c r="BI62">
        <v>1</v>
      </c>
      <c r="BJ62">
        <v>-69</v>
      </c>
    </row>
    <row r="63" spans="37:62" x14ac:dyDescent="0.25">
      <c r="AK63">
        <v>60</v>
      </c>
      <c r="AL63" s="5" t="s">
        <v>8</v>
      </c>
      <c r="AM63" s="6">
        <v>44017.70947927083</v>
      </c>
      <c r="AN63" s="5" t="s">
        <v>125</v>
      </c>
      <c r="AO63">
        <v>1</v>
      </c>
      <c r="AP63">
        <v>1</v>
      </c>
      <c r="AQ63">
        <v>1</v>
      </c>
      <c r="AR63">
        <v>-65</v>
      </c>
      <c r="AT63">
        <v>60</v>
      </c>
      <c r="AU63" s="5" t="s">
        <v>8</v>
      </c>
      <c r="AV63" s="6">
        <v>44017.706400497686</v>
      </c>
      <c r="AW63" s="5" t="s">
        <v>127</v>
      </c>
      <c r="AX63">
        <v>1</v>
      </c>
      <c r="AY63">
        <v>1</v>
      </c>
      <c r="AZ63">
        <v>1</v>
      </c>
      <c r="BA63">
        <v>-70</v>
      </c>
      <c r="BC63">
        <v>60</v>
      </c>
      <c r="BD63" s="5" t="s">
        <v>8</v>
      </c>
      <c r="BE63" s="6">
        <v>44017.702152905091</v>
      </c>
      <c r="BF63" s="5" t="s">
        <v>129</v>
      </c>
      <c r="BG63">
        <v>1</v>
      </c>
      <c r="BH63">
        <v>1</v>
      </c>
      <c r="BI63">
        <v>1</v>
      </c>
      <c r="BJ63">
        <v>-76</v>
      </c>
    </row>
    <row r="64" spans="37:62" x14ac:dyDescent="0.25">
      <c r="AK64">
        <v>61</v>
      </c>
      <c r="AL64" s="5" t="s">
        <v>8</v>
      </c>
      <c r="AM64" s="6">
        <v>44017.70947927083</v>
      </c>
      <c r="AN64" s="5" t="s">
        <v>125</v>
      </c>
      <c r="AO64">
        <v>1</v>
      </c>
      <c r="AP64">
        <v>1</v>
      </c>
      <c r="AQ64">
        <v>1</v>
      </c>
      <c r="AR64">
        <v>-65</v>
      </c>
      <c r="AT64">
        <v>61</v>
      </c>
      <c r="AU64" s="5" t="s">
        <v>8</v>
      </c>
      <c r="AV64" s="6">
        <v>44017.706413182874</v>
      </c>
      <c r="AW64" s="5" t="s">
        <v>127</v>
      </c>
      <c r="AX64">
        <v>1</v>
      </c>
      <c r="AY64">
        <v>1</v>
      </c>
      <c r="AZ64">
        <v>1</v>
      </c>
      <c r="BA64">
        <v>-68</v>
      </c>
      <c r="BC64">
        <v>61</v>
      </c>
      <c r="BD64" s="5" t="s">
        <v>8</v>
      </c>
      <c r="BE64" s="6">
        <v>44017.702165243056</v>
      </c>
      <c r="BF64" s="5" t="s">
        <v>129</v>
      </c>
      <c r="BG64">
        <v>1</v>
      </c>
      <c r="BH64">
        <v>1</v>
      </c>
      <c r="BI64">
        <v>1</v>
      </c>
      <c r="BJ64">
        <v>-74</v>
      </c>
    </row>
    <row r="65" spans="37:62" x14ac:dyDescent="0.25">
      <c r="AK65">
        <v>62</v>
      </c>
      <c r="AL65" s="5" t="s">
        <v>8</v>
      </c>
      <c r="AM65" s="6">
        <v>44017.709491967595</v>
      </c>
      <c r="AN65" s="5" t="s">
        <v>125</v>
      </c>
      <c r="AO65">
        <v>1</v>
      </c>
      <c r="AP65">
        <v>1</v>
      </c>
      <c r="AQ65">
        <v>1</v>
      </c>
      <c r="AR65">
        <v>-63</v>
      </c>
      <c r="AT65">
        <v>62</v>
      </c>
      <c r="AU65" s="5" t="s">
        <v>8</v>
      </c>
      <c r="AV65" s="6">
        <v>44017.706412037034</v>
      </c>
      <c r="AW65" s="5" t="s">
        <v>127</v>
      </c>
      <c r="AX65">
        <v>1</v>
      </c>
      <c r="AY65">
        <v>1</v>
      </c>
      <c r="AZ65">
        <v>1</v>
      </c>
      <c r="BA65">
        <v>-68</v>
      </c>
      <c r="BC65">
        <v>62</v>
      </c>
      <c r="BD65" s="5" t="s">
        <v>8</v>
      </c>
      <c r="BE65" s="6">
        <v>44017.702180289351</v>
      </c>
      <c r="BF65" s="5" t="s">
        <v>129</v>
      </c>
      <c r="BG65">
        <v>1</v>
      </c>
      <c r="BH65">
        <v>1</v>
      </c>
      <c r="BI65">
        <v>1</v>
      </c>
      <c r="BJ65">
        <v>-75</v>
      </c>
    </row>
    <row r="66" spans="37:62" x14ac:dyDescent="0.25">
      <c r="AK66">
        <v>63</v>
      </c>
      <c r="AL66" s="5" t="s">
        <v>8</v>
      </c>
      <c r="AM66" s="6">
        <v>44017.709504004626</v>
      </c>
      <c r="AN66" s="5" t="s">
        <v>125</v>
      </c>
      <c r="AO66">
        <v>1</v>
      </c>
      <c r="AP66">
        <v>1</v>
      </c>
      <c r="AQ66">
        <v>1</v>
      </c>
      <c r="AR66">
        <v>-63</v>
      </c>
      <c r="AT66">
        <v>63</v>
      </c>
      <c r="AU66" s="5" t="s">
        <v>8</v>
      </c>
      <c r="AV66" s="6">
        <v>44017.706425150463</v>
      </c>
      <c r="AW66" s="5" t="s">
        <v>127</v>
      </c>
      <c r="AX66">
        <v>1</v>
      </c>
      <c r="AY66">
        <v>1</v>
      </c>
      <c r="AZ66">
        <v>1</v>
      </c>
      <c r="BA66">
        <v>-69</v>
      </c>
      <c r="BC66">
        <v>63</v>
      </c>
      <c r="BD66" s="5" t="s">
        <v>8</v>
      </c>
      <c r="BE66" s="6">
        <v>44017.702187835646</v>
      </c>
      <c r="BF66" s="5" t="s">
        <v>129</v>
      </c>
      <c r="BG66">
        <v>1</v>
      </c>
      <c r="BH66">
        <v>1</v>
      </c>
      <c r="BI66">
        <v>1</v>
      </c>
      <c r="BJ66">
        <v>-77</v>
      </c>
    </row>
    <row r="67" spans="37:62" x14ac:dyDescent="0.25">
      <c r="AK67">
        <v>64</v>
      </c>
      <c r="AL67" s="5" t="s">
        <v>8</v>
      </c>
      <c r="AM67" s="6">
        <v>44017.709514421294</v>
      </c>
      <c r="AN67" s="5" t="s">
        <v>125</v>
      </c>
      <c r="AO67">
        <v>1</v>
      </c>
      <c r="AP67">
        <v>1</v>
      </c>
      <c r="AQ67">
        <v>1</v>
      </c>
      <c r="AR67">
        <v>-64</v>
      </c>
      <c r="AT67">
        <v>64</v>
      </c>
      <c r="AU67" s="5" t="s">
        <v>8</v>
      </c>
      <c r="AV67" s="6">
        <v>44017.706423611111</v>
      </c>
      <c r="AW67" s="5" t="s">
        <v>127</v>
      </c>
      <c r="AX67">
        <v>1</v>
      </c>
      <c r="AY67">
        <v>1</v>
      </c>
      <c r="AZ67">
        <v>1</v>
      </c>
      <c r="BA67">
        <v>-69</v>
      </c>
      <c r="BC67">
        <v>64</v>
      </c>
      <c r="BD67" s="5" t="s">
        <v>8</v>
      </c>
      <c r="BE67" s="6">
        <v>44017.70220201389</v>
      </c>
      <c r="BF67" s="5" t="s">
        <v>129</v>
      </c>
      <c r="BG67">
        <v>1</v>
      </c>
      <c r="BH67">
        <v>1</v>
      </c>
      <c r="BI67">
        <v>1</v>
      </c>
      <c r="BJ67">
        <v>-68</v>
      </c>
    </row>
    <row r="68" spans="37:62" x14ac:dyDescent="0.25">
      <c r="AK68">
        <v>65</v>
      </c>
      <c r="AL68" s="5" t="s">
        <v>8</v>
      </c>
      <c r="AM68" s="6">
        <v>44017.709529930558</v>
      </c>
      <c r="AN68" s="5" t="s">
        <v>125</v>
      </c>
      <c r="AO68">
        <v>1</v>
      </c>
      <c r="AP68">
        <v>1</v>
      </c>
      <c r="AQ68">
        <v>1</v>
      </c>
      <c r="AR68">
        <v>-64</v>
      </c>
      <c r="AT68">
        <v>65</v>
      </c>
      <c r="AU68" s="5" t="s">
        <v>8</v>
      </c>
      <c r="AV68" s="6">
        <v>44017.706435740743</v>
      </c>
      <c r="AW68" s="5" t="s">
        <v>127</v>
      </c>
      <c r="AX68">
        <v>1</v>
      </c>
      <c r="AY68">
        <v>1</v>
      </c>
      <c r="AZ68">
        <v>1</v>
      </c>
      <c r="BA68">
        <v>-67</v>
      </c>
      <c r="BC68">
        <v>65</v>
      </c>
      <c r="BD68" s="5" t="s">
        <v>8</v>
      </c>
      <c r="BE68" s="6">
        <v>44017.702210891206</v>
      </c>
      <c r="BF68" s="5" t="s">
        <v>129</v>
      </c>
      <c r="BG68">
        <v>1</v>
      </c>
      <c r="BH68">
        <v>1</v>
      </c>
      <c r="BI68">
        <v>1</v>
      </c>
      <c r="BJ68">
        <v>-76</v>
      </c>
    </row>
    <row r="69" spans="37:62" x14ac:dyDescent="0.25">
      <c r="AK69">
        <v>66</v>
      </c>
      <c r="AL69" s="5" t="s">
        <v>8</v>
      </c>
      <c r="AM69" s="6">
        <v>44017.709537569448</v>
      </c>
      <c r="AN69" s="5" t="s">
        <v>125</v>
      </c>
      <c r="AO69">
        <v>1</v>
      </c>
      <c r="AP69">
        <v>1</v>
      </c>
      <c r="AQ69">
        <v>1</v>
      </c>
      <c r="AR69">
        <v>-65</v>
      </c>
      <c r="AT69">
        <v>66</v>
      </c>
      <c r="AU69" s="5" t="s">
        <v>8</v>
      </c>
      <c r="AV69" s="6">
        <v>44017.706435185188</v>
      </c>
      <c r="AW69" s="5" t="s">
        <v>127</v>
      </c>
      <c r="AX69">
        <v>1</v>
      </c>
      <c r="AY69">
        <v>1</v>
      </c>
      <c r="AZ69">
        <v>1</v>
      </c>
      <c r="BA69">
        <v>-67</v>
      </c>
      <c r="BC69">
        <v>66</v>
      </c>
      <c r="BD69" s="5" t="s">
        <v>8</v>
      </c>
      <c r="BE69" s="6">
        <v>44017.702223055552</v>
      </c>
      <c r="BF69" s="5" t="s">
        <v>129</v>
      </c>
      <c r="BG69">
        <v>1</v>
      </c>
      <c r="BH69">
        <v>1</v>
      </c>
      <c r="BI69">
        <v>1</v>
      </c>
      <c r="BJ69">
        <v>-74</v>
      </c>
    </row>
    <row r="70" spans="37:62" x14ac:dyDescent="0.25">
      <c r="AK70">
        <v>67</v>
      </c>
      <c r="AL70" s="5" t="s">
        <v>8</v>
      </c>
      <c r="AM70" s="6">
        <v>44017.709537569448</v>
      </c>
      <c r="AN70" s="5" t="s">
        <v>125</v>
      </c>
      <c r="AO70">
        <v>1</v>
      </c>
      <c r="AP70">
        <v>1</v>
      </c>
      <c r="AQ70">
        <v>1</v>
      </c>
      <c r="AR70">
        <v>-65</v>
      </c>
      <c r="AT70">
        <v>67</v>
      </c>
      <c r="AU70" s="5" t="s">
        <v>8</v>
      </c>
      <c r="AV70" s="6">
        <v>44017.706447743054</v>
      </c>
      <c r="AW70" s="5" t="s">
        <v>127</v>
      </c>
      <c r="AX70">
        <v>1</v>
      </c>
      <c r="AY70">
        <v>1</v>
      </c>
      <c r="AZ70">
        <v>1</v>
      </c>
      <c r="BA70">
        <v>-67</v>
      </c>
      <c r="BC70">
        <v>67</v>
      </c>
      <c r="BD70" s="5" t="s">
        <v>8</v>
      </c>
      <c r="BE70" s="6">
        <v>44017.702234166667</v>
      </c>
      <c r="BF70" s="5" t="s">
        <v>129</v>
      </c>
      <c r="BG70">
        <v>1</v>
      </c>
      <c r="BH70">
        <v>1</v>
      </c>
      <c r="BI70">
        <v>1</v>
      </c>
      <c r="BJ70">
        <v>-68</v>
      </c>
    </row>
    <row r="71" spans="37:62" x14ac:dyDescent="0.25">
      <c r="AK71">
        <v>68</v>
      </c>
      <c r="AL71" s="5" t="s">
        <v>8</v>
      </c>
      <c r="AM71" s="6">
        <v>44017.709548888888</v>
      </c>
      <c r="AN71" s="5" t="s">
        <v>125</v>
      </c>
      <c r="AO71">
        <v>1</v>
      </c>
      <c r="AP71">
        <v>1</v>
      </c>
      <c r="AQ71">
        <v>1</v>
      </c>
      <c r="AR71">
        <v>-63</v>
      </c>
      <c r="AT71">
        <v>68</v>
      </c>
      <c r="AU71" s="5" t="s">
        <v>8</v>
      </c>
      <c r="AV71" s="6">
        <v>44017.706459143519</v>
      </c>
      <c r="AW71" s="5" t="s">
        <v>127</v>
      </c>
      <c r="AX71">
        <v>1</v>
      </c>
      <c r="AY71">
        <v>1</v>
      </c>
      <c r="AZ71">
        <v>1</v>
      </c>
      <c r="BA71">
        <v>-70</v>
      </c>
      <c r="BC71">
        <v>68</v>
      </c>
      <c r="BD71" s="5" t="s">
        <v>8</v>
      </c>
      <c r="BE71" s="6">
        <v>44017.702250995368</v>
      </c>
      <c r="BF71" s="5" t="s">
        <v>129</v>
      </c>
      <c r="BG71">
        <v>1</v>
      </c>
      <c r="BH71">
        <v>1</v>
      </c>
      <c r="BI71">
        <v>1</v>
      </c>
      <c r="BJ71">
        <v>-68</v>
      </c>
    </row>
    <row r="72" spans="37:62" x14ac:dyDescent="0.25">
      <c r="AK72">
        <v>69</v>
      </c>
      <c r="AL72" s="5" t="s">
        <v>8</v>
      </c>
      <c r="AM72" s="6">
        <v>44017.709561944444</v>
      </c>
      <c r="AN72" s="5" t="s">
        <v>125</v>
      </c>
      <c r="AO72">
        <v>1</v>
      </c>
      <c r="AP72">
        <v>1</v>
      </c>
      <c r="AQ72">
        <v>1</v>
      </c>
      <c r="AR72">
        <v>-63</v>
      </c>
      <c r="AT72">
        <v>69</v>
      </c>
      <c r="AU72" s="5" t="s">
        <v>8</v>
      </c>
      <c r="AV72" s="6">
        <v>44017.706470185185</v>
      </c>
      <c r="AW72" s="5" t="s">
        <v>127</v>
      </c>
      <c r="AX72">
        <v>1</v>
      </c>
      <c r="AY72">
        <v>1</v>
      </c>
      <c r="AZ72">
        <v>1</v>
      </c>
      <c r="BA72">
        <v>-66</v>
      </c>
      <c r="BC72">
        <v>69</v>
      </c>
      <c r="BD72" s="5" t="s">
        <v>8</v>
      </c>
      <c r="BE72" s="6">
        <v>44017.702257766206</v>
      </c>
      <c r="BF72" s="5" t="s">
        <v>129</v>
      </c>
      <c r="BG72">
        <v>1</v>
      </c>
      <c r="BH72">
        <v>1</v>
      </c>
      <c r="BI72">
        <v>1</v>
      </c>
      <c r="BJ72">
        <v>-77</v>
      </c>
    </row>
    <row r="73" spans="37:62" x14ac:dyDescent="0.25">
      <c r="AK73">
        <v>70</v>
      </c>
      <c r="AL73" s="5" t="s">
        <v>8</v>
      </c>
      <c r="AM73" s="6">
        <v>44017.709574895831</v>
      </c>
      <c r="AN73" s="5" t="s">
        <v>125</v>
      </c>
      <c r="AO73">
        <v>1</v>
      </c>
      <c r="AP73">
        <v>1</v>
      </c>
      <c r="AQ73">
        <v>1</v>
      </c>
      <c r="AR73">
        <v>-65</v>
      </c>
      <c r="AT73">
        <v>70</v>
      </c>
      <c r="AU73" s="5" t="s">
        <v>8</v>
      </c>
      <c r="AV73" s="6">
        <v>44017.706469907411</v>
      </c>
      <c r="AW73" s="5" t="s">
        <v>127</v>
      </c>
      <c r="AX73">
        <v>1</v>
      </c>
      <c r="AY73">
        <v>1</v>
      </c>
      <c r="AZ73">
        <v>1</v>
      </c>
      <c r="BA73">
        <v>-66</v>
      </c>
      <c r="BC73">
        <v>70</v>
      </c>
      <c r="BD73" s="5" t="s">
        <v>8</v>
      </c>
      <c r="BE73" s="6">
        <v>44017.702270451387</v>
      </c>
      <c r="BF73" s="5" t="s">
        <v>129</v>
      </c>
      <c r="BG73">
        <v>1</v>
      </c>
      <c r="BH73">
        <v>1</v>
      </c>
      <c r="BI73">
        <v>1</v>
      </c>
      <c r="BJ73">
        <v>-74</v>
      </c>
    </row>
    <row r="74" spans="37:62" x14ac:dyDescent="0.25">
      <c r="AK74">
        <v>71</v>
      </c>
      <c r="AL74" s="5" t="s">
        <v>8</v>
      </c>
      <c r="AM74" s="6">
        <v>44017.709583865741</v>
      </c>
      <c r="AN74" s="5" t="s">
        <v>125</v>
      </c>
      <c r="AO74">
        <v>1</v>
      </c>
      <c r="AP74">
        <v>1</v>
      </c>
      <c r="AQ74">
        <v>1</v>
      </c>
      <c r="AR74">
        <v>-64</v>
      </c>
      <c r="AT74">
        <v>71</v>
      </c>
      <c r="AU74" s="5" t="s">
        <v>8</v>
      </c>
      <c r="AV74" s="6">
        <v>44017.706482824076</v>
      </c>
      <c r="AW74" s="5" t="s">
        <v>127</v>
      </c>
      <c r="AX74">
        <v>1</v>
      </c>
      <c r="AY74">
        <v>1</v>
      </c>
      <c r="AZ74">
        <v>1</v>
      </c>
      <c r="BA74">
        <v>-68</v>
      </c>
      <c r="BC74">
        <v>71</v>
      </c>
      <c r="BD74" s="5" t="s">
        <v>8</v>
      </c>
      <c r="BE74" s="6">
        <v>44017.702280428239</v>
      </c>
      <c r="BF74" s="5" t="s">
        <v>129</v>
      </c>
      <c r="BG74">
        <v>1</v>
      </c>
      <c r="BH74">
        <v>1</v>
      </c>
      <c r="BI74">
        <v>1</v>
      </c>
      <c r="BJ74">
        <v>-76</v>
      </c>
    </row>
    <row r="75" spans="37:62" x14ac:dyDescent="0.25">
      <c r="AK75">
        <v>72</v>
      </c>
      <c r="AL75" s="5" t="s">
        <v>8</v>
      </c>
      <c r="AM75" s="6">
        <v>44017.709596898145</v>
      </c>
      <c r="AN75" s="5" t="s">
        <v>125</v>
      </c>
      <c r="AO75">
        <v>1</v>
      </c>
      <c r="AP75">
        <v>1</v>
      </c>
      <c r="AQ75">
        <v>1</v>
      </c>
      <c r="AR75">
        <v>-64</v>
      </c>
      <c r="AT75">
        <v>72</v>
      </c>
      <c r="AU75" s="5" t="s">
        <v>8</v>
      </c>
      <c r="AV75" s="6">
        <v>44017.706493229169</v>
      </c>
      <c r="AW75" s="5" t="s">
        <v>127</v>
      </c>
      <c r="AX75">
        <v>1</v>
      </c>
      <c r="AY75">
        <v>1</v>
      </c>
      <c r="AZ75">
        <v>1</v>
      </c>
      <c r="BA75">
        <v>-68</v>
      </c>
      <c r="BC75">
        <v>72</v>
      </c>
      <c r="BD75" s="5" t="s">
        <v>8</v>
      </c>
      <c r="BE75" s="6">
        <v>44017.702292141206</v>
      </c>
      <c r="BF75" s="5" t="s">
        <v>129</v>
      </c>
      <c r="BG75">
        <v>1</v>
      </c>
      <c r="BH75">
        <v>1</v>
      </c>
      <c r="BI75">
        <v>1</v>
      </c>
      <c r="BJ75">
        <v>-75</v>
      </c>
    </row>
    <row r="76" spans="37:62" x14ac:dyDescent="0.25">
      <c r="AK76">
        <v>73</v>
      </c>
      <c r="AL76" s="5" t="s">
        <v>8</v>
      </c>
      <c r="AM76" s="6">
        <v>44017.709606550925</v>
      </c>
      <c r="AN76" s="5" t="s">
        <v>125</v>
      </c>
      <c r="AO76">
        <v>1</v>
      </c>
      <c r="AP76">
        <v>1</v>
      </c>
      <c r="AQ76">
        <v>1</v>
      </c>
      <c r="AR76">
        <v>-65</v>
      </c>
      <c r="AT76">
        <v>73</v>
      </c>
      <c r="AU76" s="5" t="s">
        <v>8</v>
      </c>
      <c r="AV76" s="6">
        <v>44017.706505671296</v>
      </c>
      <c r="AW76" s="5" t="s">
        <v>127</v>
      </c>
      <c r="AX76">
        <v>1</v>
      </c>
      <c r="AY76">
        <v>1</v>
      </c>
      <c r="AZ76">
        <v>1</v>
      </c>
      <c r="BA76">
        <v>-68</v>
      </c>
      <c r="BC76">
        <v>73</v>
      </c>
      <c r="BD76" s="5" t="s">
        <v>8</v>
      </c>
      <c r="BE76" s="6">
        <v>44017.702303449078</v>
      </c>
      <c r="BF76" s="5" t="s">
        <v>129</v>
      </c>
      <c r="BG76">
        <v>1</v>
      </c>
      <c r="BH76">
        <v>1</v>
      </c>
      <c r="BI76">
        <v>1</v>
      </c>
      <c r="BJ76">
        <v>-76</v>
      </c>
    </row>
    <row r="77" spans="37:62" x14ac:dyDescent="0.25">
      <c r="AK77">
        <v>74</v>
      </c>
      <c r="AL77" s="5" t="s">
        <v>8</v>
      </c>
      <c r="AM77" s="6">
        <v>44017.709618923611</v>
      </c>
      <c r="AN77" s="5" t="s">
        <v>125</v>
      </c>
      <c r="AO77">
        <v>1</v>
      </c>
      <c r="AP77">
        <v>1</v>
      </c>
      <c r="AQ77">
        <v>1</v>
      </c>
      <c r="AR77">
        <v>-65</v>
      </c>
      <c r="AT77">
        <v>74</v>
      </c>
      <c r="AU77" s="5" t="s">
        <v>8</v>
      </c>
      <c r="AV77" s="6">
        <v>44017.706517893515</v>
      </c>
      <c r="AW77" s="5" t="s">
        <v>127</v>
      </c>
      <c r="AX77">
        <v>1</v>
      </c>
      <c r="AY77">
        <v>1</v>
      </c>
      <c r="AZ77">
        <v>1</v>
      </c>
      <c r="BA77">
        <v>-69</v>
      </c>
      <c r="BC77">
        <v>74</v>
      </c>
      <c r="BD77" s="5" t="s">
        <v>8</v>
      </c>
      <c r="BE77" s="6">
        <v>44017.702317083334</v>
      </c>
      <c r="BF77" s="5" t="s">
        <v>129</v>
      </c>
      <c r="BG77">
        <v>1</v>
      </c>
      <c r="BH77">
        <v>1</v>
      </c>
      <c r="BI77">
        <v>1</v>
      </c>
      <c r="BJ77">
        <v>-76</v>
      </c>
    </row>
    <row r="78" spans="37:62" x14ac:dyDescent="0.25">
      <c r="AK78">
        <v>75</v>
      </c>
      <c r="AL78" s="5" t="s">
        <v>8</v>
      </c>
      <c r="AM78" s="6">
        <v>44017.709633425926</v>
      </c>
      <c r="AN78" s="5" t="s">
        <v>125</v>
      </c>
      <c r="AO78">
        <v>1</v>
      </c>
      <c r="AP78">
        <v>1</v>
      </c>
      <c r="AQ78">
        <v>1</v>
      </c>
      <c r="AR78">
        <v>-65</v>
      </c>
      <c r="AT78">
        <v>75</v>
      </c>
      <c r="AU78" s="5" t="s">
        <v>8</v>
      </c>
      <c r="AV78" s="6">
        <v>44017.706528530092</v>
      </c>
      <c r="AW78" s="5" t="s">
        <v>127</v>
      </c>
      <c r="AX78">
        <v>1</v>
      </c>
      <c r="AY78">
        <v>1</v>
      </c>
      <c r="AZ78">
        <v>1</v>
      </c>
      <c r="BA78">
        <v>-69</v>
      </c>
      <c r="BC78">
        <v>75</v>
      </c>
      <c r="BD78" s="5" t="s">
        <v>8</v>
      </c>
      <c r="BE78" s="6">
        <v>44017.702328356485</v>
      </c>
      <c r="BF78" s="5" t="s">
        <v>129</v>
      </c>
      <c r="BG78">
        <v>1</v>
      </c>
      <c r="BH78">
        <v>1</v>
      </c>
      <c r="BI78">
        <v>1</v>
      </c>
      <c r="BJ78">
        <v>-75</v>
      </c>
    </row>
    <row r="79" spans="37:62" x14ac:dyDescent="0.25">
      <c r="AK79">
        <v>76</v>
      </c>
      <c r="AL79" s="5" t="s">
        <v>8</v>
      </c>
      <c r="AM79" s="6">
        <v>44017.70964241898</v>
      </c>
      <c r="AN79" s="5" t="s">
        <v>125</v>
      </c>
      <c r="AO79">
        <v>1</v>
      </c>
      <c r="AP79">
        <v>1</v>
      </c>
      <c r="AQ79">
        <v>1</v>
      </c>
      <c r="AR79">
        <v>-64</v>
      </c>
      <c r="AT79">
        <v>76</v>
      </c>
      <c r="AU79" s="5" t="s">
        <v>8</v>
      </c>
      <c r="AV79" s="6">
        <v>44017.706543738423</v>
      </c>
      <c r="AW79" s="5" t="s">
        <v>127</v>
      </c>
      <c r="AX79">
        <v>1</v>
      </c>
      <c r="AY79">
        <v>1</v>
      </c>
      <c r="AZ79">
        <v>1</v>
      </c>
      <c r="BA79">
        <v>-69</v>
      </c>
      <c r="BC79">
        <v>76</v>
      </c>
      <c r="BD79" s="5" t="s">
        <v>8</v>
      </c>
      <c r="BE79" s="6">
        <v>44017.702342256947</v>
      </c>
      <c r="BF79" s="5" t="s">
        <v>129</v>
      </c>
      <c r="BG79">
        <v>1</v>
      </c>
      <c r="BH79">
        <v>1</v>
      </c>
      <c r="BI79">
        <v>1</v>
      </c>
      <c r="BJ79">
        <v>-74</v>
      </c>
    </row>
    <row r="80" spans="37:62" x14ac:dyDescent="0.25">
      <c r="AK80">
        <v>77</v>
      </c>
      <c r="AL80" s="5" t="s">
        <v>8</v>
      </c>
      <c r="AM80" s="6">
        <v>44017.709654236111</v>
      </c>
      <c r="AN80" s="5" t="s">
        <v>125</v>
      </c>
      <c r="AO80">
        <v>1</v>
      </c>
      <c r="AP80">
        <v>1</v>
      </c>
      <c r="AQ80">
        <v>1</v>
      </c>
      <c r="AR80">
        <v>-64</v>
      </c>
      <c r="AT80">
        <v>77</v>
      </c>
      <c r="AU80" s="5" t="s">
        <v>8</v>
      </c>
      <c r="AV80" s="6">
        <v>44017.70655333333</v>
      </c>
      <c r="AW80" s="5" t="s">
        <v>127</v>
      </c>
      <c r="AX80">
        <v>1</v>
      </c>
      <c r="AY80">
        <v>1</v>
      </c>
      <c r="AZ80">
        <v>1</v>
      </c>
      <c r="BA80">
        <v>-68</v>
      </c>
      <c r="BC80">
        <v>77</v>
      </c>
      <c r="BD80" s="5" t="s">
        <v>8</v>
      </c>
      <c r="BE80" s="6">
        <v>44017.702350451385</v>
      </c>
      <c r="BF80" s="5" t="s">
        <v>129</v>
      </c>
      <c r="BG80">
        <v>1</v>
      </c>
      <c r="BH80">
        <v>1</v>
      </c>
      <c r="BI80">
        <v>1</v>
      </c>
      <c r="BJ80">
        <v>-69</v>
      </c>
    </row>
    <row r="81" spans="37:62" x14ac:dyDescent="0.25">
      <c r="AK81">
        <v>78</v>
      </c>
      <c r="AL81" s="5" t="s">
        <v>8</v>
      </c>
      <c r="AM81" s="6">
        <v>44017.709667025461</v>
      </c>
      <c r="AN81" s="5" t="s">
        <v>125</v>
      </c>
      <c r="AO81">
        <v>1</v>
      </c>
      <c r="AP81">
        <v>1</v>
      </c>
      <c r="AQ81">
        <v>1</v>
      </c>
      <c r="AR81">
        <v>-64</v>
      </c>
      <c r="AT81">
        <v>78</v>
      </c>
      <c r="AU81" s="5" t="s">
        <v>8</v>
      </c>
      <c r="AV81" s="6">
        <v>44017.706569224538</v>
      </c>
      <c r="AW81" s="5" t="s">
        <v>127</v>
      </c>
      <c r="AX81">
        <v>1</v>
      </c>
      <c r="AY81">
        <v>1</v>
      </c>
      <c r="AZ81">
        <v>1</v>
      </c>
      <c r="BA81">
        <v>-69</v>
      </c>
      <c r="BC81">
        <v>78</v>
      </c>
      <c r="BD81" s="5" t="s">
        <v>8</v>
      </c>
      <c r="BE81" s="6">
        <v>44017.702361215277</v>
      </c>
      <c r="BF81" s="5" t="s">
        <v>129</v>
      </c>
      <c r="BG81">
        <v>1</v>
      </c>
      <c r="BH81">
        <v>1</v>
      </c>
      <c r="BI81">
        <v>1</v>
      </c>
      <c r="BJ81">
        <v>-74</v>
      </c>
    </row>
    <row r="82" spans="37:62" x14ac:dyDescent="0.25">
      <c r="AK82">
        <v>79</v>
      </c>
      <c r="AL82" s="5" t="s">
        <v>8</v>
      </c>
      <c r="AM82" s="6">
        <v>44017.709676319442</v>
      </c>
      <c r="AN82" s="5" t="s">
        <v>125</v>
      </c>
      <c r="AO82">
        <v>1</v>
      </c>
      <c r="AP82">
        <v>1</v>
      </c>
      <c r="AQ82">
        <v>1</v>
      </c>
      <c r="AR82">
        <v>-64</v>
      </c>
      <c r="AT82">
        <v>79</v>
      </c>
      <c r="AU82" s="5" t="s">
        <v>8</v>
      </c>
      <c r="AV82" s="6">
        <v>44017.706575636577</v>
      </c>
      <c r="AW82" s="5" t="s">
        <v>127</v>
      </c>
      <c r="AX82">
        <v>1</v>
      </c>
      <c r="AY82">
        <v>1</v>
      </c>
      <c r="AZ82">
        <v>1</v>
      </c>
      <c r="BA82">
        <v>-67</v>
      </c>
      <c r="BC82">
        <v>79</v>
      </c>
      <c r="BD82" s="5" t="s">
        <v>8</v>
      </c>
      <c r="BE82" s="6">
        <v>44017.702373831016</v>
      </c>
      <c r="BF82" s="5" t="s">
        <v>129</v>
      </c>
      <c r="BG82">
        <v>1</v>
      </c>
      <c r="BH82">
        <v>1</v>
      </c>
      <c r="BI82">
        <v>1</v>
      </c>
      <c r="BJ82">
        <v>-74</v>
      </c>
    </row>
    <row r="83" spans="37:62" x14ac:dyDescent="0.25">
      <c r="AK83">
        <v>80</v>
      </c>
      <c r="AL83" s="5" t="s">
        <v>8</v>
      </c>
      <c r="AM83" s="6">
        <v>44017.709676319442</v>
      </c>
      <c r="AN83" s="5" t="s">
        <v>125</v>
      </c>
      <c r="AO83">
        <v>1</v>
      </c>
      <c r="AP83">
        <v>1</v>
      </c>
      <c r="AQ83">
        <v>1</v>
      </c>
      <c r="AR83">
        <v>-64</v>
      </c>
      <c r="AT83">
        <v>80</v>
      </c>
      <c r="AU83" s="5" t="s">
        <v>8</v>
      </c>
      <c r="AV83" s="6">
        <v>44017.70658662037</v>
      </c>
      <c r="AW83" s="5" t="s">
        <v>127</v>
      </c>
      <c r="AX83">
        <v>1</v>
      </c>
      <c r="AY83">
        <v>1</v>
      </c>
      <c r="AZ83">
        <v>1</v>
      </c>
      <c r="BA83">
        <v>-70</v>
      </c>
      <c r="BC83">
        <v>80</v>
      </c>
      <c r="BD83" s="5" t="s">
        <v>8</v>
      </c>
      <c r="BE83" s="6">
        <v>44017.702385787037</v>
      </c>
      <c r="BF83" s="5" t="s">
        <v>129</v>
      </c>
      <c r="BG83">
        <v>1</v>
      </c>
      <c r="BH83">
        <v>1</v>
      </c>
      <c r="BI83">
        <v>1</v>
      </c>
      <c r="BJ83">
        <v>-75</v>
      </c>
    </row>
    <row r="84" spans="37:62" x14ac:dyDescent="0.25">
      <c r="AK84">
        <v>81</v>
      </c>
      <c r="AL84" s="5" t="s">
        <v>8</v>
      </c>
      <c r="AM84" s="6">
        <v>44017.709688333336</v>
      </c>
      <c r="AN84" s="5" t="s">
        <v>125</v>
      </c>
      <c r="AO84">
        <v>1</v>
      </c>
      <c r="AP84">
        <v>1</v>
      </c>
      <c r="AQ84">
        <v>1</v>
      </c>
      <c r="AR84">
        <v>-63</v>
      </c>
      <c r="AT84">
        <v>81</v>
      </c>
      <c r="AU84" s="5" t="s">
        <v>8</v>
      </c>
      <c r="AV84" s="6">
        <v>44017.706600497688</v>
      </c>
      <c r="AW84" s="5" t="s">
        <v>127</v>
      </c>
      <c r="AX84">
        <v>1</v>
      </c>
      <c r="AY84">
        <v>1</v>
      </c>
      <c r="AZ84">
        <v>1</v>
      </c>
      <c r="BA84">
        <v>-67</v>
      </c>
      <c r="BC84">
        <v>81</v>
      </c>
      <c r="BD84" s="5" t="s">
        <v>8</v>
      </c>
      <c r="BE84" s="6">
        <v>44017.70239716435</v>
      </c>
      <c r="BF84" s="5" t="s">
        <v>129</v>
      </c>
      <c r="BG84">
        <v>1</v>
      </c>
      <c r="BH84">
        <v>1</v>
      </c>
      <c r="BI84">
        <v>1</v>
      </c>
      <c r="BJ84">
        <v>-77</v>
      </c>
    </row>
    <row r="85" spans="37:62" x14ac:dyDescent="0.25">
      <c r="AK85">
        <v>82</v>
      </c>
      <c r="AL85" s="5" t="s">
        <v>8</v>
      </c>
      <c r="AM85" s="6">
        <v>44017.709702673608</v>
      </c>
      <c r="AN85" s="5" t="s">
        <v>125</v>
      </c>
      <c r="AO85">
        <v>1</v>
      </c>
      <c r="AP85">
        <v>1</v>
      </c>
      <c r="AQ85">
        <v>1</v>
      </c>
      <c r="AR85">
        <v>-64</v>
      </c>
      <c r="AT85">
        <v>82</v>
      </c>
      <c r="AU85" s="5" t="s">
        <v>8</v>
      </c>
      <c r="AV85" s="6">
        <v>44017.706610416666</v>
      </c>
      <c r="AW85" s="5" t="s">
        <v>127</v>
      </c>
      <c r="AX85">
        <v>1</v>
      </c>
      <c r="AY85">
        <v>1</v>
      </c>
      <c r="AZ85">
        <v>1</v>
      </c>
      <c r="BA85">
        <v>-68</v>
      </c>
      <c r="BC85">
        <v>82</v>
      </c>
      <c r="BD85" s="5" t="s">
        <v>8</v>
      </c>
      <c r="BE85" s="6">
        <v>44017.702408159719</v>
      </c>
      <c r="BF85" s="5" t="s">
        <v>129</v>
      </c>
      <c r="BG85">
        <v>1</v>
      </c>
      <c r="BH85">
        <v>1</v>
      </c>
      <c r="BI85">
        <v>1</v>
      </c>
      <c r="BJ85">
        <v>-68</v>
      </c>
    </row>
    <row r="86" spans="37:62" x14ac:dyDescent="0.25">
      <c r="AK86">
        <v>83</v>
      </c>
      <c r="AL86" s="5" t="s">
        <v>8</v>
      </c>
      <c r="AM86" s="6">
        <v>44017.709711481482</v>
      </c>
      <c r="AN86" s="5" t="s">
        <v>125</v>
      </c>
      <c r="AO86">
        <v>1</v>
      </c>
      <c r="AP86">
        <v>1</v>
      </c>
      <c r="AQ86">
        <v>1</v>
      </c>
      <c r="AR86">
        <v>-64</v>
      </c>
      <c r="AT86">
        <v>83</v>
      </c>
      <c r="AU86" s="5" t="s">
        <v>8</v>
      </c>
      <c r="AV86" s="6">
        <v>44017.706623460646</v>
      </c>
      <c r="AW86" s="5" t="s">
        <v>127</v>
      </c>
      <c r="AX86">
        <v>1</v>
      </c>
      <c r="AY86">
        <v>1</v>
      </c>
      <c r="AZ86">
        <v>1</v>
      </c>
      <c r="BA86">
        <v>-70</v>
      </c>
      <c r="BC86">
        <v>83</v>
      </c>
      <c r="BD86" s="5" t="s">
        <v>8</v>
      </c>
      <c r="BE86" s="6">
        <v>44017.702419745372</v>
      </c>
      <c r="BF86" s="5" t="s">
        <v>129</v>
      </c>
      <c r="BG86">
        <v>1</v>
      </c>
      <c r="BH86">
        <v>1</v>
      </c>
      <c r="BI86">
        <v>1</v>
      </c>
      <c r="BJ86">
        <v>-74</v>
      </c>
    </row>
    <row r="87" spans="37:62" x14ac:dyDescent="0.25">
      <c r="AK87">
        <v>84</v>
      </c>
      <c r="AL87" s="5" t="s">
        <v>8</v>
      </c>
      <c r="AM87" s="6">
        <v>44017.709722881948</v>
      </c>
      <c r="AN87" s="5" t="s">
        <v>125</v>
      </c>
      <c r="AO87">
        <v>1</v>
      </c>
      <c r="AP87">
        <v>1</v>
      </c>
      <c r="AQ87">
        <v>1</v>
      </c>
      <c r="AR87">
        <v>-65</v>
      </c>
      <c r="AT87">
        <v>84</v>
      </c>
      <c r="AU87" s="5" t="s">
        <v>8</v>
      </c>
      <c r="AV87" s="6">
        <v>44017.706632245368</v>
      </c>
      <c r="AW87" s="5" t="s">
        <v>127</v>
      </c>
      <c r="AX87">
        <v>1</v>
      </c>
      <c r="AY87">
        <v>1</v>
      </c>
      <c r="AZ87">
        <v>1</v>
      </c>
      <c r="BA87">
        <v>-67</v>
      </c>
      <c r="BC87">
        <v>84</v>
      </c>
      <c r="BD87" s="5" t="s">
        <v>8</v>
      </c>
      <c r="BE87" s="6">
        <v>44017.702436412037</v>
      </c>
      <c r="BF87" s="5" t="s">
        <v>129</v>
      </c>
      <c r="BG87">
        <v>1</v>
      </c>
      <c r="BH87">
        <v>1</v>
      </c>
      <c r="BI87">
        <v>1</v>
      </c>
      <c r="BJ87">
        <v>-69</v>
      </c>
    </row>
    <row r="88" spans="37:62" x14ac:dyDescent="0.25">
      <c r="AK88">
        <v>85</v>
      </c>
      <c r="AL88" s="5" t="s">
        <v>8</v>
      </c>
      <c r="AM88" s="6">
        <v>44017.709734594908</v>
      </c>
      <c r="AN88" s="5" t="s">
        <v>125</v>
      </c>
      <c r="AO88">
        <v>1</v>
      </c>
      <c r="AP88">
        <v>1</v>
      </c>
      <c r="AQ88">
        <v>1</v>
      </c>
      <c r="AR88">
        <v>-65</v>
      </c>
      <c r="AT88">
        <v>85</v>
      </c>
      <c r="AU88" s="5" t="s">
        <v>8</v>
      </c>
      <c r="AV88" s="6">
        <v>44017.706643958336</v>
      </c>
      <c r="AW88" s="5" t="s">
        <v>127</v>
      </c>
      <c r="AX88">
        <v>1</v>
      </c>
      <c r="AY88">
        <v>1</v>
      </c>
      <c r="AZ88">
        <v>1</v>
      </c>
      <c r="BA88">
        <v>-67</v>
      </c>
      <c r="BC88">
        <v>85</v>
      </c>
      <c r="BD88" s="5" t="s">
        <v>8</v>
      </c>
      <c r="BE88" s="6">
        <v>44017.702446076386</v>
      </c>
      <c r="BF88" s="5" t="s">
        <v>129</v>
      </c>
      <c r="BG88">
        <v>1</v>
      </c>
      <c r="BH88">
        <v>1</v>
      </c>
      <c r="BI88">
        <v>1</v>
      </c>
      <c r="BJ88">
        <v>-76</v>
      </c>
    </row>
    <row r="89" spans="37:62" x14ac:dyDescent="0.25">
      <c r="AK89">
        <v>86</v>
      </c>
      <c r="AL89" s="5" t="s">
        <v>8</v>
      </c>
      <c r="AM89" s="6">
        <v>44017.709734594908</v>
      </c>
      <c r="AN89" s="5" t="s">
        <v>125</v>
      </c>
      <c r="AO89">
        <v>1</v>
      </c>
      <c r="AP89">
        <v>1</v>
      </c>
      <c r="AQ89">
        <v>1</v>
      </c>
      <c r="AR89">
        <v>-65</v>
      </c>
      <c r="AT89">
        <v>86</v>
      </c>
      <c r="AU89" s="5" t="s">
        <v>8</v>
      </c>
      <c r="AV89" s="6">
        <v>44017.706655682872</v>
      </c>
      <c r="AW89" s="5" t="s">
        <v>127</v>
      </c>
      <c r="AX89">
        <v>1</v>
      </c>
      <c r="AY89">
        <v>1</v>
      </c>
      <c r="AZ89">
        <v>1</v>
      </c>
      <c r="BA89">
        <v>-69</v>
      </c>
      <c r="BC89">
        <v>86</v>
      </c>
      <c r="BD89" s="5" t="s">
        <v>8</v>
      </c>
      <c r="BE89" s="6">
        <v>44017.702455416664</v>
      </c>
      <c r="BF89" s="5" t="s">
        <v>129</v>
      </c>
      <c r="BG89">
        <v>1</v>
      </c>
      <c r="BH89">
        <v>1</v>
      </c>
      <c r="BI89">
        <v>1</v>
      </c>
      <c r="BJ89">
        <v>-75</v>
      </c>
    </row>
    <row r="90" spans="37:62" x14ac:dyDescent="0.25">
      <c r="AK90">
        <v>87</v>
      </c>
      <c r="AL90" s="5" t="s">
        <v>8</v>
      </c>
      <c r="AM90" s="6">
        <v>44017.709746319444</v>
      </c>
      <c r="AN90" s="5" t="s">
        <v>125</v>
      </c>
      <c r="AO90">
        <v>1</v>
      </c>
      <c r="AP90">
        <v>1</v>
      </c>
      <c r="AQ90">
        <v>1</v>
      </c>
      <c r="AR90">
        <v>-64</v>
      </c>
      <c r="AT90">
        <v>87</v>
      </c>
      <c r="AU90" s="5" t="s">
        <v>8</v>
      </c>
      <c r="AV90" s="6">
        <v>44017.706655092596</v>
      </c>
      <c r="AW90" s="5" t="s">
        <v>127</v>
      </c>
      <c r="AX90">
        <v>1</v>
      </c>
      <c r="AY90">
        <v>1</v>
      </c>
      <c r="AZ90">
        <v>1</v>
      </c>
      <c r="BA90">
        <v>-69</v>
      </c>
      <c r="BC90">
        <v>87</v>
      </c>
      <c r="BD90" s="5" t="s">
        <v>8</v>
      </c>
      <c r="BE90" s="6">
        <v>44017.702468564814</v>
      </c>
      <c r="BF90" s="5" t="s">
        <v>129</v>
      </c>
      <c r="BG90">
        <v>1</v>
      </c>
      <c r="BH90">
        <v>1</v>
      </c>
      <c r="BI90">
        <v>1</v>
      </c>
      <c r="BJ90">
        <v>-75</v>
      </c>
    </row>
    <row r="91" spans="37:62" x14ac:dyDescent="0.25">
      <c r="AK91">
        <v>88</v>
      </c>
      <c r="AL91" s="5" t="s">
        <v>8</v>
      </c>
      <c r="AM91" s="6">
        <v>44017.709757372686</v>
      </c>
      <c r="AN91" s="5" t="s">
        <v>125</v>
      </c>
      <c r="AO91">
        <v>1</v>
      </c>
      <c r="AP91">
        <v>1</v>
      </c>
      <c r="AQ91">
        <v>1</v>
      </c>
      <c r="AR91">
        <v>-64</v>
      </c>
      <c r="AT91">
        <v>88</v>
      </c>
      <c r="AU91" s="5" t="s">
        <v>8</v>
      </c>
      <c r="AV91" s="6">
        <v>44017.706667511571</v>
      </c>
      <c r="AW91" s="5" t="s">
        <v>127</v>
      </c>
      <c r="AX91">
        <v>1</v>
      </c>
      <c r="AY91">
        <v>1</v>
      </c>
      <c r="AZ91">
        <v>1</v>
      </c>
      <c r="BA91">
        <v>-69</v>
      </c>
      <c r="BC91">
        <v>88</v>
      </c>
      <c r="BD91" s="5" t="s">
        <v>8</v>
      </c>
      <c r="BE91" s="6">
        <v>44017.7024805787</v>
      </c>
      <c r="BF91" s="5" t="s">
        <v>129</v>
      </c>
      <c r="BG91">
        <v>1</v>
      </c>
      <c r="BH91">
        <v>1</v>
      </c>
      <c r="BI91">
        <v>1</v>
      </c>
      <c r="BJ91">
        <v>-69</v>
      </c>
    </row>
    <row r="92" spans="37:62" x14ac:dyDescent="0.25">
      <c r="AK92">
        <v>89</v>
      </c>
      <c r="AL92" s="5" t="s">
        <v>8</v>
      </c>
      <c r="AM92" s="6">
        <v>44017.709757372686</v>
      </c>
      <c r="AN92" s="5" t="s">
        <v>125</v>
      </c>
      <c r="AO92">
        <v>1</v>
      </c>
      <c r="AP92">
        <v>1</v>
      </c>
      <c r="AQ92">
        <v>1</v>
      </c>
      <c r="AR92">
        <v>-64</v>
      </c>
      <c r="AT92">
        <v>89</v>
      </c>
      <c r="AU92" s="5" t="s">
        <v>8</v>
      </c>
      <c r="AV92" s="6">
        <v>44017.706679930554</v>
      </c>
      <c r="AW92" s="5" t="s">
        <v>127</v>
      </c>
      <c r="AX92">
        <v>1</v>
      </c>
      <c r="AY92">
        <v>1</v>
      </c>
      <c r="AZ92">
        <v>1</v>
      </c>
      <c r="BA92">
        <v>-70</v>
      </c>
      <c r="BC92">
        <v>89</v>
      </c>
      <c r="BD92" s="5" t="s">
        <v>8</v>
      </c>
      <c r="BE92" s="6">
        <v>44017.70249059028</v>
      </c>
      <c r="BF92" s="5" t="s">
        <v>129</v>
      </c>
      <c r="BG92">
        <v>1</v>
      </c>
      <c r="BH92">
        <v>1</v>
      </c>
      <c r="BI92">
        <v>1</v>
      </c>
      <c r="BJ92">
        <v>-75</v>
      </c>
    </row>
    <row r="93" spans="37:62" x14ac:dyDescent="0.25">
      <c r="AK93">
        <v>90</v>
      </c>
      <c r="AL93" s="5" t="s">
        <v>8</v>
      </c>
      <c r="AM93" s="6">
        <v>44017.709770914349</v>
      </c>
      <c r="AN93" s="5" t="s">
        <v>125</v>
      </c>
      <c r="AO93">
        <v>1</v>
      </c>
      <c r="AP93">
        <v>1</v>
      </c>
      <c r="AQ93">
        <v>1</v>
      </c>
      <c r="AR93">
        <v>-63</v>
      </c>
      <c r="AT93">
        <v>90</v>
      </c>
      <c r="AU93" s="5" t="s">
        <v>8</v>
      </c>
      <c r="AV93" s="6">
        <v>44017.706678240742</v>
      </c>
      <c r="AW93" s="5" t="s">
        <v>127</v>
      </c>
      <c r="AX93">
        <v>1</v>
      </c>
      <c r="AY93">
        <v>1</v>
      </c>
      <c r="AZ93">
        <v>1</v>
      </c>
      <c r="BA93">
        <v>-70</v>
      </c>
      <c r="BC93">
        <v>90</v>
      </c>
      <c r="BD93" s="5" t="s">
        <v>8</v>
      </c>
      <c r="BE93" s="6">
        <v>44017.702502233798</v>
      </c>
      <c r="BF93" s="5" t="s">
        <v>129</v>
      </c>
      <c r="BG93">
        <v>1</v>
      </c>
      <c r="BH93">
        <v>1</v>
      </c>
      <c r="BI93">
        <v>1</v>
      </c>
      <c r="BJ93">
        <v>-75</v>
      </c>
    </row>
    <row r="94" spans="37:62" x14ac:dyDescent="0.25">
      <c r="AK94">
        <v>91</v>
      </c>
      <c r="AL94" s="5" t="s">
        <v>8</v>
      </c>
      <c r="AM94" s="6">
        <v>44017.709780231482</v>
      </c>
      <c r="AN94" s="5" t="s">
        <v>125</v>
      </c>
      <c r="AO94">
        <v>1</v>
      </c>
      <c r="AP94">
        <v>1</v>
      </c>
      <c r="AQ94">
        <v>1</v>
      </c>
      <c r="AR94">
        <v>-63</v>
      </c>
      <c r="AT94">
        <v>91</v>
      </c>
      <c r="AU94" s="5" t="s">
        <v>8</v>
      </c>
      <c r="AV94" s="6">
        <v>44017.706689918981</v>
      </c>
      <c r="AW94" s="5" t="s">
        <v>127</v>
      </c>
      <c r="AX94">
        <v>1</v>
      </c>
      <c r="AY94">
        <v>1</v>
      </c>
      <c r="AZ94">
        <v>1</v>
      </c>
      <c r="BA94">
        <v>-69</v>
      </c>
      <c r="BC94">
        <v>91</v>
      </c>
      <c r="BD94" s="5" t="s">
        <v>8</v>
      </c>
      <c r="BE94" s="6">
        <v>44017.702513645832</v>
      </c>
      <c r="BF94" s="5" t="s">
        <v>129</v>
      </c>
      <c r="BG94">
        <v>1</v>
      </c>
      <c r="BH94">
        <v>1</v>
      </c>
      <c r="BI94">
        <v>1</v>
      </c>
      <c r="BJ94">
        <v>-75</v>
      </c>
    </row>
    <row r="95" spans="37:62" x14ac:dyDescent="0.25">
      <c r="AK95">
        <v>92</v>
      </c>
      <c r="AL95" s="5" t="s">
        <v>8</v>
      </c>
      <c r="AM95" s="6">
        <v>44017.709794560185</v>
      </c>
      <c r="AN95" s="5" t="s">
        <v>125</v>
      </c>
      <c r="AO95">
        <v>1</v>
      </c>
      <c r="AP95">
        <v>1</v>
      </c>
      <c r="AQ95">
        <v>1</v>
      </c>
      <c r="AR95">
        <v>-64</v>
      </c>
      <c r="AT95">
        <v>92</v>
      </c>
      <c r="AU95" s="5" t="s">
        <v>8</v>
      </c>
      <c r="AV95" s="6">
        <v>44017.706704293982</v>
      </c>
      <c r="AW95" s="5" t="s">
        <v>127</v>
      </c>
      <c r="AX95">
        <v>1</v>
      </c>
      <c r="AY95">
        <v>1</v>
      </c>
      <c r="AZ95">
        <v>1</v>
      </c>
      <c r="BA95">
        <v>-69</v>
      </c>
      <c r="BC95">
        <v>92</v>
      </c>
      <c r="BD95" s="5" t="s">
        <v>8</v>
      </c>
      <c r="BE95" s="6">
        <v>44017.702524247688</v>
      </c>
      <c r="BF95" s="5" t="s">
        <v>129</v>
      </c>
      <c r="BG95">
        <v>1</v>
      </c>
      <c r="BH95">
        <v>1</v>
      </c>
      <c r="BI95">
        <v>1</v>
      </c>
      <c r="BJ95">
        <v>-74</v>
      </c>
    </row>
    <row r="96" spans="37:62" x14ac:dyDescent="0.25">
      <c r="AK96">
        <v>93</v>
      </c>
      <c r="AL96" s="5" t="s">
        <v>8</v>
      </c>
      <c r="AM96" s="6">
        <v>44017.709803414349</v>
      </c>
      <c r="AN96" s="5" t="s">
        <v>125</v>
      </c>
      <c r="AO96">
        <v>1</v>
      </c>
      <c r="AP96">
        <v>1</v>
      </c>
      <c r="AQ96">
        <v>1</v>
      </c>
      <c r="AR96">
        <v>-64</v>
      </c>
      <c r="AT96">
        <v>93</v>
      </c>
      <c r="AU96" s="5" t="s">
        <v>8</v>
      </c>
      <c r="AV96" s="6">
        <v>44017.706713159721</v>
      </c>
      <c r="AW96" s="5" t="s">
        <v>127</v>
      </c>
      <c r="AX96">
        <v>1</v>
      </c>
      <c r="AY96">
        <v>1</v>
      </c>
      <c r="AZ96">
        <v>1</v>
      </c>
      <c r="BA96">
        <v>-67</v>
      </c>
      <c r="BC96">
        <v>93</v>
      </c>
      <c r="BD96" s="5" t="s">
        <v>8</v>
      </c>
      <c r="BE96" s="6">
        <v>44017.702535173608</v>
      </c>
      <c r="BF96" s="5" t="s">
        <v>129</v>
      </c>
      <c r="BG96">
        <v>1</v>
      </c>
      <c r="BH96">
        <v>1</v>
      </c>
      <c r="BI96">
        <v>1</v>
      </c>
      <c r="BJ96">
        <v>-75</v>
      </c>
    </row>
    <row r="97" spans="37:62" x14ac:dyDescent="0.25">
      <c r="AK97">
        <v>94</v>
      </c>
      <c r="AL97" s="5" t="s">
        <v>8</v>
      </c>
      <c r="AM97" s="6">
        <v>44017.709819004631</v>
      </c>
      <c r="AN97" s="5" t="s">
        <v>125</v>
      </c>
      <c r="AO97">
        <v>1</v>
      </c>
      <c r="AP97">
        <v>1</v>
      </c>
      <c r="AQ97">
        <v>1</v>
      </c>
      <c r="AR97">
        <v>-63</v>
      </c>
      <c r="AT97">
        <v>94</v>
      </c>
      <c r="AU97" s="5" t="s">
        <v>8</v>
      </c>
      <c r="AV97" s="6">
        <v>44017.70672545139</v>
      </c>
      <c r="AW97" s="5" t="s">
        <v>127</v>
      </c>
      <c r="AX97">
        <v>1</v>
      </c>
      <c r="AY97">
        <v>1</v>
      </c>
      <c r="AZ97">
        <v>1</v>
      </c>
      <c r="BA97">
        <v>-67</v>
      </c>
      <c r="BC97">
        <v>94</v>
      </c>
      <c r="BD97" s="5" t="s">
        <v>8</v>
      </c>
      <c r="BE97" s="6">
        <v>44017.702547615743</v>
      </c>
      <c r="BF97" s="5" t="s">
        <v>129</v>
      </c>
      <c r="BG97">
        <v>1</v>
      </c>
      <c r="BH97">
        <v>1</v>
      </c>
      <c r="BI97">
        <v>1</v>
      </c>
      <c r="BJ97">
        <v>-77</v>
      </c>
    </row>
    <row r="98" spans="37:62" x14ac:dyDescent="0.25">
      <c r="AK98">
        <v>95</v>
      </c>
      <c r="AL98" s="5" t="s">
        <v>8</v>
      </c>
      <c r="AM98" s="6">
        <v>44017.709819004631</v>
      </c>
      <c r="AN98" s="5" t="s">
        <v>125</v>
      </c>
      <c r="AO98">
        <v>1</v>
      </c>
      <c r="AP98">
        <v>1</v>
      </c>
      <c r="AQ98">
        <v>1</v>
      </c>
      <c r="AR98">
        <v>-63</v>
      </c>
      <c r="AT98">
        <v>95</v>
      </c>
      <c r="AU98" s="5" t="s">
        <v>8</v>
      </c>
      <c r="AV98" s="6">
        <v>44017.706736342596</v>
      </c>
      <c r="AW98" s="5" t="s">
        <v>127</v>
      </c>
      <c r="AX98">
        <v>1</v>
      </c>
      <c r="AY98">
        <v>1</v>
      </c>
      <c r="AZ98">
        <v>1</v>
      </c>
      <c r="BA98">
        <v>-69</v>
      </c>
      <c r="BC98">
        <v>95</v>
      </c>
      <c r="BD98" s="5" t="s">
        <v>8</v>
      </c>
      <c r="BE98" s="6">
        <v>44017.702565601852</v>
      </c>
      <c r="BF98" s="5" t="s">
        <v>129</v>
      </c>
      <c r="BG98">
        <v>1</v>
      </c>
      <c r="BH98">
        <v>1</v>
      </c>
      <c r="BI98">
        <v>1</v>
      </c>
      <c r="BJ98">
        <v>-77</v>
      </c>
    </row>
    <row r="99" spans="37:62" x14ac:dyDescent="0.25">
      <c r="AK99">
        <v>96</v>
      </c>
      <c r="AL99" s="5" t="s">
        <v>8</v>
      </c>
      <c r="AM99" s="6">
        <v>44017.709833356479</v>
      </c>
      <c r="AN99" s="5" t="s">
        <v>125</v>
      </c>
      <c r="AO99">
        <v>1</v>
      </c>
      <c r="AP99">
        <v>1</v>
      </c>
      <c r="AQ99">
        <v>1</v>
      </c>
      <c r="AR99">
        <v>-64</v>
      </c>
      <c r="AT99">
        <v>96</v>
      </c>
      <c r="AU99" s="5" t="s">
        <v>8</v>
      </c>
      <c r="AV99" s="6">
        <v>44017.706747696757</v>
      </c>
      <c r="AW99" s="5" t="s">
        <v>127</v>
      </c>
      <c r="AX99">
        <v>1</v>
      </c>
      <c r="AY99">
        <v>1</v>
      </c>
      <c r="AZ99">
        <v>1</v>
      </c>
      <c r="BA99">
        <v>-67</v>
      </c>
      <c r="BC99">
        <v>96</v>
      </c>
      <c r="BD99" s="5" t="s">
        <v>8</v>
      </c>
      <c r="BE99" s="6">
        <v>44017.702569687499</v>
      </c>
      <c r="BF99" s="5" t="s">
        <v>129</v>
      </c>
      <c r="BG99">
        <v>1</v>
      </c>
      <c r="BH99">
        <v>1</v>
      </c>
      <c r="BI99">
        <v>1</v>
      </c>
      <c r="BJ99">
        <v>-76</v>
      </c>
    </row>
    <row r="100" spans="37:62" x14ac:dyDescent="0.25">
      <c r="AK100">
        <v>97</v>
      </c>
      <c r="AL100" s="5" t="s">
        <v>8</v>
      </c>
      <c r="AM100" s="6">
        <v>44017.709840578704</v>
      </c>
      <c r="AN100" s="5" t="s">
        <v>125</v>
      </c>
      <c r="AO100">
        <v>1</v>
      </c>
      <c r="AP100">
        <v>1</v>
      </c>
      <c r="AQ100">
        <v>1</v>
      </c>
      <c r="AR100">
        <v>-64</v>
      </c>
      <c r="AT100">
        <v>97</v>
      </c>
      <c r="AU100" s="5" t="s">
        <v>8</v>
      </c>
      <c r="AV100" s="6">
        <v>44017.706761793983</v>
      </c>
      <c r="AW100" s="5" t="s">
        <v>127</v>
      </c>
      <c r="AX100">
        <v>1</v>
      </c>
      <c r="AY100">
        <v>1</v>
      </c>
      <c r="AZ100">
        <v>1</v>
      </c>
      <c r="BA100">
        <v>-67</v>
      </c>
      <c r="BC100">
        <v>97</v>
      </c>
      <c r="BD100" s="5" t="s">
        <v>8</v>
      </c>
      <c r="BE100" s="6">
        <v>44017.70258287037</v>
      </c>
      <c r="BF100" s="5" t="s">
        <v>129</v>
      </c>
      <c r="BG100">
        <v>1</v>
      </c>
      <c r="BH100">
        <v>1</v>
      </c>
      <c r="BI100">
        <v>1</v>
      </c>
      <c r="BJ100">
        <v>-77</v>
      </c>
    </row>
    <row r="101" spans="37:62" x14ac:dyDescent="0.25">
      <c r="AK101">
        <v>98</v>
      </c>
      <c r="AL101" s="5" t="s">
        <v>8</v>
      </c>
      <c r="AM101" s="6">
        <v>44017.709849560182</v>
      </c>
      <c r="AN101" s="5" t="s">
        <v>125</v>
      </c>
      <c r="AO101">
        <v>1</v>
      </c>
      <c r="AP101">
        <v>1</v>
      </c>
      <c r="AQ101">
        <v>1</v>
      </c>
      <c r="AR101">
        <v>-64</v>
      </c>
      <c r="AT101">
        <v>98</v>
      </c>
      <c r="AU101" s="5" t="s">
        <v>8</v>
      </c>
      <c r="AV101" s="6">
        <v>44017.706775567131</v>
      </c>
      <c r="AW101" s="5" t="s">
        <v>127</v>
      </c>
      <c r="AX101">
        <v>1</v>
      </c>
      <c r="AY101">
        <v>1</v>
      </c>
      <c r="AZ101">
        <v>1</v>
      </c>
      <c r="BA101">
        <v>-66</v>
      </c>
      <c r="BC101">
        <v>98</v>
      </c>
      <c r="BD101" s="5" t="s">
        <v>8</v>
      </c>
      <c r="BE101" s="6">
        <v>44017.702594606482</v>
      </c>
      <c r="BF101" s="5" t="s">
        <v>129</v>
      </c>
      <c r="BG101">
        <v>1</v>
      </c>
      <c r="BH101">
        <v>1</v>
      </c>
      <c r="BI101">
        <v>1</v>
      </c>
      <c r="BJ101">
        <v>-80</v>
      </c>
    </row>
    <row r="102" spans="37:62" x14ac:dyDescent="0.25">
      <c r="AK102">
        <v>99</v>
      </c>
      <c r="AL102" s="5" t="s">
        <v>8</v>
      </c>
      <c r="AM102" s="6">
        <v>44017.709861145835</v>
      </c>
      <c r="AN102" s="5" t="s">
        <v>125</v>
      </c>
      <c r="AO102">
        <v>1</v>
      </c>
      <c r="AP102">
        <v>1</v>
      </c>
      <c r="AQ102">
        <v>1</v>
      </c>
      <c r="AR102">
        <v>-63</v>
      </c>
      <c r="AT102">
        <v>99</v>
      </c>
      <c r="AU102" s="5" t="s">
        <v>8</v>
      </c>
      <c r="AV102" s="6">
        <v>44017.706770833334</v>
      </c>
      <c r="AW102" s="5" t="s">
        <v>127</v>
      </c>
      <c r="AX102">
        <v>1</v>
      </c>
      <c r="AY102">
        <v>1</v>
      </c>
      <c r="AZ102">
        <v>1</v>
      </c>
      <c r="BA102">
        <v>-66</v>
      </c>
      <c r="BC102">
        <v>99</v>
      </c>
      <c r="BD102" s="5" t="s">
        <v>8</v>
      </c>
      <c r="BE102" s="6">
        <v>44017.70260449074</v>
      </c>
      <c r="BF102" s="5" t="s">
        <v>129</v>
      </c>
      <c r="BG102">
        <v>1</v>
      </c>
      <c r="BH102">
        <v>1</v>
      </c>
      <c r="BI102">
        <v>1</v>
      </c>
      <c r="BJ102">
        <v>-69</v>
      </c>
    </row>
    <row r="103" spans="37:62" x14ac:dyDescent="0.25">
      <c r="AK103">
        <v>100</v>
      </c>
      <c r="AL103" s="5" t="s">
        <v>8</v>
      </c>
      <c r="AM103" s="6">
        <v>44017.709873067128</v>
      </c>
      <c r="AN103" s="5" t="s">
        <v>125</v>
      </c>
      <c r="AO103">
        <v>1</v>
      </c>
      <c r="AP103">
        <v>1</v>
      </c>
      <c r="AQ103">
        <v>1</v>
      </c>
      <c r="AR103">
        <v>-63</v>
      </c>
      <c r="AT103">
        <v>100</v>
      </c>
      <c r="AU103" s="5" t="s">
        <v>8</v>
      </c>
      <c r="AV103" s="6">
        <v>44017.706783368056</v>
      </c>
      <c r="AW103" s="5" t="s">
        <v>127</v>
      </c>
      <c r="AX103">
        <v>1</v>
      </c>
      <c r="AY103">
        <v>1</v>
      </c>
      <c r="AZ103">
        <v>1</v>
      </c>
      <c r="BA103">
        <v>-67</v>
      </c>
      <c r="BC103">
        <v>100</v>
      </c>
      <c r="BD103" s="5" t="s">
        <v>8</v>
      </c>
      <c r="BE103" s="6">
        <v>44017.702616226852</v>
      </c>
      <c r="BF103" s="5" t="s">
        <v>129</v>
      </c>
      <c r="BG103">
        <v>1</v>
      </c>
      <c r="BH103">
        <v>1</v>
      </c>
      <c r="BI103">
        <v>1</v>
      </c>
      <c r="BJ103">
        <v>-77</v>
      </c>
    </row>
    <row r="104" spans="37:62" x14ac:dyDescent="0.25">
      <c r="AK104">
        <v>101</v>
      </c>
      <c r="AL104" s="5" t="s">
        <v>8</v>
      </c>
      <c r="AM104" s="6">
        <v>44017.709884791664</v>
      </c>
      <c r="AN104" s="5" t="s">
        <v>125</v>
      </c>
      <c r="AO104">
        <v>1</v>
      </c>
      <c r="AP104">
        <v>1</v>
      </c>
      <c r="AQ104">
        <v>1</v>
      </c>
      <c r="AR104">
        <v>-63</v>
      </c>
      <c r="AT104">
        <v>101</v>
      </c>
      <c r="AU104" s="5" t="s">
        <v>8</v>
      </c>
      <c r="AV104" s="6">
        <v>44017.706795358798</v>
      </c>
      <c r="AW104" s="5" t="s">
        <v>127</v>
      </c>
      <c r="AX104">
        <v>1</v>
      </c>
      <c r="AY104">
        <v>1</v>
      </c>
      <c r="AZ104">
        <v>1</v>
      </c>
      <c r="BA104">
        <v>-66</v>
      </c>
    </row>
    <row r="105" spans="37:62" x14ac:dyDescent="0.25">
      <c r="AK105">
        <v>102</v>
      </c>
      <c r="AL105" s="5" t="s">
        <v>8</v>
      </c>
      <c r="AM105" s="6">
        <v>44017.709897326386</v>
      </c>
      <c r="AN105" s="5" t="s">
        <v>125</v>
      </c>
      <c r="AO105">
        <v>1</v>
      </c>
      <c r="AP105">
        <v>1</v>
      </c>
      <c r="AQ105">
        <v>1</v>
      </c>
      <c r="AR105">
        <v>-63</v>
      </c>
      <c r="AT105">
        <v>102</v>
      </c>
      <c r="AU105" s="5" t="s">
        <v>8</v>
      </c>
      <c r="AV105" s="6">
        <v>44017.70680659722</v>
      </c>
      <c r="AW105" s="5" t="s">
        <v>127</v>
      </c>
      <c r="AX105">
        <v>1</v>
      </c>
      <c r="AY105">
        <v>1</v>
      </c>
      <c r="AZ105">
        <v>1</v>
      </c>
      <c r="BA105">
        <v>-68</v>
      </c>
    </row>
    <row r="106" spans="37:62" x14ac:dyDescent="0.25">
      <c r="AK106">
        <v>103</v>
      </c>
      <c r="AL106" s="5" t="s">
        <v>8</v>
      </c>
      <c r="AM106" s="6">
        <v>44017.709897326386</v>
      </c>
      <c r="AN106" s="5" t="s">
        <v>125</v>
      </c>
      <c r="AO106">
        <v>1</v>
      </c>
      <c r="AP106">
        <v>1</v>
      </c>
      <c r="AQ106">
        <v>1</v>
      </c>
      <c r="AR106">
        <v>-63</v>
      </c>
      <c r="AT106">
        <v>103</v>
      </c>
      <c r="AU106" s="5" t="s">
        <v>8</v>
      </c>
      <c r="AV106" s="6">
        <v>44017.706805555557</v>
      </c>
      <c r="AW106" s="5" t="s">
        <v>127</v>
      </c>
      <c r="AX106">
        <v>1</v>
      </c>
      <c r="AY106">
        <v>1</v>
      </c>
      <c r="AZ106">
        <v>1</v>
      </c>
      <c r="BA106">
        <v>-68</v>
      </c>
    </row>
    <row r="107" spans="37:62" x14ac:dyDescent="0.25">
      <c r="AK107">
        <v>104</v>
      </c>
      <c r="AL107" s="5" t="s">
        <v>8</v>
      </c>
      <c r="AM107" s="6">
        <v>44017.70990804398</v>
      </c>
      <c r="AN107" s="5" t="s">
        <v>125</v>
      </c>
      <c r="AO107">
        <v>1</v>
      </c>
      <c r="AP107">
        <v>1</v>
      </c>
      <c r="AQ107">
        <v>1</v>
      </c>
      <c r="AR107">
        <v>-63</v>
      </c>
      <c r="AT107">
        <v>104</v>
      </c>
      <c r="AU107" s="5" t="s">
        <v>8</v>
      </c>
      <c r="AV107" s="6">
        <v>44017.706805555557</v>
      </c>
      <c r="AW107" s="5" t="s">
        <v>127</v>
      </c>
      <c r="AX107">
        <v>1</v>
      </c>
      <c r="AY107">
        <v>1</v>
      </c>
      <c r="AZ107">
        <v>1</v>
      </c>
      <c r="BA107">
        <v>-68</v>
      </c>
    </row>
    <row r="108" spans="37:62" x14ac:dyDescent="0.25">
      <c r="AK108">
        <v>105</v>
      </c>
      <c r="AL108" s="5" t="s">
        <v>8</v>
      </c>
      <c r="AM108" s="6">
        <v>44017.709920451387</v>
      </c>
      <c r="AN108" s="5" t="s">
        <v>125</v>
      </c>
      <c r="AO108">
        <v>1</v>
      </c>
      <c r="AP108">
        <v>1</v>
      </c>
      <c r="AQ108">
        <v>1</v>
      </c>
      <c r="AR108">
        <v>-64</v>
      </c>
      <c r="AT108">
        <v>105</v>
      </c>
      <c r="AU108" s="5" t="s">
        <v>8</v>
      </c>
      <c r="AV108" s="6">
        <v>44017.706819166669</v>
      </c>
      <c r="AW108" s="5" t="s">
        <v>127</v>
      </c>
      <c r="AX108">
        <v>1</v>
      </c>
      <c r="AY108">
        <v>1</v>
      </c>
      <c r="AZ108">
        <v>1</v>
      </c>
      <c r="BA108">
        <v>-66</v>
      </c>
    </row>
    <row r="109" spans="37:62" x14ac:dyDescent="0.25">
      <c r="AK109">
        <v>106</v>
      </c>
      <c r="AL109" s="5" t="s">
        <v>8</v>
      </c>
      <c r="AM109" s="6">
        <v>44017.709934317128</v>
      </c>
      <c r="AN109" s="5" t="s">
        <v>125</v>
      </c>
      <c r="AO109">
        <v>1</v>
      </c>
      <c r="AP109">
        <v>1</v>
      </c>
      <c r="AQ109">
        <v>1</v>
      </c>
      <c r="AR109">
        <v>-63</v>
      </c>
      <c r="AT109">
        <v>106</v>
      </c>
      <c r="AU109" s="5" t="s">
        <v>8</v>
      </c>
      <c r="AV109" s="6">
        <v>44017.706832326388</v>
      </c>
      <c r="AW109" s="5" t="s">
        <v>127</v>
      </c>
      <c r="AX109">
        <v>1</v>
      </c>
      <c r="AY109">
        <v>1</v>
      </c>
      <c r="AZ109">
        <v>1</v>
      </c>
      <c r="BA109">
        <v>-69</v>
      </c>
    </row>
    <row r="110" spans="37:62" x14ac:dyDescent="0.25">
      <c r="AK110">
        <v>107</v>
      </c>
      <c r="AL110" s="5" t="s">
        <v>8</v>
      </c>
      <c r="AM110" s="6">
        <v>44017.709944513888</v>
      </c>
      <c r="AN110" s="5" t="s">
        <v>125</v>
      </c>
      <c r="AO110">
        <v>1</v>
      </c>
      <c r="AP110">
        <v>1</v>
      </c>
      <c r="AQ110">
        <v>1</v>
      </c>
      <c r="AR110">
        <v>-63</v>
      </c>
      <c r="AT110">
        <v>107</v>
      </c>
      <c r="AU110" s="5" t="s">
        <v>8</v>
      </c>
      <c r="AV110" s="6">
        <v>44017.7068453588</v>
      </c>
      <c r="AW110" s="5" t="s">
        <v>127</v>
      </c>
      <c r="AX110">
        <v>1</v>
      </c>
      <c r="AY110">
        <v>1</v>
      </c>
      <c r="AZ110">
        <v>1</v>
      </c>
      <c r="BA110">
        <v>-69</v>
      </c>
    </row>
    <row r="111" spans="37:62" x14ac:dyDescent="0.25">
      <c r="AK111">
        <v>108</v>
      </c>
      <c r="AL111" s="5" t="s">
        <v>8</v>
      </c>
      <c r="AM111" s="6">
        <v>44017.709955625003</v>
      </c>
      <c r="AN111" s="5" t="s">
        <v>125</v>
      </c>
      <c r="AO111">
        <v>1</v>
      </c>
      <c r="AP111">
        <v>1</v>
      </c>
      <c r="AQ111">
        <v>1</v>
      </c>
      <c r="AR111">
        <v>-63</v>
      </c>
      <c r="AT111">
        <v>108</v>
      </c>
      <c r="AU111" s="5" t="s">
        <v>8</v>
      </c>
      <c r="AV111" s="6">
        <v>44017.706853136573</v>
      </c>
      <c r="AW111" s="5" t="s">
        <v>127</v>
      </c>
      <c r="AX111">
        <v>1</v>
      </c>
      <c r="AY111">
        <v>1</v>
      </c>
      <c r="AZ111">
        <v>1</v>
      </c>
      <c r="BA111">
        <v>-69</v>
      </c>
    </row>
    <row r="112" spans="37:62" x14ac:dyDescent="0.25">
      <c r="AK112">
        <v>109</v>
      </c>
      <c r="AL112" s="5" t="s">
        <v>8</v>
      </c>
      <c r="AM112" s="6">
        <v>44017.709966944443</v>
      </c>
      <c r="AN112" s="5" t="s">
        <v>125</v>
      </c>
      <c r="AO112">
        <v>1</v>
      </c>
      <c r="AP112">
        <v>1</v>
      </c>
      <c r="AQ112">
        <v>1</v>
      </c>
      <c r="AR112">
        <v>-63</v>
      </c>
      <c r="AT112">
        <v>109</v>
      </c>
      <c r="AU112" s="5" t="s">
        <v>8</v>
      </c>
      <c r="AV112" s="6">
        <v>44017.706867349538</v>
      </c>
      <c r="AW112" s="5" t="s">
        <v>127</v>
      </c>
      <c r="AX112">
        <v>1</v>
      </c>
      <c r="AY112">
        <v>1</v>
      </c>
      <c r="AZ112">
        <v>1</v>
      </c>
      <c r="BA112">
        <v>-69</v>
      </c>
    </row>
    <row r="113" spans="8:63" x14ac:dyDescent="0.25">
      <c r="AK113">
        <v>110</v>
      </c>
      <c r="AL113" s="5" t="s">
        <v>8</v>
      </c>
      <c r="AM113" s="6">
        <v>44017.709977280094</v>
      </c>
      <c r="AN113" s="5" t="s">
        <v>125</v>
      </c>
      <c r="AO113">
        <v>1</v>
      </c>
      <c r="AP113">
        <v>1</v>
      </c>
      <c r="AQ113">
        <v>1</v>
      </c>
      <c r="AR113">
        <v>-63</v>
      </c>
      <c r="AT113">
        <v>110</v>
      </c>
      <c r="AU113" s="5" t="s">
        <v>8</v>
      </c>
      <c r="AV113" s="6">
        <v>44017.706877986115</v>
      </c>
      <c r="AW113" s="5" t="s">
        <v>127</v>
      </c>
      <c r="AX113">
        <v>1</v>
      </c>
      <c r="AY113">
        <v>1</v>
      </c>
      <c r="AZ113">
        <v>1</v>
      </c>
      <c r="BA113">
        <v>-69</v>
      </c>
    </row>
    <row r="114" spans="8:63" x14ac:dyDescent="0.25">
      <c r="AK114">
        <v>111</v>
      </c>
      <c r="AL114" s="5" t="s">
        <v>8</v>
      </c>
      <c r="AM114" s="6">
        <v>44017.709993425924</v>
      </c>
      <c r="AN114" s="5" t="s">
        <v>125</v>
      </c>
      <c r="AO114">
        <v>1</v>
      </c>
      <c r="AP114">
        <v>1</v>
      </c>
      <c r="AQ114">
        <v>1</v>
      </c>
      <c r="AR114">
        <v>-64</v>
      </c>
      <c r="AT114">
        <v>111</v>
      </c>
      <c r="AU114" s="5" t="s">
        <v>8</v>
      </c>
      <c r="AV114" s="6">
        <v>44017.706886782405</v>
      </c>
      <c r="AW114" s="5" t="s">
        <v>127</v>
      </c>
      <c r="AX114">
        <v>1</v>
      </c>
      <c r="AY114">
        <v>1</v>
      </c>
      <c r="AZ114">
        <v>1</v>
      </c>
      <c r="BA114">
        <v>-69</v>
      </c>
    </row>
    <row r="115" spans="8:63" x14ac:dyDescent="0.25">
      <c r="AK115">
        <v>112</v>
      </c>
      <c r="AL115" s="5" t="s">
        <v>8</v>
      </c>
      <c r="AM115" s="6">
        <v>44017.710000543979</v>
      </c>
      <c r="AN115" s="5" t="s">
        <v>125</v>
      </c>
      <c r="AO115">
        <v>1</v>
      </c>
      <c r="AP115">
        <v>1</v>
      </c>
      <c r="AQ115">
        <v>1</v>
      </c>
      <c r="AR115">
        <v>-64</v>
      </c>
      <c r="AT115">
        <v>112</v>
      </c>
      <c r="AU115" s="5" t="s">
        <v>8</v>
      </c>
      <c r="AV115" s="6">
        <v>44017.706899930556</v>
      </c>
      <c r="AW115" s="5" t="s">
        <v>127</v>
      </c>
      <c r="AX115">
        <v>1</v>
      </c>
      <c r="AY115">
        <v>1</v>
      </c>
      <c r="AZ115">
        <v>1</v>
      </c>
      <c r="BA115">
        <v>-69</v>
      </c>
    </row>
    <row r="116" spans="8:63" x14ac:dyDescent="0.25">
      <c r="AK116">
        <v>113</v>
      </c>
      <c r="AL116" s="5" t="s">
        <v>8</v>
      </c>
      <c r="AM116" s="6">
        <v>44017.710012997682</v>
      </c>
      <c r="AN116" s="5" t="s">
        <v>125</v>
      </c>
      <c r="AO116">
        <v>1</v>
      </c>
      <c r="AP116">
        <v>1</v>
      </c>
      <c r="AQ116">
        <v>1</v>
      </c>
      <c r="AR116">
        <v>-65</v>
      </c>
      <c r="AT116">
        <v>113</v>
      </c>
      <c r="AU116" s="5" t="s">
        <v>8</v>
      </c>
      <c r="AV116" s="6">
        <v>44017.70689814815</v>
      </c>
      <c r="AW116" s="5" t="s">
        <v>127</v>
      </c>
      <c r="AX116">
        <v>1</v>
      </c>
      <c r="AY116">
        <v>1</v>
      </c>
      <c r="AZ116">
        <v>1</v>
      </c>
      <c r="BA116">
        <v>-69</v>
      </c>
    </row>
    <row r="117" spans="8:63" x14ac:dyDescent="0.25">
      <c r="AK117">
        <v>114</v>
      </c>
      <c r="AL117" s="5" t="s">
        <v>8</v>
      </c>
      <c r="AM117" s="6">
        <v>44017.710012997682</v>
      </c>
      <c r="AN117" s="5" t="s">
        <v>125</v>
      </c>
      <c r="AO117">
        <v>1</v>
      </c>
      <c r="AP117">
        <v>1</v>
      </c>
      <c r="AQ117">
        <v>1</v>
      </c>
      <c r="AR117">
        <v>-65</v>
      </c>
      <c r="AT117">
        <v>114</v>
      </c>
      <c r="AU117" s="5" t="s">
        <v>8</v>
      </c>
      <c r="AV117" s="6">
        <v>44017.706910636574</v>
      </c>
      <c r="AW117" s="5" t="s">
        <v>127</v>
      </c>
      <c r="AX117">
        <v>1</v>
      </c>
      <c r="AY117">
        <v>1</v>
      </c>
      <c r="AZ117">
        <v>1</v>
      </c>
      <c r="BA117">
        <v>-69</v>
      </c>
    </row>
    <row r="118" spans="8:63" x14ac:dyDescent="0.25">
      <c r="AT118">
        <v>115</v>
      </c>
      <c r="AU118" s="5" t="s">
        <v>8</v>
      </c>
      <c r="AV118" s="6">
        <v>44017.706921909725</v>
      </c>
      <c r="AW118" s="5" t="s">
        <v>127</v>
      </c>
      <c r="AX118">
        <v>1</v>
      </c>
      <c r="AY118">
        <v>1</v>
      </c>
      <c r="AZ118">
        <v>1</v>
      </c>
      <c r="BA118">
        <v>-69</v>
      </c>
    </row>
    <row r="123" spans="8:63" x14ac:dyDescent="0.25">
      <c r="H123" s="10">
        <f>AVERAGE(_0m_outdoor[RSSI])</f>
        <v>-28.15</v>
      </c>
      <c r="I123" t="s">
        <v>33</v>
      </c>
      <c r="Q123" s="10">
        <f>AVERAGE(_0_5m_outdoor__2[RSSI])</f>
        <v>-38.097560975609753</v>
      </c>
      <c r="R123" t="s">
        <v>33</v>
      </c>
      <c r="Z123" s="10">
        <f>AVERAGE(_1m_outdoor[RSSI])</f>
        <v>-40.341463414634148</v>
      </c>
      <c r="AA123" t="s">
        <v>33</v>
      </c>
      <c r="AI123" s="10">
        <f>AVERAGE(_2m_outdoor[RSSI])</f>
        <v>-52.6</v>
      </c>
      <c r="AJ123" t="s">
        <v>33</v>
      </c>
      <c r="AR123" s="10">
        <f>AVERAGE(_4m_outdoor[RSSI])</f>
        <v>-63.80869565217391</v>
      </c>
      <c r="AS123" t="s">
        <v>33</v>
      </c>
      <c r="BA123" s="10">
        <f>AVERAGE(_6m_outdoorScan[RSSI])</f>
        <v>-67.956896551724142</v>
      </c>
      <c r="BB123" t="s">
        <v>33</v>
      </c>
      <c r="BJ123" s="10">
        <f>AVERAGE(_8m_outdoorScan[RSSI])</f>
        <v>-73.663366336633658</v>
      </c>
      <c r="BK123" t="s">
        <v>33</v>
      </c>
    </row>
    <row r="124" spans="8:63" x14ac:dyDescent="0.25">
      <c r="H124" s="10">
        <f>MEDIAN(_0m_outdoor[RSSI])</f>
        <v>-28</v>
      </c>
      <c r="I124" t="s">
        <v>50</v>
      </c>
      <c r="Q124" s="10">
        <f>MEDIAN(_0_5m_outdoor__2[RSSI])</f>
        <v>-37</v>
      </c>
      <c r="R124" t="s">
        <v>50</v>
      </c>
      <c r="Z124" s="10">
        <f>MEDIAN(_1m_outdoor[RSSI])</f>
        <v>-41</v>
      </c>
      <c r="AA124" t="s">
        <v>50</v>
      </c>
      <c r="AI124" s="10">
        <f>MEDIAN(_2m_outdoor[RSSI])</f>
        <v>-53</v>
      </c>
      <c r="AJ124" t="s">
        <v>50</v>
      </c>
      <c r="AR124" s="10">
        <f>MEDIAN(_4m_outdoor[RSSI])</f>
        <v>-64</v>
      </c>
      <c r="AS124" t="s">
        <v>50</v>
      </c>
      <c r="BA124" s="10">
        <f>MEDIAN(_6m_outdoorScan[RSSI])</f>
        <v>-68</v>
      </c>
      <c r="BB124" t="s">
        <v>50</v>
      </c>
      <c r="BJ124" s="10">
        <f>MEDIAN(_8m_outdoorScan[RSSI])</f>
        <v>-74</v>
      </c>
      <c r="BK124" t="s">
        <v>50</v>
      </c>
    </row>
    <row r="125" spans="8:63" x14ac:dyDescent="0.25">
      <c r="H125" s="10">
        <f>MODE(_0m_outdoor[RSSI])</f>
        <v>-28</v>
      </c>
      <c r="I125" t="s">
        <v>34</v>
      </c>
      <c r="Q125" s="10">
        <f>MODE(_0_5m_outdoor__2[RSSI])</f>
        <v>-36</v>
      </c>
      <c r="R125" t="s">
        <v>34</v>
      </c>
      <c r="Z125" s="10">
        <f>MODE(_1m_outdoor[RSSI])</f>
        <v>-43</v>
      </c>
      <c r="AA125" t="s">
        <v>34</v>
      </c>
      <c r="AI125" s="10">
        <f>MODE(_2m_outdoor[RSSI])</f>
        <v>-53</v>
      </c>
      <c r="AJ125" t="s">
        <v>34</v>
      </c>
      <c r="AR125" s="10">
        <f>MODE(_4m_outdoor[RSSI])</f>
        <v>-64</v>
      </c>
      <c r="AS125" t="s">
        <v>34</v>
      </c>
      <c r="BA125" s="10">
        <f>MODE(_6m_outdoorScan[RSSI])</f>
        <v>-69</v>
      </c>
      <c r="BB125" t="s">
        <v>34</v>
      </c>
      <c r="BJ125" s="10">
        <f>MODE(_8m_outdoorScan[RSSI])</f>
        <v>-76</v>
      </c>
      <c r="BK125" t="s">
        <v>34</v>
      </c>
    </row>
    <row r="126" spans="8:63" x14ac:dyDescent="0.25">
      <c r="H126" s="9">
        <f>STDEV(_0m_outdoor[RSSI])</f>
        <v>4.1851385419582687</v>
      </c>
      <c r="I126" t="s">
        <v>35</v>
      </c>
      <c r="Q126" s="9">
        <f>STDEV(_0_5m_outdoor__2[RSSI])</f>
        <v>2.2113895863097097</v>
      </c>
      <c r="R126" t="s">
        <v>35</v>
      </c>
      <c r="Z126" s="9">
        <f>STDEV(_1m_outdoor[RSSI])</f>
        <v>2.6889566387128752</v>
      </c>
      <c r="AA126" t="s">
        <v>35</v>
      </c>
      <c r="AI126" s="9">
        <f>STDEV(_2m_outdoor[RSSI])</f>
        <v>0.70891755695856662</v>
      </c>
      <c r="AJ126" t="s">
        <v>35</v>
      </c>
      <c r="AR126" s="9">
        <f>STDEV(_4m_outdoor[RSSI])</f>
        <v>0.81537476233392625</v>
      </c>
      <c r="AS126" t="s">
        <v>35</v>
      </c>
      <c r="BA126" s="9">
        <f>STDEV(_6m_outdoorScan[RSSI])</f>
        <v>1.2186395934691341</v>
      </c>
      <c r="BB126" t="s">
        <v>35</v>
      </c>
      <c r="BJ126" s="9">
        <f>STDEV(_8m_outdoorScan[RSSI])</f>
        <v>3.1249871286863655</v>
      </c>
      <c r="BK126" t="s">
        <v>35</v>
      </c>
    </row>
    <row r="144" spans="10:25" x14ac:dyDescent="0.25">
      <c r="J144" s="5">
        <v>0</v>
      </c>
      <c r="K144" s="5" t="s">
        <v>8</v>
      </c>
      <c r="L144" s="6">
        <v>44017.715731504628</v>
      </c>
      <c r="M144" s="5" t="s">
        <v>117</v>
      </c>
      <c r="N144" s="5">
        <v>1</v>
      </c>
      <c r="O144" s="5">
        <v>1</v>
      </c>
      <c r="P144" s="5">
        <v>1</v>
      </c>
      <c r="T144" s="5">
        <v>0</v>
      </c>
      <c r="U144" s="5" t="s">
        <v>8</v>
      </c>
      <c r="V144" s="6">
        <v>44017.705773171299</v>
      </c>
      <c r="W144" s="5" t="s">
        <v>127</v>
      </c>
      <c r="X144" s="5">
        <v>1</v>
      </c>
      <c r="Y144" s="5">
        <v>1</v>
      </c>
    </row>
    <row r="145" spans="8:34" x14ac:dyDescent="0.25">
      <c r="H145" s="5"/>
      <c r="J145" s="5">
        <v>0</v>
      </c>
      <c r="K145" s="5" t="s">
        <v>8</v>
      </c>
      <c r="L145" s="6">
        <v>44017.705773171299</v>
      </c>
      <c r="M145" s="5" t="s">
        <v>127</v>
      </c>
      <c r="N145" s="5">
        <v>1</v>
      </c>
      <c r="O145" s="5">
        <v>1</v>
      </c>
      <c r="P145" s="5">
        <v>1</v>
      </c>
      <c r="S145" s="5">
        <v>0</v>
      </c>
      <c r="T145" s="5" t="s">
        <v>8</v>
      </c>
      <c r="U145" s="6">
        <v>44017.701462442128</v>
      </c>
      <c r="V145" s="5" t="s">
        <v>129</v>
      </c>
      <c r="W145" s="5">
        <v>1</v>
      </c>
      <c r="X145" s="5">
        <v>1</v>
      </c>
      <c r="Y145" s="5">
        <v>1</v>
      </c>
      <c r="AB145" s="5">
        <v>0</v>
      </c>
      <c r="AC145" s="5" t="s">
        <v>8</v>
      </c>
      <c r="AD145" s="6">
        <v>44017.712242743059</v>
      </c>
      <c r="AE145" s="5" t="s">
        <v>123</v>
      </c>
      <c r="AF145" s="5">
        <v>1</v>
      </c>
      <c r="AG145" s="5">
        <v>1</v>
      </c>
      <c r="AH145" s="5">
        <v>1</v>
      </c>
    </row>
    <row r="146" spans="8:34" x14ac:dyDescent="0.25">
      <c r="H146" s="5"/>
      <c r="J146" s="5">
        <v>1</v>
      </c>
      <c r="K146" s="5" t="s">
        <v>8</v>
      </c>
      <c r="L146" s="6">
        <v>44017.705776226852</v>
      </c>
      <c r="M146" s="5" t="s">
        <v>127</v>
      </c>
      <c r="N146" s="5">
        <v>1</v>
      </c>
      <c r="O146" s="5">
        <v>1</v>
      </c>
      <c r="P146" s="5">
        <v>1</v>
      </c>
      <c r="S146" s="5">
        <v>1</v>
      </c>
      <c r="T146" s="5" t="s">
        <v>8</v>
      </c>
      <c r="U146" s="6">
        <v>44017.701470659726</v>
      </c>
      <c r="V146" s="5" t="s">
        <v>129</v>
      </c>
      <c r="W146" s="5">
        <v>1</v>
      </c>
      <c r="X146" s="5">
        <v>1</v>
      </c>
      <c r="Y146" s="5">
        <v>1</v>
      </c>
      <c r="AB146" s="5">
        <v>1</v>
      </c>
      <c r="AC146" s="5" t="s">
        <v>8</v>
      </c>
      <c r="AD146" s="6">
        <v>44017.712246840281</v>
      </c>
      <c r="AE146" s="5" t="s">
        <v>123</v>
      </c>
      <c r="AF146" s="5">
        <v>1</v>
      </c>
      <c r="AG146" s="5">
        <v>1</v>
      </c>
      <c r="AH146" s="5">
        <v>1</v>
      </c>
    </row>
    <row r="147" spans="8:34" x14ac:dyDescent="0.25">
      <c r="H147" s="5"/>
      <c r="J147" s="5">
        <v>2</v>
      </c>
      <c r="K147" s="5" t="s">
        <v>8</v>
      </c>
      <c r="L147" s="6">
        <v>44017.705787268518</v>
      </c>
      <c r="M147" s="5" t="s">
        <v>127</v>
      </c>
      <c r="N147" s="5">
        <v>1</v>
      </c>
      <c r="O147" s="5">
        <v>1</v>
      </c>
      <c r="P147" s="5">
        <v>1</v>
      </c>
      <c r="S147" s="5">
        <v>2</v>
      </c>
      <c r="T147" s="5" t="s">
        <v>8</v>
      </c>
      <c r="U147" s="6">
        <v>44017.701486446756</v>
      </c>
      <c r="V147" s="5" t="s">
        <v>129</v>
      </c>
      <c r="W147" s="5">
        <v>1</v>
      </c>
      <c r="X147" s="5">
        <v>1</v>
      </c>
      <c r="Y147" s="5">
        <v>1</v>
      </c>
      <c r="AB147" s="5">
        <v>2</v>
      </c>
      <c r="AC147" s="5" t="s">
        <v>8</v>
      </c>
      <c r="AD147" s="6">
        <v>44017.712257893516</v>
      </c>
      <c r="AE147" s="5" t="s">
        <v>123</v>
      </c>
      <c r="AF147" s="5">
        <v>1</v>
      </c>
      <c r="AG147" s="5">
        <v>1</v>
      </c>
      <c r="AH147" s="5">
        <v>1</v>
      </c>
    </row>
    <row r="148" spans="8:34" x14ac:dyDescent="0.25">
      <c r="H148" s="5"/>
      <c r="J148" s="5">
        <v>3</v>
      </c>
      <c r="K148" s="5" t="s">
        <v>8</v>
      </c>
      <c r="L148" s="6">
        <v>44017.70579990741</v>
      </c>
      <c r="M148" s="5" t="s">
        <v>127</v>
      </c>
      <c r="N148" s="5">
        <v>1</v>
      </c>
      <c r="O148" s="5">
        <v>1</v>
      </c>
      <c r="P148" s="5">
        <v>1</v>
      </c>
      <c r="S148" s="5">
        <v>3</v>
      </c>
      <c r="T148" s="5" t="s">
        <v>8</v>
      </c>
      <c r="U148" s="6">
        <v>44017.701494212961</v>
      </c>
      <c r="V148" s="5" t="s">
        <v>129</v>
      </c>
      <c r="W148" s="5">
        <v>1</v>
      </c>
      <c r="X148" s="5">
        <v>1</v>
      </c>
      <c r="Y148" s="5">
        <v>1</v>
      </c>
      <c r="AB148" s="5">
        <v>3</v>
      </c>
      <c r="AC148" s="5" t="s">
        <v>8</v>
      </c>
      <c r="AD148" s="6">
        <v>44017.712270254633</v>
      </c>
      <c r="AE148" s="5" t="s">
        <v>123</v>
      </c>
      <c r="AF148" s="5">
        <v>1</v>
      </c>
      <c r="AG148" s="5">
        <v>1</v>
      </c>
      <c r="AH148" s="5">
        <v>1</v>
      </c>
    </row>
    <row r="149" spans="8:34" x14ac:dyDescent="0.25">
      <c r="H149" s="5"/>
      <c r="J149" s="5">
        <v>4</v>
      </c>
      <c r="K149" s="5" t="s">
        <v>8</v>
      </c>
      <c r="L149" s="6">
        <v>44017.705814351852</v>
      </c>
      <c r="M149" s="5" t="s">
        <v>127</v>
      </c>
      <c r="N149" s="5">
        <v>1</v>
      </c>
      <c r="O149" s="5">
        <v>1</v>
      </c>
      <c r="P149" s="5">
        <v>1</v>
      </c>
      <c r="S149" s="5">
        <v>4</v>
      </c>
      <c r="T149" s="5" t="s">
        <v>8</v>
      </c>
      <c r="U149" s="6">
        <v>44017.701505902776</v>
      </c>
      <c r="V149" s="5" t="s">
        <v>129</v>
      </c>
      <c r="W149" s="5">
        <v>1</v>
      </c>
      <c r="X149" s="5">
        <v>1</v>
      </c>
      <c r="Y149" s="5">
        <v>1</v>
      </c>
      <c r="AB149" s="5">
        <v>4</v>
      </c>
      <c r="AC149" s="5" t="s">
        <v>8</v>
      </c>
      <c r="AD149" s="6">
        <v>44017.712281412038</v>
      </c>
      <c r="AE149" s="5" t="s">
        <v>123</v>
      </c>
      <c r="AF149" s="5">
        <v>1</v>
      </c>
      <c r="AG149" s="5">
        <v>1</v>
      </c>
      <c r="AH149" s="5">
        <v>1</v>
      </c>
    </row>
    <row r="150" spans="8:34" x14ac:dyDescent="0.25">
      <c r="H150" s="5"/>
      <c r="J150" s="5">
        <v>5</v>
      </c>
      <c r="K150" s="5" t="s">
        <v>8</v>
      </c>
      <c r="L150" s="6">
        <v>44017.705821875003</v>
      </c>
      <c r="M150" s="5" t="s">
        <v>127</v>
      </c>
      <c r="N150" s="5">
        <v>1</v>
      </c>
      <c r="O150" s="5">
        <v>1</v>
      </c>
      <c r="P150" s="5">
        <v>1</v>
      </c>
      <c r="S150" s="5">
        <v>5</v>
      </c>
      <c r="T150" s="5" t="s">
        <v>8</v>
      </c>
      <c r="U150" s="6">
        <v>44017.701521134259</v>
      </c>
      <c r="V150" s="5" t="s">
        <v>129</v>
      </c>
      <c r="W150" s="5">
        <v>1</v>
      </c>
      <c r="X150" s="5">
        <v>1</v>
      </c>
      <c r="Y150" s="5">
        <v>1</v>
      </c>
      <c r="AB150" s="5">
        <v>5</v>
      </c>
      <c r="AC150" s="5" t="s">
        <v>8</v>
      </c>
      <c r="AD150" s="6">
        <v>44017.712294560188</v>
      </c>
      <c r="AE150" s="5" t="s">
        <v>123</v>
      </c>
      <c r="AF150" s="5">
        <v>1</v>
      </c>
      <c r="AG150" s="5">
        <v>1</v>
      </c>
      <c r="AH150" s="5">
        <v>1</v>
      </c>
    </row>
    <row r="151" spans="8:34" x14ac:dyDescent="0.25">
      <c r="H151" s="5"/>
      <c r="J151" s="5">
        <v>6</v>
      </c>
      <c r="K151" s="5" t="s">
        <v>8</v>
      </c>
      <c r="L151" s="6">
        <v>44017.705837928239</v>
      </c>
      <c r="M151" s="5" t="s">
        <v>127</v>
      </c>
      <c r="N151" s="5">
        <v>1</v>
      </c>
      <c r="O151" s="5">
        <v>1</v>
      </c>
      <c r="P151" s="5">
        <v>1</v>
      </c>
      <c r="S151" s="5">
        <v>6</v>
      </c>
      <c r="T151" s="5" t="s">
        <v>8</v>
      </c>
      <c r="U151" s="6">
        <v>44017.701527939818</v>
      </c>
      <c r="V151" s="5" t="s">
        <v>129</v>
      </c>
      <c r="W151" s="5">
        <v>1</v>
      </c>
      <c r="X151" s="5">
        <v>1</v>
      </c>
      <c r="Y151" s="5">
        <v>1</v>
      </c>
      <c r="AB151" s="5">
        <v>6</v>
      </c>
      <c r="AC151" s="5" t="s">
        <v>8</v>
      </c>
      <c r="AD151" s="6">
        <v>44017.712306678244</v>
      </c>
      <c r="AE151" s="5" t="s">
        <v>123</v>
      </c>
      <c r="AF151" s="5">
        <v>1</v>
      </c>
      <c r="AG151" s="5">
        <v>1</v>
      </c>
      <c r="AH151" s="5">
        <v>1</v>
      </c>
    </row>
    <row r="152" spans="8:34" x14ac:dyDescent="0.25">
      <c r="H152" s="5"/>
      <c r="J152" s="5">
        <v>7</v>
      </c>
      <c r="K152" s="5" t="s">
        <v>8</v>
      </c>
      <c r="L152" s="6">
        <v>44017.705847476849</v>
      </c>
      <c r="M152" s="5" t="s">
        <v>127</v>
      </c>
      <c r="N152" s="5">
        <v>1</v>
      </c>
      <c r="O152" s="5">
        <v>1</v>
      </c>
      <c r="P152" s="5">
        <v>1</v>
      </c>
      <c r="S152" s="5">
        <v>7</v>
      </c>
      <c r="T152" s="5" t="s">
        <v>8</v>
      </c>
      <c r="U152" s="6">
        <v>44017.701540393522</v>
      </c>
      <c r="V152" s="5" t="s">
        <v>129</v>
      </c>
      <c r="W152" s="5">
        <v>1</v>
      </c>
      <c r="X152" s="5">
        <v>1</v>
      </c>
      <c r="Y152" s="5">
        <v>1</v>
      </c>
      <c r="AB152" s="5">
        <v>7</v>
      </c>
      <c r="AC152" s="5" t="s">
        <v>8</v>
      </c>
      <c r="AD152" s="6">
        <v>44017.712318414349</v>
      </c>
      <c r="AE152" s="5" t="s">
        <v>123</v>
      </c>
      <c r="AF152" s="5">
        <v>1</v>
      </c>
      <c r="AG152" s="5">
        <v>1</v>
      </c>
      <c r="AH152" s="5">
        <v>1</v>
      </c>
    </row>
    <row r="153" spans="8:34" x14ac:dyDescent="0.25">
      <c r="H153" s="5"/>
      <c r="J153" s="5">
        <v>8</v>
      </c>
      <c r="K153" s="5" t="s">
        <v>8</v>
      </c>
      <c r="L153" s="6">
        <v>44017.705863657407</v>
      </c>
      <c r="M153" s="5" t="s">
        <v>127</v>
      </c>
      <c r="N153" s="5">
        <v>1</v>
      </c>
      <c r="O153" s="5">
        <v>1</v>
      </c>
      <c r="P153" s="5">
        <v>1</v>
      </c>
      <c r="S153" s="5">
        <v>8</v>
      </c>
      <c r="T153" s="5" t="s">
        <v>8</v>
      </c>
      <c r="U153" s="6">
        <v>44017.701552418985</v>
      </c>
      <c r="V153" s="5" t="s">
        <v>129</v>
      </c>
      <c r="W153" s="5">
        <v>1</v>
      </c>
      <c r="X153" s="5">
        <v>1</v>
      </c>
      <c r="Y153" s="5">
        <v>1</v>
      </c>
      <c r="AB153" s="5">
        <v>8</v>
      </c>
      <c r="AC153" s="5" t="s">
        <v>8</v>
      </c>
      <c r="AD153" s="6">
        <v>44017.712327442132</v>
      </c>
      <c r="AE153" s="5" t="s">
        <v>123</v>
      </c>
      <c r="AF153" s="5">
        <v>1</v>
      </c>
      <c r="AG153" s="5">
        <v>1</v>
      </c>
      <c r="AH153" s="5">
        <v>1</v>
      </c>
    </row>
    <row r="154" spans="8:34" x14ac:dyDescent="0.25">
      <c r="H154" s="5"/>
      <c r="J154" s="5">
        <v>9</v>
      </c>
      <c r="K154" s="5" t="s">
        <v>8</v>
      </c>
      <c r="L154" s="6">
        <v>44017.705868310186</v>
      </c>
      <c r="M154" s="5" t="s">
        <v>127</v>
      </c>
      <c r="N154" s="5">
        <v>1</v>
      </c>
      <c r="O154" s="5">
        <v>1</v>
      </c>
      <c r="P154" s="5">
        <v>1</v>
      </c>
      <c r="S154" s="5">
        <v>9</v>
      </c>
      <c r="T154" s="5" t="s">
        <v>8</v>
      </c>
      <c r="U154" s="6">
        <v>44017.701564189818</v>
      </c>
      <c r="V154" s="5" t="s">
        <v>129</v>
      </c>
      <c r="W154" s="5">
        <v>1</v>
      </c>
      <c r="X154" s="5">
        <v>1</v>
      </c>
      <c r="Y154" s="5">
        <v>1</v>
      </c>
      <c r="AB154" s="5">
        <v>9</v>
      </c>
      <c r="AC154" s="5" t="s">
        <v>8</v>
      </c>
      <c r="AD154" s="6">
        <v>44017.712338182871</v>
      </c>
      <c r="AE154" s="5" t="s">
        <v>123</v>
      </c>
      <c r="AF154" s="5">
        <v>1</v>
      </c>
      <c r="AG154" s="5">
        <v>1</v>
      </c>
      <c r="AH154" s="5">
        <v>1</v>
      </c>
    </row>
    <row r="155" spans="8:34" x14ac:dyDescent="0.25">
      <c r="H155" s="5"/>
      <c r="J155" s="5">
        <v>10</v>
      </c>
      <c r="K155" s="5" t="s">
        <v>8</v>
      </c>
      <c r="L155" s="6">
        <v>44017.705879699075</v>
      </c>
      <c r="M155" s="5" t="s">
        <v>127</v>
      </c>
      <c r="N155" s="5">
        <v>1</v>
      </c>
      <c r="O155" s="5">
        <v>1</v>
      </c>
      <c r="P155" s="5">
        <v>1</v>
      </c>
      <c r="S155" s="5">
        <v>10</v>
      </c>
      <c r="T155" s="5" t="s">
        <v>8</v>
      </c>
      <c r="U155" s="6">
        <v>44017.701574085651</v>
      </c>
      <c r="V155" s="5" t="s">
        <v>129</v>
      </c>
      <c r="W155" s="5">
        <v>1</v>
      </c>
      <c r="X155" s="5">
        <v>1</v>
      </c>
      <c r="Y155" s="5">
        <v>1</v>
      </c>
      <c r="AB155" s="5">
        <v>10</v>
      </c>
      <c r="AC155" s="5" t="s">
        <v>8</v>
      </c>
      <c r="AD155" s="6">
        <v>44017.712350624999</v>
      </c>
      <c r="AE155" s="5" t="s">
        <v>123</v>
      </c>
      <c r="AF155" s="5">
        <v>1</v>
      </c>
      <c r="AG155" s="5">
        <v>1</v>
      </c>
      <c r="AH155" s="5">
        <v>1</v>
      </c>
    </row>
    <row r="156" spans="8:34" x14ac:dyDescent="0.25">
      <c r="H156" s="5"/>
      <c r="J156" s="5">
        <v>11</v>
      </c>
      <c r="K156" s="5" t="s">
        <v>8</v>
      </c>
      <c r="L156" s="6">
        <v>44017.705893773149</v>
      </c>
      <c r="M156" s="5" t="s">
        <v>127</v>
      </c>
      <c r="N156" s="5">
        <v>1</v>
      </c>
      <c r="O156" s="5">
        <v>1</v>
      </c>
      <c r="P156" s="5">
        <v>1</v>
      </c>
      <c r="S156" s="5">
        <v>11</v>
      </c>
      <c r="T156" s="5" t="s">
        <v>8</v>
      </c>
      <c r="U156" s="6">
        <v>44017.701589328703</v>
      </c>
      <c r="V156" s="5" t="s">
        <v>129</v>
      </c>
      <c r="W156" s="5">
        <v>1</v>
      </c>
      <c r="X156" s="5">
        <v>1</v>
      </c>
      <c r="Y156" s="5">
        <v>1</v>
      </c>
      <c r="AB156" s="5">
        <v>11</v>
      </c>
      <c r="AC156" s="5" t="s">
        <v>8</v>
      </c>
      <c r="AD156" s="6">
        <v>44017.712361481485</v>
      </c>
      <c r="AE156" s="5" t="s">
        <v>123</v>
      </c>
      <c r="AF156" s="5">
        <v>1</v>
      </c>
      <c r="AG156" s="5">
        <v>1</v>
      </c>
      <c r="AH156" s="5">
        <v>1</v>
      </c>
    </row>
    <row r="157" spans="8:34" x14ac:dyDescent="0.25">
      <c r="H157" s="5"/>
      <c r="J157" s="5">
        <v>12</v>
      </c>
      <c r="K157" s="5" t="s">
        <v>8</v>
      </c>
      <c r="L157" s="6">
        <v>44017.705906446761</v>
      </c>
      <c r="M157" s="5" t="s">
        <v>127</v>
      </c>
      <c r="N157" s="5">
        <v>1</v>
      </c>
      <c r="O157" s="5">
        <v>1</v>
      </c>
      <c r="P157" s="5">
        <v>1</v>
      </c>
      <c r="S157" s="5">
        <v>12</v>
      </c>
      <c r="T157" s="5" t="s">
        <v>8</v>
      </c>
      <c r="U157" s="6">
        <v>44017.70159773148</v>
      </c>
      <c r="V157" s="5" t="s">
        <v>129</v>
      </c>
      <c r="W157" s="5">
        <v>1</v>
      </c>
      <c r="X157" s="5">
        <v>1</v>
      </c>
      <c r="Y157" s="5">
        <v>1</v>
      </c>
      <c r="AB157" s="5">
        <v>12</v>
      </c>
      <c r="AC157" s="5" t="s">
        <v>8</v>
      </c>
      <c r="AD157" s="6">
        <v>44017.712374618059</v>
      </c>
      <c r="AE157" s="5" t="s">
        <v>123</v>
      </c>
      <c r="AF157" s="5">
        <v>1</v>
      </c>
      <c r="AG157" s="5">
        <v>1</v>
      </c>
      <c r="AH157" s="5">
        <v>1</v>
      </c>
    </row>
    <row r="158" spans="8:34" x14ac:dyDescent="0.25">
      <c r="H158" s="5"/>
      <c r="J158" s="5">
        <v>13</v>
      </c>
      <c r="K158" s="5" t="s">
        <v>8</v>
      </c>
      <c r="L158" s="6">
        <v>44017.705915416664</v>
      </c>
      <c r="M158" s="5" t="s">
        <v>127</v>
      </c>
      <c r="N158" s="5">
        <v>1</v>
      </c>
      <c r="O158" s="5">
        <v>1</v>
      </c>
      <c r="P158" s="5">
        <v>1</v>
      </c>
      <c r="S158" s="5">
        <v>13</v>
      </c>
      <c r="T158" s="5" t="s">
        <v>8</v>
      </c>
      <c r="U158" s="6">
        <v>44017.701611550925</v>
      </c>
      <c r="V158" s="5" t="s">
        <v>129</v>
      </c>
      <c r="W158" s="5">
        <v>1</v>
      </c>
      <c r="X158" s="5">
        <v>1</v>
      </c>
      <c r="Y158" s="5">
        <v>1</v>
      </c>
      <c r="AB158" s="5">
        <v>13</v>
      </c>
      <c r="AC158" s="5" t="s">
        <v>8</v>
      </c>
      <c r="AD158" s="6">
        <v>44017.712389097222</v>
      </c>
      <c r="AE158" s="5" t="s">
        <v>123</v>
      </c>
      <c r="AF158" s="5">
        <v>1</v>
      </c>
      <c r="AG158" s="5">
        <v>1</v>
      </c>
      <c r="AH158" s="5">
        <v>1</v>
      </c>
    </row>
    <row r="159" spans="8:34" x14ac:dyDescent="0.25">
      <c r="H159" s="5"/>
      <c r="J159" s="5">
        <v>14</v>
      </c>
      <c r="K159" s="5" t="s">
        <v>8</v>
      </c>
      <c r="L159" s="6">
        <v>44017.705926493058</v>
      </c>
      <c r="M159" s="5" t="s">
        <v>127</v>
      </c>
      <c r="N159" s="5">
        <v>1</v>
      </c>
      <c r="O159" s="5">
        <v>1</v>
      </c>
      <c r="P159" s="5">
        <v>1</v>
      </c>
      <c r="S159" s="5">
        <v>14</v>
      </c>
      <c r="T159" s="5" t="s">
        <v>8</v>
      </c>
      <c r="U159" s="6">
        <v>44017.701621111111</v>
      </c>
      <c r="V159" s="5" t="s">
        <v>129</v>
      </c>
      <c r="W159" s="5">
        <v>1</v>
      </c>
      <c r="X159" s="5">
        <v>1</v>
      </c>
      <c r="Y159" s="5">
        <v>1</v>
      </c>
      <c r="AB159" s="5">
        <v>14</v>
      </c>
      <c r="AC159" s="5" t="s">
        <v>8</v>
      </c>
      <c r="AD159" s="6">
        <v>44017.712396261573</v>
      </c>
      <c r="AE159" s="5" t="s">
        <v>123</v>
      </c>
      <c r="AF159" s="5">
        <v>1</v>
      </c>
      <c r="AG159" s="5">
        <v>1</v>
      </c>
      <c r="AH159" s="5">
        <v>1</v>
      </c>
    </row>
    <row r="160" spans="8:34" x14ac:dyDescent="0.25">
      <c r="H160" s="5"/>
      <c r="J160" s="5">
        <v>15</v>
      </c>
      <c r="K160" s="5" t="s">
        <v>8</v>
      </c>
      <c r="L160" s="6">
        <v>44017.705939479165</v>
      </c>
      <c r="M160" s="5" t="s">
        <v>127</v>
      </c>
      <c r="N160" s="5">
        <v>1</v>
      </c>
      <c r="O160" s="5">
        <v>1</v>
      </c>
      <c r="P160" s="5">
        <v>1</v>
      </c>
      <c r="S160" s="5">
        <v>15</v>
      </c>
      <c r="T160" s="5" t="s">
        <v>8</v>
      </c>
      <c r="U160" s="6">
        <v>44017.701633564815</v>
      </c>
      <c r="V160" s="5" t="s">
        <v>129</v>
      </c>
      <c r="W160" s="5">
        <v>1</v>
      </c>
      <c r="X160" s="5">
        <v>1</v>
      </c>
      <c r="Y160" s="5">
        <v>1</v>
      </c>
      <c r="AB160" s="5">
        <v>15</v>
      </c>
      <c r="AC160" s="5" t="s">
        <v>8</v>
      </c>
      <c r="AD160" s="6">
        <v>44017.712407627318</v>
      </c>
      <c r="AE160" s="5" t="s">
        <v>123</v>
      </c>
      <c r="AF160" s="5">
        <v>1</v>
      </c>
      <c r="AG160" s="5">
        <v>1</v>
      </c>
      <c r="AH160" s="5">
        <v>1</v>
      </c>
    </row>
    <row r="161" spans="8:34" x14ac:dyDescent="0.25">
      <c r="H161" s="5"/>
      <c r="J161" s="5">
        <v>16</v>
      </c>
      <c r="K161" s="5" t="s">
        <v>8</v>
      </c>
      <c r="L161" s="6">
        <v>44017.705951493059</v>
      </c>
      <c r="M161" s="5" t="s">
        <v>127</v>
      </c>
      <c r="N161" s="5">
        <v>1</v>
      </c>
      <c r="O161" s="5">
        <v>1</v>
      </c>
      <c r="P161" s="5">
        <v>1</v>
      </c>
      <c r="S161" s="5">
        <v>16</v>
      </c>
      <c r="T161" s="5" t="s">
        <v>8</v>
      </c>
      <c r="U161" s="6">
        <v>44017.701644074077</v>
      </c>
      <c r="V161" s="5" t="s">
        <v>129</v>
      </c>
      <c r="W161" s="5">
        <v>1</v>
      </c>
      <c r="X161" s="5">
        <v>1</v>
      </c>
      <c r="Y161" s="5">
        <v>1</v>
      </c>
      <c r="AB161" s="5">
        <v>16</v>
      </c>
      <c r="AC161" s="5" t="s">
        <v>8</v>
      </c>
      <c r="AD161" s="6">
        <v>44017.712421331016</v>
      </c>
      <c r="AE161" s="5" t="s">
        <v>123</v>
      </c>
      <c r="AF161" s="5">
        <v>1</v>
      </c>
      <c r="AG161" s="5">
        <v>1</v>
      </c>
      <c r="AH161" s="5">
        <v>1</v>
      </c>
    </row>
    <row r="162" spans="8:34" x14ac:dyDescent="0.25">
      <c r="H162" s="5"/>
      <c r="J162" s="5">
        <v>17</v>
      </c>
      <c r="K162" s="5" t="s">
        <v>8</v>
      </c>
      <c r="L162" s="6">
        <v>44017.705960810184</v>
      </c>
      <c r="M162" s="5" t="s">
        <v>127</v>
      </c>
      <c r="N162" s="5">
        <v>1</v>
      </c>
      <c r="O162" s="5">
        <v>1</v>
      </c>
      <c r="P162" s="5">
        <v>1</v>
      </c>
      <c r="S162" s="5">
        <v>17</v>
      </c>
      <c r="T162" s="5" t="s">
        <v>8</v>
      </c>
      <c r="U162" s="6">
        <v>44017.701656307872</v>
      </c>
      <c r="V162" s="5" t="s">
        <v>129</v>
      </c>
      <c r="W162" s="5">
        <v>1</v>
      </c>
      <c r="X162" s="5">
        <v>1</v>
      </c>
      <c r="Y162" s="5">
        <v>1</v>
      </c>
      <c r="AB162" s="5">
        <v>17</v>
      </c>
      <c r="AC162" s="5" t="s">
        <v>8</v>
      </c>
      <c r="AD162" s="6">
        <v>44017.712431030093</v>
      </c>
      <c r="AE162" s="5" t="s">
        <v>123</v>
      </c>
      <c r="AF162" s="5">
        <v>1</v>
      </c>
      <c r="AG162" s="5">
        <v>1</v>
      </c>
      <c r="AH162" s="5">
        <v>1</v>
      </c>
    </row>
    <row r="163" spans="8:34" x14ac:dyDescent="0.25">
      <c r="H163" s="5"/>
      <c r="J163" s="5">
        <v>18</v>
      </c>
      <c r="K163" s="5" t="s">
        <v>8</v>
      </c>
      <c r="L163" s="6">
        <v>44017.705975219906</v>
      </c>
      <c r="M163" s="5" t="s">
        <v>127</v>
      </c>
      <c r="N163" s="5">
        <v>1</v>
      </c>
      <c r="O163" s="5">
        <v>1</v>
      </c>
      <c r="P163" s="5">
        <v>1</v>
      </c>
      <c r="S163" s="5">
        <v>18</v>
      </c>
      <c r="T163" s="5" t="s">
        <v>8</v>
      </c>
      <c r="U163" s="6">
        <v>44017.701667696761</v>
      </c>
      <c r="V163" s="5" t="s">
        <v>129</v>
      </c>
      <c r="W163" s="5">
        <v>1</v>
      </c>
      <c r="X163" s="5">
        <v>1</v>
      </c>
      <c r="Y163" s="5">
        <v>1</v>
      </c>
      <c r="AB163" s="5">
        <v>18</v>
      </c>
      <c r="AC163" s="5" t="s">
        <v>8</v>
      </c>
      <c r="AD163" s="6">
        <v>44017.712453969907</v>
      </c>
      <c r="AE163" s="5" t="s">
        <v>123</v>
      </c>
      <c r="AF163" s="5">
        <v>1</v>
      </c>
      <c r="AG163" s="5">
        <v>1</v>
      </c>
      <c r="AH163" s="5">
        <v>1</v>
      </c>
    </row>
    <row r="164" spans="8:34" x14ac:dyDescent="0.25">
      <c r="H164" s="5"/>
      <c r="J164" s="5">
        <v>19</v>
      </c>
      <c r="K164" s="5" t="s">
        <v>8</v>
      </c>
      <c r="L164" s="6">
        <v>44017.705984328706</v>
      </c>
      <c r="M164" s="5" t="s">
        <v>127</v>
      </c>
      <c r="N164" s="5">
        <v>1</v>
      </c>
      <c r="O164" s="5">
        <v>1</v>
      </c>
      <c r="P164" s="5">
        <v>1</v>
      </c>
      <c r="S164" s="5">
        <v>19</v>
      </c>
      <c r="T164" s="5" t="s">
        <v>8</v>
      </c>
      <c r="U164" s="6">
        <v>44017.70168056713</v>
      </c>
      <c r="V164" s="5" t="s">
        <v>129</v>
      </c>
      <c r="W164" s="5">
        <v>1</v>
      </c>
      <c r="X164" s="5">
        <v>1</v>
      </c>
      <c r="Y164" s="5">
        <v>1</v>
      </c>
      <c r="AB164" s="5">
        <v>19</v>
      </c>
      <c r="AC164" s="5" t="s">
        <v>8</v>
      </c>
      <c r="AD164" s="6">
        <v>44017.712466805555</v>
      </c>
      <c r="AE164" s="5" t="s">
        <v>123</v>
      </c>
      <c r="AF164" s="5">
        <v>1</v>
      </c>
      <c r="AG164" s="5">
        <v>1</v>
      </c>
      <c r="AH164" s="5">
        <v>1</v>
      </c>
    </row>
    <row r="165" spans="8:34" x14ac:dyDescent="0.25">
      <c r="H165" s="5"/>
      <c r="J165" s="5">
        <v>20</v>
      </c>
      <c r="K165" s="5" t="s">
        <v>8</v>
      </c>
      <c r="L165" s="6">
        <v>44017.705998738427</v>
      </c>
      <c r="M165" s="5" t="s">
        <v>127</v>
      </c>
      <c r="N165" s="5">
        <v>1</v>
      </c>
      <c r="O165" s="5">
        <v>1</v>
      </c>
      <c r="P165" s="5">
        <v>1</v>
      </c>
      <c r="S165" s="5">
        <v>20</v>
      </c>
      <c r="T165" s="5" t="s">
        <v>8</v>
      </c>
      <c r="U165" s="6">
        <v>44017.701689861111</v>
      </c>
      <c r="V165" s="5" t="s">
        <v>129</v>
      </c>
      <c r="W165" s="5">
        <v>1</v>
      </c>
      <c r="X165" s="5">
        <v>1</v>
      </c>
      <c r="Y165" s="5">
        <v>1</v>
      </c>
      <c r="AB165" s="5">
        <v>20</v>
      </c>
      <c r="AC165" s="5" t="s">
        <v>8</v>
      </c>
      <c r="AD165" s="6">
        <v>44017.712487245371</v>
      </c>
      <c r="AE165" s="5" t="s">
        <v>123</v>
      </c>
      <c r="AF165" s="5">
        <v>1</v>
      </c>
      <c r="AG165" s="5">
        <v>1</v>
      </c>
      <c r="AH165" s="5">
        <v>1</v>
      </c>
    </row>
    <row r="166" spans="8:34" x14ac:dyDescent="0.25">
      <c r="H166" s="5"/>
      <c r="J166" s="5">
        <v>21</v>
      </c>
      <c r="K166" s="5" t="s">
        <v>8</v>
      </c>
      <c r="L166" s="6">
        <v>44017.706007037035</v>
      </c>
      <c r="M166" s="5" t="s">
        <v>127</v>
      </c>
      <c r="N166" s="5">
        <v>1</v>
      </c>
      <c r="O166" s="5">
        <v>1</v>
      </c>
      <c r="P166" s="5">
        <v>1</v>
      </c>
      <c r="S166" s="5">
        <v>21</v>
      </c>
      <c r="T166" s="5" t="s">
        <v>8</v>
      </c>
      <c r="U166" s="6">
        <v>44017.701701597223</v>
      </c>
      <c r="V166" s="5" t="s">
        <v>129</v>
      </c>
      <c r="W166" s="5">
        <v>1</v>
      </c>
      <c r="X166" s="5">
        <v>1</v>
      </c>
      <c r="Y166" s="5">
        <v>1</v>
      </c>
      <c r="AB166" s="5">
        <v>21</v>
      </c>
      <c r="AC166" s="5" t="s">
        <v>8</v>
      </c>
      <c r="AD166" s="6">
        <v>44017.712488518519</v>
      </c>
      <c r="AE166" s="5" t="s">
        <v>123</v>
      </c>
      <c r="AF166" s="5">
        <v>1</v>
      </c>
      <c r="AG166" s="5">
        <v>1</v>
      </c>
      <c r="AH166" s="5">
        <v>1</v>
      </c>
    </row>
    <row r="167" spans="8:34" x14ac:dyDescent="0.25">
      <c r="H167" s="5"/>
      <c r="J167" s="5">
        <v>22</v>
      </c>
      <c r="K167" s="5" t="s">
        <v>8</v>
      </c>
      <c r="L167" s="6">
        <v>44017.706020798614</v>
      </c>
      <c r="M167" s="5" t="s">
        <v>127</v>
      </c>
      <c r="N167" s="5">
        <v>1</v>
      </c>
      <c r="O167" s="5">
        <v>1</v>
      </c>
      <c r="P167" s="5">
        <v>1</v>
      </c>
      <c r="S167" s="5">
        <v>22</v>
      </c>
      <c r="T167" s="5" t="s">
        <v>8</v>
      </c>
      <c r="U167" s="6">
        <v>44017.701714664348</v>
      </c>
      <c r="V167" s="5" t="s">
        <v>129</v>
      </c>
      <c r="W167" s="5">
        <v>1</v>
      </c>
      <c r="X167" s="5">
        <v>1</v>
      </c>
      <c r="Y167" s="5">
        <v>1</v>
      </c>
      <c r="AB167" s="5">
        <v>22</v>
      </c>
      <c r="AC167" s="5" t="s">
        <v>8</v>
      </c>
      <c r="AD167" s="6">
        <v>44017.712500752314</v>
      </c>
      <c r="AE167" s="5" t="s">
        <v>123</v>
      </c>
      <c r="AF167" s="5">
        <v>1</v>
      </c>
      <c r="AG167" s="5">
        <v>1</v>
      </c>
      <c r="AH167" s="5">
        <v>1</v>
      </c>
    </row>
    <row r="168" spans="8:34" x14ac:dyDescent="0.25">
      <c r="H168" s="5"/>
      <c r="J168" s="5">
        <v>23</v>
      </c>
      <c r="K168" s="5" t="s">
        <v>8</v>
      </c>
      <c r="L168" s="6">
        <v>44017.706031087961</v>
      </c>
      <c r="M168" s="5" t="s">
        <v>127</v>
      </c>
      <c r="N168" s="5">
        <v>1</v>
      </c>
      <c r="O168" s="5">
        <v>1</v>
      </c>
      <c r="P168" s="5">
        <v>1</v>
      </c>
      <c r="S168" s="5">
        <v>23</v>
      </c>
      <c r="T168" s="5" t="s">
        <v>8</v>
      </c>
      <c r="U168" s="6">
        <v>44017.701725543979</v>
      </c>
      <c r="V168" s="5" t="s">
        <v>129</v>
      </c>
      <c r="W168" s="5">
        <v>1</v>
      </c>
      <c r="X168" s="5">
        <v>1</v>
      </c>
      <c r="Y168" s="5">
        <v>1</v>
      </c>
      <c r="AB168" s="5">
        <v>23</v>
      </c>
      <c r="AC168" s="5" t="s">
        <v>8</v>
      </c>
      <c r="AD168" s="6">
        <v>44017.712520324072</v>
      </c>
      <c r="AE168" s="5" t="s">
        <v>123</v>
      </c>
      <c r="AF168" s="5">
        <v>1</v>
      </c>
      <c r="AG168" s="5">
        <v>1</v>
      </c>
      <c r="AH168" s="5">
        <v>1</v>
      </c>
    </row>
    <row r="169" spans="8:34" x14ac:dyDescent="0.25">
      <c r="J169">
        <v>24</v>
      </c>
      <c r="K169" s="5" t="s">
        <v>8</v>
      </c>
      <c r="L169" s="6">
        <v>44017.706041712961</v>
      </c>
      <c r="M169" s="5" t="s">
        <v>127</v>
      </c>
      <c r="N169">
        <v>1</v>
      </c>
      <c r="O169">
        <v>1</v>
      </c>
      <c r="P169">
        <v>1</v>
      </c>
      <c r="S169">
        <v>24</v>
      </c>
      <c r="T169" s="5" t="s">
        <v>8</v>
      </c>
      <c r="U169" s="6">
        <v>44017.701737233794</v>
      </c>
      <c r="V169" s="5" t="s">
        <v>129</v>
      </c>
      <c r="W169">
        <v>1</v>
      </c>
      <c r="X169">
        <v>1</v>
      </c>
      <c r="Y169">
        <v>1</v>
      </c>
      <c r="AB169">
        <v>24</v>
      </c>
      <c r="AC169" s="5" t="s">
        <v>8</v>
      </c>
      <c r="AD169" s="6">
        <v>44017.712523726848</v>
      </c>
      <c r="AE169" s="5" t="s">
        <v>123</v>
      </c>
      <c r="AF169">
        <v>1</v>
      </c>
      <c r="AG169">
        <v>1</v>
      </c>
      <c r="AH169">
        <v>1</v>
      </c>
    </row>
    <row r="170" spans="8:34" x14ac:dyDescent="0.25">
      <c r="J170">
        <v>25</v>
      </c>
      <c r="K170" s="5" t="s">
        <v>8</v>
      </c>
      <c r="L170" s="6">
        <v>44017.706055509261</v>
      </c>
      <c r="M170" s="5" t="s">
        <v>127</v>
      </c>
      <c r="N170">
        <v>1</v>
      </c>
      <c r="O170">
        <v>1</v>
      </c>
      <c r="P170">
        <v>1</v>
      </c>
      <c r="S170">
        <v>25</v>
      </c>
      <c r="T170" s="5" t="s">
        <v>8</v>
      </c>
      <c r="U170" s="6">
        <v>44017.701748009262</v>
      </c>
      <c r="V170" s="5" t="s">
        <v>129</v>
      </c>
      <c r="W170">
        <v>1</v>
      </c>
      <c r="X170">
        <v>1</v>
      </c>
      <c r="Y170">
        <v>1</v>
      </c>
      <c r="AB170">
        <v>25</v>
      </c>
      <c r="AC170" s="5" t="s">
        <v>8</v>
      </c>
      <c r="AD170" s="6">
        <v>44017.712535405095</v>
      </c>
      <c r="AE170" s="5" t="s">
        <v>123</v>
      </c>
      <c r="AF170">
        <v>1</v>
      </c>
      <c r="AG170">
        <v>1</v>
      </c>
      <c r="AH170">
        <v>1</v>
      </c>
    </row>
    <row r="171" spans="8:34" x14ac:dyDescent="0.25">
      <c r="J171">
        <v>26</v>
      </c>
      <c r="K171" s="5" t="s">
        <v>8</v>
      </c>
      <c r="L171" s="6">
        <v>44017.706065509257</v>
      </c>
      <c r="M171" s="5" t="s">
        <v>127</v>
      </c>
      <c r="N171">
        <v>1</v>
      </c>
      <c r="O171">
        <v>1</v>
      </c>
      <c r="P171">
        <v>1</v>
      </c>
      <c r="S171">
        <v>26</v>
      </c>
      <c r="T171" s="5" t="s">
        <v>8</v>
      </c>
      <c r="U171" s="6">
        <v>44017.701759282405</v>
      </c>
      <c r="V171" s="5" t="s">
        <v>129</v>
      </c>
      <c r="W171">
        <v>1</v>
      </c>
      <c r="X171">
        <v>1</v>
      </c>
      <c r="Y171">
        <v>1</v>
      </c>
      <c r="AB171">
        <v>26</v>
      </c>
      <c r="AC171" s="5" t="s">
        <v>8</v>
      </c>
      <c r="AD171" s="6">
        <v>44017.712547858799</v>
      </c>
      <c r="AE171" s="5" t="s">
        <v>123</v>
      </c>
      <c r="AF171">
        <v>1</v>
      </c>
      <c r="AG171">
        <v>1</v>
      </c>
      <c r="AH171">
        <v>1</v>
      </c>
    </row>
    <row r="172" spans="8:34" x14ac:dyDescent="0.25">
      <c r="J172">
        <v>27</v>
      </c>
      <c r="K172" s="5" t="s">
        <v>8</v>
      </c>
      <c r="L172" s="6">
        <v>44017.706076493057</v>
      </c>
      <c r="M172" s="5" t="s">
        <v>127</v>
      </c>
      <c r="N172">
        <v>1</v>
      </c>
      <c r="O172">
        <v>1</v>
      </c>
      <c r="P172">
        <v>1</v>
      </c>
      <c r="S172">
        <v>27</v>
      </c>
      <c r="T172" s="5" t="s">
        <v>8</v>
      </c>
      <c r="U172" s="6">
        <v>44017.701771284723</v>
      </c>
      <c r="V172" s="5" t="s">
        <v>129</v>
      </c>
      <c r="W172">
        <v>1</v>
      </c>
      <c r="X172">
        <v>1</v>
      </c>
      <c r="Y172">
        <v>1</v>
      </c>
      <c r="AB172">
        <v>27</v>
      </c>
      <c r="AC172" s="5" t="s">
        <v>8</v>
      </c>
      <c r="AD172" s="6">
        <v>44017.712558055558</v>
      </c>
      <c r="AE172" s="5" t="s">
        <v>123</v>
      </c>
      <c r="AF172">
        <v>1</v>
      </c>
      <c r="AG172">
        <v>1</v>
      </c>
      <c r="AH172">
        <v>1</v>
      </c>
    </row>
    <row r="173" spans="8:34" x14ac:dyDescent="0.25">
      <c r="J173">
        <v>28</v>
      </c>
      <c r="K173" s="5" t="s">
        <v>8</v>
      </c>
      <c r="L173" s="6">
        <v>44017.706076388888</v>
      </c>
      <c r="M173" s="5" t="s">
        <v>127</v>
      </c>
      <c r="N173">
        <v>1</v>
      </c>
      <c r="O173">
        <v>1</v>
      </c>
      <c r="P173">
        <v>1</v>
      </c>
      <c r="S173">
        <v>28</v>
      </c>
      <c r="T173" s="5" t="s">
        <v>8</v>
      </c>
      <c r="U173" s="6">
        <v>44017.701782928241</v>
      </c>
      <c r="V173" s="5" t="s">
        <v>129</v>
      </c>
      <c r="W173">
        <v>1</v>
      </c>
      <c r="X173">
        <v>1</v>
      </c>
      <c r="Y173">
        <v>1</v>
      </c>
      <c r="AB173">
        <v>28</v>
      </c>
      <c r="AC173" s="5" t="s">
        <v>8</v>
      </c>
      <c r="AD173" s="6">
        <v>44017.712571365744</v>
      </c>
      <c r="AE173" s="5" t="s">
        <v>123</v>
      </c>
      <c r="AF173">
        <v>1</v>
      </c>
      <c r="AG173">
        <v>1</v>
      </c>
      <c r="AH173">
        <v>1</v>
      </c>
    </row>
    <row r="174" spans="8:34" x14ac:dyDescent="0.25">
      <c r="J174">
        <v>29</v>
      </c>
      <c r="K174" s="5" t="s">
        <v>8</v>
      </c>
      <c r="L174" s="6">
        <v>44017.706089432868</v>
      </c>
      <c r="M174" s="5" t="s">
        <v>127</v>
      </c>
      <c r="N174">
        <v>1</v>
      </c>
      <c r="O174">
        <v>1</v>
      </c>
      <c r="P174">
        <v>1</v>
      </c>
      <c r="S174">
        <v>29</v>
      </c>
      <c r="T174" s="5" t="s">
        <v>8</v>
      </c>
      <c r="U174" s="6">
        <v>44017.701795358793</v>
      </c>
      <c r="V174" s="5" t="s">
        <v>129</v>
      </c>
      <c r="W174">
        <v>1</v>
      </c>
      <c r="X174">
        <v>1</v>
      </c>
      <c r="Y174">
        <v>1</v>
      </c>
      <c r="AB174">
        <v>29</v>
      </c>
      <c r="AC174" s="5" t="s">
        <v>8</v>
      </c>
      <c r="AD174" s="6">
        <v>44017.71258172454</v>
      </c>
      <c r="AE174" s="5" t="s">
        <v>123</v>
      </c>
      <c r="AF174">
        <v>1</v>
      </c>
      <c r="AG174">
        <v>1</v>
      </c>
      <c r="AH174">
        <v>1</v>
      </c>
    </row>
    <row r="175" spans="8:34" x14ac:dyDescent="0.25">
      <c r="J175">
        <v>30</v>
      </c>
      <c r="K175" s="5" t="s">
        <v>8</v>
      </c>
      <c r="L175" s="6">
        <v>44017.706101053242</v>
      </c>
      <c r="M175" s="5" t="s">
        <v>127</v>
      </c>
      <c r="N175">
        <v>1</v>
      </c>
      <c r="O175">
        <v>1</v>
      </c>
      <c r="P175">
        <v>1</v>
      </c>
      <c r="S175">
        <v>30</v>
      </c>
      <c r="T175" s="5" t="s">
        <v>8</v>
      </c>
      <c r="U175" s="6">
        <v>44017.701805902776</v>
      </c>
      <c r="V175" s="5" t="s">
        <v>129</v>
      </c>
      <c r="W175">
        <v>1</v>
      </c>
      <c r="X175">
        <v>1</v>
      </c>
      <c r="Y175">
        <v>1</v>
      </c>
      <c r="AB175">
        <v>30</v>
      </c>
      <c r="AC175" s="5" t="s">
        <v>8</v>
      </c>
      <c r="AD175" s="6">
        <v>44017.712594236109</v>
      </c>
      <c r="AE175" s="5" t="s">
        <v>123</v>
      </c>
      <c r="AF175">
        <v>1</v>
      </c>
      <c r="AG175">
        <v>1</v>
      </c>
      <c r="AH175">
        <v>1</v>
      </c>
    </row>
    <row r="176" spans="8:34" x14ac:dyDescent="0.25">
      <c r="J176">
        <v>31</v>
      </c>
      <c r="K176" s="5" t="s">
        <v>8</v>
      </c>
      <c r="L176" s="6">
        <v>44017.706111331019</v>
      </c>
      <c r="M176" s="5" t="s">
        <v>127</v>
      </c>
      <c r="N176">
        <v>1</v>
      </c>
      <c r="O176">
        <v>1</v>
      </c>
      <c r="P176">
        <v>1</v>
      </c>
      <c r="S176">
        <v>31</v>
      </c>
      <c r="T176" s="5" t="s">
        <v>8</v>
      </c>
      <c r="U176" s="6">
        <v>44017.701817534726</v>
      </c>
      <c r="V176" s="5" t="s">
        <v>129</v>
      </c>
      <c r="W176">
        <v>1</v>
      </c>
      <c r="X176">
        <v>1</v>
      </c>
      <c r="Y176">
        <v>1</v>
      </c>
      <c r="AB176">
        <v>31</v>
      </c>
      <c r="AC176" s="5" t="s">
        <v>8</v>
      </c>
      <c r="AD176" s="6">
        <v>44017.712606631947</v>
      </c>
      <c r="AE176" s="5" t="s">
        <v>123</v>
      </c>
      <c r="AF176">
        <v>1</v>
      </c>
      <c r="AG176">
        <v>1</v>
      </c>
      <c r="AH176">
        <v>1</v>
      </c>
    </row>
    <row r="177" spans="10:34" x14ac:dyDescent="0.25">
      <c r="J177">
        <v>32</v>
      </c>
      <c r="K177" s="5" t="s">
        <v>8</v>
      </c>
      <c r="L177" s="6">
        <v>44017.706125659723</v>
      </c>
      <c r="M177" s="5" t="s">
        <v>127</v>
      </c>
      <c r="N177">
        <v>1</v>
      </c>
      <c r="O177">
        <v>1</v>
      </c>
      <c r="P177">
        <v>1</v>
      </c>
      <c r="S177">
        <v>32</v>
      </c>
      <c r="T177" s="5" t="s">
        <v>8</v>
      </c>
      <c r="U177" s="6">
        <v>44017.701828865742</v>
      </c>
      <c r="V177" s="5" t="s">
        <v>129</v>
      </c>
      <c r="W177">
        <v>1</v>
      </c>
      <c r="X177">
        <v>1</v>
      </c>
      <c r="Y177">
        <v>1</v>
      </c>
      <c r="AB177">
        <v>32</v>
      </c>
      <c r="AC177" s="5" t="s">
        <v>8</v>
      </c>
      <c r="AD177" s="6">
        <v>44017.712616585646</v>
      </c>
      <c r="AE177" s="5" t="s">
        <v>123</v>
      </c>
      <c r="AF177">
        <v>1</v>
      </c>
      <c r="AG177">
        <v>1</v>
      </c>
      <c r="AH177">
        <v>1</v>
      </c>
    </row>
    <row r="178" spans="10:34" x14ac:dyDescent="0.25">
      <c r="J178">
        <v>33</v>
      </c>
      <c r="K178" s="5" t="s">
        <v>8</v>
      </c>
      <c r="L178" s="6">
        <v>44017.706134282409</v>
      </c>
      <c r="M178" s="5" t="s">
        <v>127</v>
      </c>
      <c r="N178">
        <v>1</v>
      </c>
      <c r="O178">
        <v>1</v>
      </c>
      <c r="P178">
        <v>1</v>
      </c>
      <c r="S178">
        <v>33</v>
      </c>
      <c r="T178" s="5" t="s">
        <v>8</v>
      </c>
      <c r="U178" s="6">
        <v>44017.701845034724</v>
      </c>
      <c r="V178" s="5" t="s">
        <v>129</v>
      </c>
      <c r="W178">
        <v>1</v>
      </c>
      <c r="X178">
        <v>1</v>
      </c>
      <c r="Y178">
        <v>1</v>
      </c>
      <c r="AB178">
        <v>33</v>
      </c>
      <c r="AC178" s="5" t="s">
        <v>8</v>
      </c>
      <c r="AD178" s="6">
        <v>44017.712629803238</v>
      </c>
      <c r="AE178" s="5" t="s">
        <v>123</v>
      </c>
      <c r="AF178">
        <v>1</v>
      </c>
      <c r="AG178">
        <v>1</v>
      </c>
      <c r="AH178">
        <v>1</v>
      </c>
    </row>
    <row r="179" spans="10:34" x14ac:dyDescent="0.25">
      <c r="J179">
        <v>34</v>
      </c>
      <c r="K179" s="5" t="s">
        <v>8</v>
      </c>
      <c r="L179" s="6">
        <v>44017.706146412034</v>
      </c>
      <c r="M179" s="5" t="s">
        <v>127</v>
      </c>
      <c r="N179">
        <v>1</v>
      </c>
      <c r="O179">
        <v>1</v>
      </c>
      <c r="P179">
        <v>1</v>
      </c>
      <c r="S179">
        <v>34</v>
      </c>
      <c r="T179" s="5" t="s">
        <v>8</v>
      </c>
      <c r="U179" s="6">
        <v>44017.701852824073</v>
      </c>
      <c r="V179" s="5" t="s">
        <v>129</v>
      </c>
      <c r="W179">
        <v>1</v>
      </c>
      <c r="X179">
        <v>1</v>
      </c>
      <c r="Y179">
        <v>1</v>
      </c>
      <c r="AB179">
        <v>34</v>
      </c>
      <c r="AC179" s="5" t="s">
        <v>8</v>
      </c>
      <c r="AD179" s="6">
        <v>44017.712646446758</v>
      </c>
      <c r="AE179" s="5" t="s">
        <v>123</v>
      </c>
      <c r="AF179">
        <v>1</v>
      </c>
      <c r="AG179">
        <v>1</v>
      </c>
      <c r="AH179">
        <v>1</v>
      </c>
    </row>
    <row r="180" spans="10:34" x14ac:dyDescent="0.25">
      <c r="J180">
        <v>35</v>
      </c>
      <c r="K180" s="5" t="s">
        <v>8</v>
      </c>
      <c r="L180" s="6">
        <v>44017.706162662034</v>
      </c>
      <c r="M180" s="5" t="s">
        <v>127</v>
      </c>
      <c r="N180">
        <v>1</v>
      </c>
      <c r="O180">
        <v>1</v>
      </c>
      <c r="P180">
        <v>1</v>
      </c>
      <c r="S180">
        <v>35</v>
      </c>
      <c r="T180" s="5" t="s">
        <v>8</v>
      </c>
      <c r="U180" s="6">
        <v>44017.701863564813</v>
      </c>
      <c r="V180" s="5" t="s">
        <v>129</v>
      </c>
      <c r="W180">
        <v>1</v>
      </c>
      <c r="X180">
        <v>1</v>
      </c>
      <c r="Y180">
        <v>1</v>
      </c>
      <c r="AB180">
        <v>35</v>
      </c>
      <c r="AC180" s="5" t="s">
        <v>8</v>
      </c>
      <c r="AD180" s="6">
        <v>44017.712651469905</v>
      </c>
      <c r="AE180" s="5" t="s">
        <v>123</v>
      </c>
      <c r="AF180">
        <v>1</v>
      </c>
      <c r="AG180">
        <v>1</v>
      </c>
      <c r="AH180">
        <v>1</v>
      </c>
    </row>
    <row r="181" spans="10:34" x14ac:dyDescent="0.25">
      <c r="J181">
        <v>36</v>
      </c>
      <c r="K181" s="5" t="s">
        <v>8</v>
      </c>
      <c r="L181" s="6">
        <v>44017.706169097219</v>
      </c>
      <c r="M181" s="5" t="s">
        <v>127</v>
      </c>
      <c r="N181">
        <v>1</v>
      </c>
      <c r="O181">
        <v>1</v>
      </c>
      <c r="P181">
        <v>1</v>
      </c>
      <c r="S181">
        <v>36</v>
      </c>
      <c r="T181" s="5" t="s">
        <v>8</v>
      </c>
      <c r="U181" s="6">
        <v>44017.701875902778</v>
      </c>
      <c r="V181" s="5" t="s">
        <v>129</v>
      </c>
      <c r="W181">
        <v>1</v>
      </c>
      <c r="X181">
        <v>1</v>
      </c>
      <c r="Y181">
        <v>1</v>
      </c>
      <c r="AB181">
        <v>36</v>
      </c>
      <c r="AC181" s="5" t="s">
        <v>8</v>
      </c>
      <c r="AD181" s="6">
        <v>44017.712663055558</v>
      </c>
      <c r="AE181" s="5" t="s">
        <v>123</v>
      </c>
      <c r="AF181">
        <v>1</v>
      </c>
      <c r="AG181">
        <v>1</v>
      </c>
      <c r="AH181">
        <v>1</v>
      </c>
    </row>
    <row r="182" spans="10:34" x14ac:dyDescent="0.25">
      <c r="J182">
        <v>37</v>
      </c>
      <c r="K182" s="5" t="s">
        <v>8</v>
      </c>
      <c r="L182" s="6">
        <v>44017.706180624999</v>
      </c>
      <c r="M182" s="5" t="s">
        <v>127</v>
      </c>
      <c r="N182">
        <v>1</v>
      </c>
      <c r="O182">
        <v>1</v>
      </c>
      <c r="P182">
        <v>1</v>
      </c>
      <c r="S182">
        <v>37</v>
      </c>
      <c r="T182" s="5" t="s">
        <v>8</v>
      </c>
      <c r="U182" s="6">
        <v>44017.701886736111</v>
      </c>
      <c r="V182" s="5" t="s">
        <v>129</v>
      </c>
      <c r="W182">
        <v>1</v>
      </c>
      <c r="X182">
        <v>1</v>
      </c>
      <c r="Y182">
        <v>1</v>
      </c>
      <c r="AB182">
        <v>37</v>
      </c>
      <c r="AC182" s="5" t="s">
        <v>8</v>
      </c>
      <c r="AD182" s="6">
        <v>44017.712676886571</v>
      </c>
      <c r="AE182" s="5" t="s">
        <v>123</v>
      </c>
      <c r="AF182">
        <v>1</v>
      </c>
      <c r="AG182">
        <v>1</v>
      </c>
      <c r="AH182">
        <v>1</v>
      </c>
    </row>
    <row r="183" spans="10:34" x14ac:dyDescent="0.25">
      <c r="J183">
        <v>38</v>
      </c>
      <c r="K183" s="5" t="s">
        <v>8</v>
      </c>
      <c r="L183" s="6">
        <v>44017.706180555557</v>
      </c>
      <c r="M183" s="5" t="s">
        <v>127</v>
      </c>
      <c r="N183">
        <v>1</v>
      </c>
      <c r="O183">
        <v>1</v>
      </c>
      <c r="P183">
        <v>1</v>
      </c>
      <c r="S183">
        <v>38</v>
      </c>
      <c r="T183" s="5" t="s">
        <v>8</v>
      </c>
      <c r="U183" s="6">
        <v>44017.701898506944</v>
      </c>
      <c r="V183" s="5" t="s">
        <v>129</v>
      </c>
      <c r="W183">
        <v>1</v>
      </c>
      <c r="X183">
        <v>1</v>
      </c>
      <c r="Y183">
        <v>1</v>
      </c>
      <c r="AB183">
        <v>38</v>
      </c>
      <c r="AC183" s="5" t="s">
        <v>8</v>
      </c>
      <c r="AD183" s="6">
        <v>44017.712686793981</v>
      </c>
      <c r="AE183" s="5" t="s">
        <v>123</v>
      </c>
      <c r="AF183">
        <v>1</v>
      </c>
      <c r="AG183">
        <v>1</v>
      </c>
      <c r="AH183">
        <v>1</v>
      </c>
    </row>
    <row r="184" spans="10:34" x14ac:dyDescent="0.25">
      <c r="J184">
        <v>39</v>
      </c>
      <c r="K184" s="5" t="s">
        <v>8</v>
      </c>
      <c r="L184" s="6">
        <v>44017.706192962964</v>
      </c>
      <c r="M184" s="5" t="s">
        <v>127</v>
      </c>
      <c r="N184">
        <v>1</v>
      </c>
      <c r="O184">
        <v>1</v>
      </c>
      <c r="P184">
        <v>1</v>
      </c>
      <c r="S184">
        <v>39</v>
      </c>
      <c r="T184" s="5" t="s">
        <v>8</v>
      </c>
      <c r="U184" s="6">
        <v>44017.701911215278</v>
      </c>
      <c r="V184" s="5" t="s">
        <v>129</v>
      </c>
      <c r="W184">
        <v>1</v>
      </c>
      <c r="X184">
        <v>1</v>
      </c>
      <c r="Y184">
        <v>1</v>
      </c>
      <c r="AB184">
        <v>39</v>
      </c>
      <c r="AC184" s="5" t="s">
        <v>8</v>
      </c>
      <c r="AD184" s="6">
        <v>44017.71269734954</v>
      </c>
      <c r="AE184" s="5" t="s">
        <v>123</v>
      </c>
      <c r="AF184">
        <v>1</v>
      </c>
      <c r="AG184">
        <v>1</v>
      </c>
      <c r="AH184">
        <v>1</v>
      </c>
    </row>
    <row r="185" spans="10:34" x14ac:dyDescent="0.25">
      <c r="J185">
        <v>40</v>
      </c>
      <c r="K185" s="5" t="s">
        <v>8</v>
      </c>
      <c r="L185" s="6">
        <v>44017.706205787035</v>
      </c>
      <c r="M185" s="5" t="s">
        <v>127</v>
      </c>
      <c r="N185">
        <v>1</v>
      </c>
      <c r="O185">
        <v>1</v>
      </c>
      <c r="P185">
        <v>1</v>
      </c>
      <c r="S185">
        <v>40</v>
      </c>
      <c r="T185" s="5" t="s">
        <v>8</v>
      </c>
      <c r="U185" s="6">
        <v>44017.701922361113</v>
      </c>
      <c r="V185" s="5" t="s">
        <v>129</v>
      </c>
      <c r="W185">
        <v>1</v>
      </c>
      <c r="X185">
        <v>1</v>
      </c>
      <c r="Y185">
        <v>1</v>
      </c>
    </row>
    <row r="186" spans="10:34" x14ac:dyDescent="0.25">
      <c r="J186">
        <v>41</v>
      </c>
      <c r="K186" s="5" t="s">
        <v>8</v>
      </c>
      <c r="L186" s="6">
        <v>44017.706217129627</v>
      </c>
      <c r="M186" s="5" t="s">
        <v>127</v>
      </c>
      <c r="N186">
        <v>1</v>
      </c>
      <c r="O186">
        <v>1</v>
      </c>
      <c r="P186">
        <v>1</v>
      </c>
      <c r="S186">
        <v>41</v>
      </c>
      <c r="T186" s="5" t="s">
        <v>8</v>
      </c>
      <c r="U186" s="6">
        <v>44017.701933090277</v>
      </c>
      <c r="V186" s="5" t="s">
        <v>129</v>
      </c>
      <c r="W186">
        <v>1</v>
      </c>
      <c r="X186">
        <v>1</v>
      </c>
      <c r="Y186">
        <v>1</v>
      </c>
    </row>
    <row r="187" spans="10:34" x14ac:dyDescent="0.25">
      <c r="J187">
        <v>42</v>
      </c>
      <c r="K187" s="5" t="s">
        <v>8</v>
      </c>
      <c r="L187" s="6">
        <v>44017.706227962961</v>
      </c>
      <c r="M187" s="5" t="s">
        <v>127</v>
      </c>
      <c r="N187">
        <v>1</v>
      </c>
      <c r="O187">
        <v>1</v>
      </c>
      <c r="P187">
        <v>1</v>
      </c>
      <c r="S187">
        <v>42</v>
      </c>
      <c r="T187" s="5" t="s">
        <v>8</v>
      </c>
      <c r="U187" s="6">
        <v>44017.70194929398</v>
      </c>
      <c r="V187" s="5" t="s">
        <v>129</v>
      </c>
      <c r="W187">
        <v>1</v>
      </c>
      <c r="X187">
        <v>1</v>
      </c>
      <c r="Y187">
        <v>1</v>
      </c>
    </row>
    <row r="188" spans="10:34" x14ac:dyDescent="0.25">
      <c r="J188">
        <v>43</v>
      </c>
      <c r="K188" s="5" t="s">
        <v>8</v>
      </c>
      <c r="L188" s="6">
        <v>44017.706238587962</v>
      </c>
      <c r="M188" s="5" t="s">
        <v>127</v>
      </c>
      <c r="N188">
        <v>1</v>
      </c>
      <c r="O188">
        <v>1</v>
      </c>
      <c r="P188">
        <v>1</v>
      </c>
      <c r="S188">
        <v>43</v>
      </c>
      <c r="T188" s="5" t="s">
        <v>8</v>
      </c>
      <c r="U188" s="6">
        <v>44017.701956122684</v>
      </c>
      <c r="V188" s="5" t="s">
        <v>129</v>
      </c>
      <c r="W188">
        <v>1</v>
      </c>
      <c r="X188">
        <v>1</v>
      </c>
      <c r="Y188">
        <v>1</v>
      </c>
    </row>
    <row r="189" spans="10:34" x14ac:dyDescent="0.25">
      <c r="J189">
        <v>44</v>
      </c>
      <c r="K189" s="5" t="s">
        <v>8</v>
      </c>
      <c r="L189" s="6">
        <v>44017.706253032411</v>
      </c>
      <c r="M189" s="5" t="s">
        <v>127</v>
      </c>
      <c r="N189">
        <v>1</v>
      </c>
      <c r="O189">
        <v>1</v>
      </c>
      <c r="P189">
        <v>1</v>
      </c>
      <c r="S189">
        <v>44</v>
      </c>
      <c r="T189" s="5" t="s">
        <v>8</v>
      </c>
      <c r="U189" s="6">
        <v>44017.701970358794</v>
      </c>
      <c r="V189" s="5" t="s">
        <v>129</v>
      </c>
      <c r="W189">
        <v>1</v>
      </c>
      <c r="X189">
        <v>1</v>
      </c>
      <c r="Y189">
        <v>1</v>
      </c>
    </row>
    <row r="190" spans="10:34" x14ac:dyDescent="0.25">
      <c r="J190">
        <v>45</v>
      </c>
      <c r="K190" s="5" t="s">
        <v>8</v>
      </c>
      <c r="L190" s="6">
        <v>44017.706264849534</v>
      </c>
      <c r="M190" s="5" t="s">
        <v>127</v>
      </c>
      <c r="N190">
        <v>1</v>
      </c>
      <c r="O190">
        <v>1</v>
      </c>
      <c r="P190">
        <v>1</v>
      </c>
      <c r="S190">
        <v>45</v>
      </c>
      <c r="T190" s="5" t="s">
        <v>8</v>
      </c>
      <c r="U190" s="6">
        <v>44017.701979710648</v>
      </c>
      <c r="V190" s="5" t="s">
        <v>129</v>
      </c>
      <c r="W190">
        <v>1</v>
      </c>
      <c r="X190">
        <v>1</v>
      </c>
      <c r="Y190">
        <v>1</v>
      </c>
    </row>
    <row r="191" spans="10:34" x14ac:dyDescent="0.25">
      <c r="J191">
        <v>46</v>
      </c>
      <c r="K191" s="5" t="s">
        <v>8</v>
      </c>
      <c r="L191" s="6">
        <v>44017.706277986108</v>
      </c>
      <c r="M191" s="5" t="s">
        <v>127</v>
      </c>
      <c r="N191">
        <v>1</v>
      </c>
      <c r="O191">
        <v>1</v>
      </c>
      <c r="P191">
        <v>1</v>
      </c>
      <c r="S191">
        <v>46</v>
      </c>
      <c r="T191" s="5" t="s">
        <v>8</v>
      </c>
      <c r="U191" s="6">
        <v>44017.702000844911</v>
      </c>
      <c r="V191" s="5" t="s">
        <v>129</v>
      </c>
      <c r="W191">
        <v>1</v>
      </c>
      <c r="X191">
        <v>1</v>
      </c>
      <c r="Y191">
        <v>1</v>
      </c>
    </row>
    <row r="192" spans="10:34" x14ac:dyDescent="0.25">
      <c r="J192">
        <v>47</v>
      </c>
      <c r="K192" s="5" t="s">
        <v>8</v>
      </c>
      <c r="L192" s="6">
        <v>44017.706285509259</v>
      </c>
      <c r="M192" s="5" t="s">
        <v>127</v>
      </c>
      <c r="N192">
        <v>1</v>
      </c>
      <c r="O192">
        <v>1</v>
      </c>
      <c r="P192">
        <v>1</v>
      </c>
      <c r="S192">
        <v>47</v>
      </c>
      <c r="T192" s="5" t="s">
        <v>8</v>
      </c>
      <c r="U192" s="6">
        <v>44017.702002789352</v>
      </c>
      <c r="V192" s="5" t="s">
        <v>129</v>
      </c>
      <c r="W192">
        <v>1</v>
      </c>
      <c r="X192">
        <v>1</v>
      </c>
      <c r="Y192">
        <v>1</v>
      </c>
    </row>
    <row r="193" spans="10:25" x14ac:dyDescent="0.25">
      <c r="J193">
        <v>48</v>
      </c>
      <c r="K193" s="5" t="s">
        <v>8</v>
      </c>
      <c r="L193" s="6">
        <v>44017.706296539349</v>
      </c>
      <c r="M193" s="5" t="s">
        <v>127</v>
      </c>
      <c r="N193">
        <v>1</v>
      </c>
      <c r="O193">
        <v>1</v>
      </c>
      <c r="P193">
        <v>1</v>
      </c>
      <c r="S193">
        <v>48</v>
      </c>
      <c r="T193" s="5" t="s">
        <v>8</v>
      </c>
      <c r="U193" s="6">
        <v>44017.702015844909</v>
      </c>
      <c r="V193" s="5" t="s">
        <v>129</v>
      </c>
      <c r="W193">
        <v>1</v>
      </c>
      <c r="X193">
        <v>1</v>
      </c>
      <c r="Y193">
        <v>1</v>
      </c>
    </row>
    <row r="194" spans="10:25" x14ac:dyDescent="0.25">
      <c r="J194">
        <v>49</v>
      </c>
      <c r="K194" s="5" t="s">
        <v>8</v>
      </c>
      <c r="L194" s="6">
        <v>44017.706308229164</v>
      </c>
      <c r="M194" s="5" t="s">
        <v>127</v>
      </c>
      <c r="N194">
        <v>1</v>
      </c>
      <c r="O194">
        <v>1</v>
      </c>
      <c r="P194">
        <v>1</v>
      </c>
      <c r="S194">
        <v>49</v>
      </c>
      <c r="T194" s="5" t="s">
        <v>8</v>
      </c>
      <c r="U194" s="6">
        <v>44017.702026828701</v>
      </c>
      <c r="V194" s="5" t="s">
        <v>129</v>
      </c>
      <c r="W194">
        <v>1</v>
      </c>
      <c r="X194">
        <v>1</v>
      </c>
      <c r="Y194">
        <v>1</v>
      </c>
    </row>
    <row r="195" spans="10:25" x14ac:dyDescent="0.25">
      <c r="J195">
        <v>50</v>
      </c>
      <c r="K195" s="5" t="s">
        <v>8</v>
      </c>
      <c r="L195" s="6">
        <v>44017.706319560188</v>
      </c>
      <c r="M195" s="5" t="s">
        <v>127</v>
      </c>
      <c r="N195">
        <v>1</v>
      </c>
      <c r="O195">
        <v>1</v>
      </c>
      <c r="P195">
        <v>1</v>
      </c>
      <c r="S195">
        <v>50</v>
      </c>
      <c r="T195" s="5" t="s">
        <v>8</v>
      </c>
      <c r="U195" s="6">
        <v>44017.702038402778</v>
      </c>
      <c r="V195" s="5" t="s">
        <v>129</v>
      </c>
      <c r="W195">
        <v>1</v>
      </c>
      <c r="X195">
        <v>1</v>
      </c>
      <c r="Y195">
        <v>1</v>
      </c>
    </row>
    <row r="196" spans="10:25" x14ac:dyDescent="0.25">
      <c r="J196">
        <v>51</v>
      </c>
      <c r="K196" s="5" t="s">
        <v>8</v>
      </c>
      <c r="L196" s="6">
        <v>44018.706319560188</v>
      </c>
      <c r="M196" s="5" t="s">
        <v>127</v>
      </c>
      <c r="N196">
        <v>1</v>
      </c>
      <c r="O196">
        <v>1</v>
      </c>
      <c r="P196">
        <v>1</v>
      </c>
      <c r="S196">
        <v>51</v>
      </c>
      <c r="T196" s="5" t="s">
        <v>8</v>
      </c>
      <c r="U196" s="6">
        <v>44017.702049004627</v>
      </c>
      <c r="V196" s="5" t="s">
        <v>129</v>
      </c>
      <c r="W196">
        <v>1</v>
      </c>
      <c r="X196">
        <v>1</v>
      </c>
      <c r="Y196">
        <v>1</v>
      </c>
    </row>
    <row r="197" spans="10:25" x14ac:dyDescent="0.25">
      <c r="J197">
        <v>52</v>
      </c>
      <c r="K197" s="5" t="s">
        <v>8</v>
      </c>
      <c r="L197" s="6">
        <v>44017.706333344904</v>
      </c>
      <c r="M197" s="5" t="s">
        <v>127</v>
      </c>
      <c r="N197">
        <v>1</v>
      </c>
      <c r="O197">
        <v>1</v>
      </c>
      <c r="P197">
        <v>1</v>
      </c>
      <c r="S197">
        <v>52</v>
      </c>
      <c r="T197" s="5" t="s">
        <v>8</v>
      </c>
      <c r="U197" s="6">
        <v>44017.70206236111</v>
      </c>
      <c r="V197" s="5" t="s">
        <v>129</v>
      </c>
      <c r="W197">
        <v>1</v>
      </c>
      <c r="X197">
        <v>1</v>
      </c>
      <c r="Y197">
        <v>1</v>
      </c>
    </row>
    <row r="198" spans="10:25" x14ac:dyDescent="0.25">
      <c r="J198">
        <v>53</v>
      </c>
      <c r="K198" s="5" t="s">
        <v>8</v>
      </c>
      <c r="L198" s="6">
        <v>44017.706342638892</v>
      </c>
      <c r="M198" s="5" t="s">
        <v>127</v>
      </c>
      <c r="N198">
        <v>1</v>
      </c>
      <c r="O198">
        <v>1</v>
      </c>
      <c r="P198">
        <v>1</v>
      </c>
      <c r="S198">
        <v>53</v>
      </c>
      <c r="T198" s="5" t="s">
        <v>8</v>
      </c>
      <c r="U198" s="6">
        <v>44017.702072314816</v>
      </c>
      <c r="V198" s="5" t="s">
        <v>129</v>
      </c>
      <c r="W198">
        <v>1</v>
      </c>
      <c r="X198">
        <v>1</v>
      </c>
      <c r="Y198">
        <v>1</v>
      </c>
    </row>
    <row r="199" spans="10:25" x14ac:dyDescent="0.25">
      <c r="J199">
        <v>54</v>
      </c>
      <c r="K199" s="5" t="s">
        <v>8</v>
      </c>
      <c r="L199" s="6">
        <v>44017.706342592595</v>
      </c>
      <c r="M199" s="5" t="s">
        <v>127</v>
      </c>
      <c r="N199">
        <v>1</v>
      </c>
      <c r="O199">
        <v>1</v>
      </c>
      <c r="P199">
        <v>1</v>
      </c>
      <c r="S199">
        <v>54</v>
      </c>
      <c r="T199" s="5" t="s">
        <v>8</v>
      </c>
      <c r="U199" s="6">
        <v>44017.702084282406</v>
      </c>
      <c r="V199" s="5" t="s">
        <v>129</v>
      </c>
      <c r="W199">
        <v>1</v>
      </c>
      <c r="X199">
        <v>1</v>
      </c>
      <c r="Y199">
        <v>1</v>
      </c>
    </row>
    <row r="200" spans="10:25" x14ac:dyDescent="0.25">
      <c r="J200">
        <v>55</v>
      </c>
      <c r="K200" s="5" t="s">
        <v>8</v>
      </c>
      <c r="L200" s="6">
        <v>44017.706354456015</v>
      </c>
      <c r="M200" s="5" t="s">
        <v>127</v>
      </c>
      <c r="N200">
        <v>1</v>
      </c>
      <c r="O200">
        <v>1</v>
      </c>
      <c r="P200">
        <v>1</v>
      </c>
      <c r="S200">
        <v>55</v>
      </c>
      <c r="T200" s="5" t="s">
        <v>8</v>
      </c>
      <c r="U200" s="6">
        <v>44017.702095266206</v>
      </c>
      <c r="V200" s="5" t="s">
        <v>129</v>
      </c>
      <c r="W200">
        <v>1</v>
      </c>
      <c r="X200">
        <v>1</v>
      </c>
      <c r="Y200">
        <v>1</v>
      </c>
    </row>
    <row r="201" spans="10:25" x14ac:dyDescent="0.25">
      <c r="J201">
        <v>56</v>
      </c>
      <c r="K201" s="5" t="s">
        <v>8</v>
      </c>
      <c r="L201" s="6">
        <v>44017.706368634259</v>
      </c>
      <c r="M201" s="5" t="s">
        <v>127</v>
      </c>
      <c r="N201">
        <v>1</v>
      </c>
      <c r="O201">
        <v>1</v>
      </c>
      <c r="P201">
        <v>1</v>
      </c>
      <c r="S201">
        <v>56</v>
      </c>
      <c r="T201" s="5" t="s">
        <v>8</v>
      </c>
      <c r="U201" s="6">
        <v>44017.702107418983</v>
      </c>
      <c r="V201" s="5" t="s">
        <v>129</v>
      </c>
      <c r="W201">
        <v>1</v>
      </c>
      <c r="X201">
        <v>1</v>
      </c>
      <c r="Y201">
        <v>1</v>
      </c>
    </row>
    <row r="202" spans="10:25" x14ac:dyDescent="0.25">
      <c r="J202">
        <v>57</v>
      </c>
      <c r="K202" s="5" t="s">
        <v>8</v>
      </c>
      <c r="L202" s="6">
        <v>44017.706378483796</v>
      </c>
      <c r="M202" s="5" t="s">
        <v>127</v>
      </c>
      <c r="N202">
        <v>1</v>
      </c>
      <c r="O202">
        <v>1</v>
      </c>
      <c r="P202">
        <v>1</v>
      </c>
      <c r="S202">
        <v>57</v>
      </c>
      <c r="T202" s="5" t="s">
        <v>8</v>
      </c>
      <c r="U202" s="6">
        <v>44017.702119560185</v>
      </c>
      <c r="V202" s="5" t="s">
        <v>129</v>
      </c>
      <c r="W202">
        <v>1</v>
      </c>
      <c r="X202">
        <v>1</v>
      </c>
      <c r="Y202">
        <v>1</v>
      </c>
    </row>
    <row r="203" spans="10:25" x14ac:dyDescent="0.25">
      <c r="J203">
        <v>58</v>
      </c>
      <c r="K203" s="5" t="s">
        <v>8</v>
      </c>
      <c r="L203" s="6">
        <v>44017.706389224535</v>
      </c>
      <c r="M203" s="5" t="s">
        <v>127</v>
      </c>
      <c r="N203">
        <v>1</v>
      </c>
      <c r="O203">
        <v>1</v>
      </c>
      <c r="P203">
        <v>1</v>
      </c>
      <c r="S203">
        <v>58</v>
      </c>
      <c r="T203" s="5" t="s">
        <v>8</v>
      </c>
      <c r="U203" s="6">
        <v>44017.702132002312</v>
      </c>
      <c r="V203" s="5" t="s">
        <v>129</v>
      </c>
      <c r="W203">
        <v>1</v>
      </c>
      <c r="X203">
        <v>1</v>
      </c>
      <c r="Y203">
        <v>1</v>
      </c>
    </row>
    <row r="204" spans="10:25" x14ac:dyDescent="0.25">
      <c r="J204">
        <v>59</v>
      </c>
      <c r="K204" s="5" t="s">
        <v>8</v>
      </c>
      <c r="L204" s="6">
        <v>44017.706388888888</v>
      </c>
      <c r="M204" s="5" t="s">
        <v>127</v>
      </c>
      <c r="N204">
        <v>1</v>
      </c>
      <c r="O204">
        <v>1</v>
      </c>
      <c r="P204">
        <v>1</v>
      </c>
      <c r="S204">
        <v>59</v>
      </c>
      <c r="T204" s="5" t="s">
        <v>8</v>
      </c>
      <c r="U204" s="6">
        <v>44017.702144722221</v>
      </c>
      <c r="V204" s="5" t="s">
        <v>129</v>
      </c>
      <c r="W204">
        <v>1</v>
      </c>
      <c r="X204">
        <v>1</v>
      </c>
      <c r="Y204">
        <v>1</v>
      </c>
    </row>
    <row r="205" spans="10:25" x14ac:dyDescent="0.25">
      <c r="J205">
        <v>60</v>
      </c>
      <c r="K205" s="5" t="s">
        <v>8</v>
      </c>
      <c r="L205" s="6">
        <v>44017.706400497686</v>
      </c>
      <c r="M205" s="5" t="s">
        <v>127</v>
      </c>
      <c r="N205">
        <v>1</v>
      </c>
      <c r="O205">
        <v>1</v>
      </c>
      <c r="P205">
        <v>1</v>
      </c>
      <c r="S205">
        <v>60</v>
      </c>
      <c r="T205" s="5" t="s">
        <v>8</v>
      </c>
      <c r="U205" s="6">
        <v>44017.702152905091</v>
      </c>
      <c r="V205" s="5" t="s">
        <v>129</v>
      </c>
      <c r="W205">
        <v>1</v>
      </c>
      <c r="X205">
        <v>1</v>
      </c>
      <c r="Y205">
        <v>1</v>
      </c>
    </row>
    <row r="206" spans="10:25" x14ac:dyDescent="0.25">
      <c r="J206">
        <v>61</v>
      </c>
      <c r="K206" s="5" t="s">
        <v>8</v>
      </c>
      <c r="L206" s="6">
        <v>44017.706413182874</v>
      </c>
      <c r="M206" s="5" t="s">
        <v>127</v>
      </c>
      <c r="N206">
        <v>1</v>
      </c>
      <c r="O206">
        <v>1</v>
      </c>
      <c r="P206">
        <v>1</v>
      </c>
      <c r="S206">
        <v>61</v>
      </c>
      <c r="T206" s="5" t="s">
        <v>8</v>
      </c>
      <c r="U206" s="6">
        <v>44017.702165243056</v>
      </c>
      <c r="V206" s="5" t="s">
        <v>129</v>
      </c>
      <c r="W206">
        <v>1</v>
      </c>
      <c r="X206">
        <v>1</v>
      </c>
      <c r="Y206">
        <v>1</v>
      </c>
    </row>
    <row r="207" spans="10:25" x14ac:dyDescent="0.25">
      <c r="J207">
        <v>62</v>
      </c>
      <c r="K207" s="5" t="s">
        <v>8</v>
      </c>
      <c r="L207" s="6">
        <v>44017.706412037034</v>
      </c>
      <c r="M207" s="5" t="s">
        <v>127</v>
      </c>
      <c r="N207">
        <v>1</v>
      </c>
      <c r="O207">
        <v>1</v>
      </c>
      <c r="P207">
        <v>1</v>
      </c>
      <c r="S207">
        <v>62</v>
      </c>
      <c r="T207" s="5" t="s">
        <v>8</v>
      </c>
      <c r="U207" s="6">
        <v>44017.702180289351</v>
      </c>
      <c r="V207" s="5" t="s">
        <v>129</v>
      </c>
      <c r="W207">
        <v>1</v>
      </c>
      <c r="X207">
        <v>1</v>
      </c>
      <c r="Y207">
        <v>1</v>
      </c>
    </row>
    <row r="208" spans="10:25" x14ac:dyDescent="0.25">
      <c r="J208">
        <v>63</v>
      </c>
      <c r="K208" s="5" t="s">
        <v>8</v>
      </c>
      <c r="L208" s="6">
        <v>44017.706425150463</v>
      </c>
      <c r="M208" s="5" t="s">
        <v>127</v>
      </c>
      <c r="N208">
        <v>1</v>
      </c>
      <c r="O208">
        <v>1</v>
      </c>
      <c r="P208">
        <v>1</v>
      </c>
      <c r="S208">
        <v>63</v>
      </c>
      <c r="T208" s="5" t="s">
        <v>8</v>
      </c>
      <c r="U208" s="6">
        <v>44017.702187835646</v>
      </c>
      <c r="V208" s="5" t="s">
        <v>129</v>
      </c>
      <c r="W208">
        <v>1</v>
      </c>
      <c r="X208">
        <v>1</v>
      </c>
      <c r="Y208">
        <v>1</v>
      </c>
    </row>
    <row r="209" spans="10:25" x14ac:dyDescent="0.25">
      <c r="J209">
        <v>64</v>
      </c>
      <c r="K209" s="5" t="s">
        <v>8</v>
      </c>
      <c r="L209" s="6">
        <v>44017.706423611111</v>
      </c>
      <c r="M209" s="5" t="s">
        <v>127</v>
      </c>
      <c r="N209">
        <v>1</v>
      </c>
      <c r="O209">
        <v>1</v>
      </c>
      <c r="P209">
        <v>1</v>
      </c>
      <c r="S209">
        <v>64</v>
      </c>
      <c r="T209" s="5" t="s">
        <v>8</v>
      </c>
      <c r="U209" s="6">
        <v>44017.70220201389</v>
      </c>
      <c r="V209" s="5" t="s">
        <v>129</v>
      </c>
      <c r="W209">
        <v>1</v>
      </c>
      <c r="X209">
        <v>1</v>
      </c>
      <c r="Y209">
        <v>1</v>
      </c>
    </row>
    <row r="210" spans="10:25" x14ac:dyDescent="0.25">
      <c r="J210">
        <v>65</v>
      </c>
      <c r="K210" s="5" t="s">
        <v>8</v>
      </c>
      <c r="L210" s="6">
        <v>44017.706435740743</v>
      </c>
      <c r="M210" s="5" t="s">
        <v>127</v>
      </c>
      <c r="N210">
        <v>1</v>
      </c>
      <c r="O210">
        <v>1</v>
      </c>
      <c r="P210">
        <v>1</v>
      </c>
      <c r="S210">
        <v>65</v>
      </c>
      <c r="T210" s="5" t="s">
        <v>8</v>
      </c>
      <c r="U210" s="6">
        <v>44017.702210891206</v>
      </c>
      <c r="V210" s="5" t="s">
        <v>129</v>
      </c>
      <c r="W210">
        <v>1</v>
      </c>
      <c r="X210">
        <v>1</v>
      </c>
      <c r="Y210">
        <v>1</v>
      </c>
    </row>
    <row r="211" spans="10:25" x14ac:dyDescent="0.25">
      <c r="J211">
        <v>66</v>
      </c>
      <c r="K211" s="5" t="s">
        <v>8</v>
      </c>
      <c r="L211" s="6">
        <v>44017.706435185188</v>
      </c>
      <c r="M211" s="5" t="s">
        <v>127</v>
      </c>
      <c r="N211">
        <v>1</v>
      </c>
      <c r="O211">
        <v>1</v>
      </c>
      <c r="P211">
        <v>1</v>
      </c>
      <c r="S211">
        <v>66</v>
      </c>
      <c r="T211" s="5" t="s">
        <v>8</v>
      </c>
      <c r="U211" s="6">
        <v>44017.702223055552</v>
      </c>
      <c r="V211" s="5" t="s">
        <v>129</v>
      </c>
      <c r="W211">
        <v>1</v>
      </c>
      <c r="X211">
        <v>1</v>
      </c>
      <c r="Y211">
        <v>1</v>
      </c>
    </row>
    <row r="212" spans="10:25" x14ac:dyDescent="0.25">
      <c r="J212">
        <v>67</v>
      </c>
      <c r="K212" s="5" t="s">
        <v>8</v>
      </c>
      <c r="L212" s="6">
        <v>44017.706447743054</v>
      </c>
      <c r="M212" s="5" t="s">
        <v>127</v>
      </c>
      <c r="N212">
        <v>1</v>
      </c>
      <c r="O212">
        <v>1</v>
      </c>
      <c r="P212">
        <v>1</v>
      </c>
      <c r="S212">
        <v>67</v>
      </c>
      <c r="T212" s="5" t="s">
        <v>8</v>
      </c>
      <c r="U212" s="6">
        <v>44017.702234166667</v>
      </c>
      <c r="V212" s="5" t="s">
        <v>129</v>
      </c>
      <c r="W212">
        <v>1</v>
      </c>
      <c r="X212">
        <v>1</v>
      </c>
      <c r="Y212">
        <v>1</v>
      </c>
    </row>
    <row r="213" spans="10:25" x14ac:dyDescent="0.25">
      <c r="J213">
        <v>68</v>
      </c>
      <c r="K213" s="5" t="s">
        <v>8</v>
      </c>
      <c r="L213" s="6">
        <v>44017.706459143519</v>
      </c>
      <c r="M213" s="5" t="s">
        <v>127</v>
      </c>
      <c r="N213">
        <v>1</v>
      </c>
      <c r="O213">
        <v>1</v>
      </c>
      <c r="P213">
        <v>1</v>
      </c>
      <c r="S213">
        <v>68</v>
      </c>
      <c r="T213" s="5" t="s">
        <v>8</v>
      </c>
      <c r="U213" s="6">
        <v>44017.702250995368</v>
      </c>
      <c r="V213" s="5" t="s">
        <v>129</v>
      </c>
      <c r="W213">
        <v>1</v>
      </c>
      <c r="X213">
        <v>1</v>
      </c>
      <c r="Y213">
        <v>1</v>
      </c>
    </row>
    <row r="214" spans="10:25" x14ac:dyDescent="0.25">
      <c r="J214">
        <v>69</v>
      </c>
      <c r="K214" s="5" t="s">
        <v>8</v>
      </c>
      <c r="L214" s="6">
        <v>44017.706470185185</v>
      </c>
      <c r="M214" s="5" t="s">
        <v>127</v>
      </c>
      <c r="N214">
        <v>1</v>
      </c>
      <c r="O214">
        <v>1</v>
      </c>
      <c r="P214">
        <v>1</v>
      </c>
      <c r="S214">
        <v>69</v>
      </c>
      <c r="T214" s="5" t="s">
        <v>8</v>
      </c>
      <c r="U214" s="6">
        <v>44017.702257766206</v>
      </c>
      <c r="V214" s="5" t="s">
        <v>129</v>
      </c>
      <c r="W214">
        <v>1</v>
      </c>
      <c r="X214">
        <v>1</v>
      </c>
      <c r="Y214">
        <v>1</v>
      </c>
    </row>
    <row r="215" spans="10:25" x14ac:dyDescent="0.25">
      <c r="J215">
        <v>70</v>
      </c>
      <c r="K215" s="5" t="s">
        <v>8</v>
      </c>
      <c r="L215" s="6">
        <v>44017.706469907411</v>
      </c>
      <c r="M215" s="5" t="s">
        <v>127</v>
      </c>
      <c r="N215">
        <v>1</v>
      </c>
      <c r="O215">
        <v>1</v>
      </c>
      <c r="P215">
        <v>1</v>
      </c>
      <c r="S215">
        <v>70</v>
      </c>
      <c r="T215" s="5" t="s">
        <v>8</v>
      </c>
      <c r="U215" s="6">
        <v>44017.702270451387</v>
      </c>
      <c r="V215" s="5" t="s">
        <v>129</v>
      </c>
      <c r="W215">
        <v>1</v>
      </c>
      <c r="X215">
        <v>1</v>
      </c>
      <c r="Y215">
        <v>1</v>
      </c>
    </row>
    <row r="216" spans="10:25" x14ac:dyDescent="0.25">
      <c r="J216">
        <v>71</v>
      </c>
      <c r="K216" s="5" t="s">
        <v>8</v>
      </c>
      <c r="L216" s="6">
        <v>44017.706482824076</v>
      </c>
      <c r="M216" s="5" t="s">
        <v>127</v>
      </c>
      <c r="N216">
        <v>1</v>
      </c>
      <c r="O216">
        <v>1</v>
      </c>
      <c r="P216">
        <v>1</v>
      </c>
      <c r="S216">
        <v>71</v>
      </c>
      <c r="T216" s="5" t="s">
        <v>8</v>
      </c>
      <c r="U216" s="6">
        <v>44017.702280428239</v>
      </c>
      <c r="V216" s="5" t="s">
        <v>129</v>
      </c>
      <c r="W216">
        <v>1</v>
      </c>
      <c r="X216">
        <v>1</v>
      </c>
      <c r="Y216">
        <v>1</v>
      </c>
    </row>
    <row r="217" spans="10:25" x14ac:dyDescent="0.25">
      <c r="J217">
        <v>72</v>
      </c>
      <c r="K217" s="5" t="s">
        <v>8</v>
      </c>
      <c r="L217" s="6">
        <v>44017.706493229169</v>
      </c>
      <c r="M217" s="5" t="s">
        <v>127</v>
      </c>
      <c r="N217">
        <v>1</v>
      </c>
      <c r="O217">
        <v>1</v>
      </c>
      <c r="P217">
        <v>1</v>
      </c>
      <c r="S217">
        <v>72</v>
      </c>
      <c r="T217" s="5" t="s">
        <v>8</v>
      </c>
      <c r="U217" s="6">
        <v>44017.702292141206</v>
      </c>
      <c r="V217" s="5" t="s">
        <v>129</v>
      </c>
      <c r="W217">
        <v>1</v>
      </c>
      <c r="X217">
        <v>1</v>
      </c>
      <c r="Y217">
        <v>1</v>
      </c>
    </row>
    <row r="218" spans="10:25" x14ac:dyDescent="0.25">
      <c r="J218">
        <v>73</v>
      </c>
      <c r="K218" s="5" t="s">
        <v>8</v>
      </c>
      <c r="L218" s="6">
        <v>44017.706505671296</v>
      </c>
      <c r="M218" s="5" t="s">
        <v>127</v>
      </c>
      <c r="N218">
        <v>1</v>
      </c>
      <c r="O218">
        <v>1</v>
      </c>
      <c r="P218">
        <v>1</v>
      </c>
      <c r="S218">
        <v>73</v>
      </c>
      <c r="T218" s="5" t="s">
        <v>8</v>
      </c>
      <c r="U218" s="6">
        <v>44017.702303449078</v>
      </c>
      <c r="V218" s="5" t="s">
        <v>129</v>
      </c>
      <c r="W218">
        <v>1</v>
      </c>
      <c r="X218">
        <v>1</v>
      </c>
      <c r="Y218">
        <v>1</v>
      </c>
    </row>
    <row r="219" spans="10:25" x14ac:dyDescent="0.25">
      <c r="J219">
        <v>74</v>
      </c>
      <c r="K219" s="5" t="s">
        <v>8</v>
      </c>
      <c r="L219" s="6">
        <v>44017.706517893515</v>
      </c>
      <c r="M219" s="5" t="s">
        <v>127</v>
      </c>
      <c r="N219">
        <v>1</v>
      </c>
      <c r="O219">
        <v>1</v>
      </c>
      <c r="P219">
        <v>1</v>
      </c>
      <c r="S219">
        <v>74</v>
      </c>
      <c r="T219" s="5" t="s">
        <v>8</v>
      </c>
      <c r="U219" s="6">
        <v>44017.702317083334</v>
      </c>
      <c r="V219" s="5" t="s">
        <v>129</v>
      </c>
      <c r="W219">
        <v>1</v>
      </c>
      <c r="X219">
        <v>1</v>
      </c>
      <c r="Y219">
        <v>1</v>
      </c>
    </row>
    <row r="220" spans="10:25" x14ac:dyDescent="0.25">
      <c r="J220">
        <v>75</v>
      </c>
      <c r="K220" s="5" t="s">
        <v>8</v>
      </c>
      <c r="L220" s="6">
        <v>44017.706528530092</v>
      </c>
      <c r="M220" s="5" t="s">
        <v>127</v>
      </c>
      <c r="N220">
        <v>1</v>
      </c>
      <c r="O220">
        <v>1</v>
      </c>
      <c r="P220">
        <v>1</v>
      </c>
      <c r="S220">
        <v>75</v>
      </c>
      <c r="T220" s="5" t="s">
        <v>8</v>
      </c>
      <c r="U220" s="6">
        <v>44017.702328356485</v>
      </c>
      <c r="V220" s="5" t="s">
        <v>129</v>
      </c>
      <c r="W220">
        <v>1</v>
      </c>
      <c r="X220">
        <v>1</v>
      </c>
      <c r="Y220">
        <v>1</v>
      </c>
    </row>
    <row r="221" spans="10:25" x14ac:dyDescent="0.25">
      <c r="J221">
        <v>76</v>
      </c>
      <c r="K221" s="5" t="s">
        <v>8</v>
      </c>
      <c r="L221" s="6">
        <v>44017.706543738423</v>
      </c>
      <c r="M221" s="5" t="s">
        <v>127</v>
      </c>
      <c r="N221">
        <v>1</v>
      </c>
      <c r="O221">
        <v>1</v>
      </c>
      <c r="P221">
        <v>1</v>
      </c>
      <c r="S221">
        <v>76</v>
      </c>
      <c r="T221" s="5" t="s">
        <v>8</v>
      </c>
      <c r="U221" s="6">
        <v>44017.702342256947</v>
      </c>
      <c r="V221" s="5" t="s">
        <v>129</v>
      </c>
      <c r="W221">
        <v>1</v>
      </c>
      <c r="X221">
        <v>1</v>
      </c>
      <c r="Y221">
        <v>1</v>
      </c>
    </row>
    <row r="222" spans="10:25" x14ac:dyDescent="0.25">
      <c r="J222">
        <v>77</v>
      </c>
      <c r="K222" s="5" t="s">
        <v>8</v>
      </c>
      <c r="L222" s="6">
        <v>44017.70655333333</v>
      </c>
      <c r="M222" s="5" t="s">
        <v>127</v>
      </c>
      <c r="N222">
        <v>1</v>
      </c>
      <c r="O222">
        <v>1</v>
      </c>
      <c r="P222">
        <v>1</v>
      </c>
      <c r="S222">
        <v>77</v>
      </c>
      <c r="T222" s="5" t="s">
        <v>8</v>
      </c>
      <c r="U222" s="6">
        <v>44017.702350451385</v>
      </c>
      <c r="V222" s="5" t="s">
        <v>129</v>
      </c>
      <c r="W222">
        <v>1</v>
      </c>
      <c r="X222">
        <v>1</v>
      </c>
      <c r="Y222">
        <v>1</v>
      </c>
    </row>
    <row r="223" spans="10:25" x14ac:dyDescent="0.25">
      <c r="J223">
        <v>78</v>
      </c>
      <c r="K223" s="5" t="s">
        <v>8</v>
      </c>
      <c r="L223" s="6">
        <v>44017.706569224538</v>
      </c>
      <c r="M223" s="5" t="s">
        <v>127</v>
      </c>
      <c r="N223">
        <v>1</v>
      </c>
      <c r="O223">
        <v>1</v>
      </c>
      <c r="P223">
        <v>1</v>
      </c>
      <c r="S223">
        <v>78</v>
      </c>
      <c r="T223" s="5" t="s">
        <v>8</v>
      </c>
      <c r="U223" s="6">
        <v>44017.702361215277</v>
      </c>
      <c r="V223" s="5" t="s">
        <v>129</v>
      </c>
      <c r="W223">
        <v>1</v>
      </c>
      <c r="X223">
        <v>1</v>
      </c>
      <c r="Y223">
        <v>1</v>
      </c>
    </row>
    <row r="224" spans="10:25" x14ac:dyDescent="0.25">
      <c r="J224">
        <v>79</v>
      </c>
      <c r="K224" s="5" t="s">
        <v>8</v>
      </c>
      <c r="L224" s="6">
        <v>44017.706575636577</v>
      </c>
      <c r="M224" s="5" t="s">
        <v>127</v>
      </c>
      <c r="N224">
        <v>1</v>
      </c>
      <c r="O224">
        <v>1</v>
      </c>
      <c r="P224">
        <v>1</v>
      </c>
      <c r="S224">
        <v>79</v>
      </c>
      <c r="T224" s="5" t="s">
        <v>8</v>
      </c>
      <c r="U224" s="6">
        <v>44017.702373831016</v>
      </c>
      <c r="V224" s="5" t="s">
        <v>129</v>
      </c>
      <c r="W224">
        <v>1</v>
      </c>
      <c r="X224">
        <v>1</v>
      </c>
      <c r="Y224">
        <v>1</v>
      </c>
    </row>
    <row r="225" spans="10:25" x14ac:dyDescent="0.25">
      <c r="J225">
        <v>80</v>
      </c>
      <c r="K225" s="5" t="s">
        <v>8</v>
      </c>
      <c r="L225" s="6">
        <v>44017.70658662037</v>
      </c>
      <c r="M225" s="5" t="s">
        <v>127</v>
      </c>
      <c r="N225">
        <v>1</v>
      </c>
      <c r="O225">
        <v>1</v>
      </c>
      <c r="P225">
        <v>1</v>
      </c>
      <c r="S225">
        <v>80</v>
      </c>
      <c r="T225" s="5" t="s">
        <v>8</v>
      </c>
      <c r="U225" s="6">
        <v>44017.702385787037</v>
      </c>
      <c r="V225" s="5" t="s">
        <v>129</v>
      </c>
      <c r="W225">
        <v>1</v>
      </c>
      <c r="X225">
        <v>1</v>
      </c>
      <c r="Y225">
        <v>1</v>
      </c>
    </row>
    <row r="226" spans="10:25" x14ac:dyDescent="0.25">
      <c r="J226">
        <v>81</v>
      </c>
      <c r="K226" s="5" t="s">
        <v>8</v>
      </c>
      <c r="L226" s="6">
        <v>44017.706600497688</v>
      </c>
      <c r="M226" s="5" t="s">
        <v>127</v>
      </c>
      <c r="N226">
        <v>1</v>
      </c>
      <c r="O226">
        <v>1</v>
      </c>
      <c r="P226">
        <v>1</v>
      </c>
      <c r="S226">
        <v>81</v>
      </c>
      <c r="T226" s="5" t="s">
        <v>8</v>
      </c>
      <c r="U226" s="6">
        <v>44017.70239716435</v>
      </c>
      <c r="V226" s="5" t="s">
        <v>129</v>
      </c>
      <c r="W226">
        <v>1</v>
      </c>
      <c r="X226">
        <v>1</v>
      </c>
      <c r="Y226">
        <v>1</v>
      </c>
    </row>
    <row r="227" spans="10:25" x14ac:dyDescent="0.25">
      <c r="J227">
        <v>82</v>
      </c>
      <c r="K227" s="5" t="s">
        <v>8</v>
      </c>
      <c r="L227" s="6">
        <v>44017.706610416666</v>
      </c>
      <c r="M227" s="5" t="s">
        <v>127</v>
      </c>
      <c r="N227">
        <v>1</v>
      </c>
      <c r="O227">
        <v>1</v>
      </c>
      <c r="P227">
        <v>1</v>
      </c>
      <c r="S227">
        <v>82</v>
      </c>
      <c r="T227" s="5" t="s">
        <v>8</v>
      </c>
      <c r="U227" s="6">
        <v>44017.702408159719</v>
      </c>
      <c r="V227" s="5" t="s">
        <v>129</v>
      </c>
      <c r="W227">
        <v>1</v>
      </c>
      <c r="X227">
        <v>1</v>
      </c>
      <c r="Y227">
        <v>1</v>
      </c>
    </row>
    <row r="228" spans="10:25" x14ac:dyDescent="0.25">
      <c r="J228">
        <v>83</v>
      </c>
      <c r="K228" s="5" t="s">
        <v>8</v>
      </c>
      <c r="L228" s="6">
        <v>44017.706623460646</v>
      </c>
      <c r="M228" s="5" t="s">
        <v>127</v>
      </c>
      <c r="N228">
        <v>1</v>
      </c>
      <c r="O228">
        <v>1</v>
      </c>
      <c r="P228">
        <v>1</v>
      </c>
      <c r="S228">
        <v>83</v>
      </c>
      <c r="T228" s="5" t="s">
        <v>8</v>
      </c>
      <c r="U228" s="6">
        <v>44017.702419745372</v>
      </c>
      <c r="V228" s="5" t="s">
        <v>129</v>
      </c>
      <c r="W228">
        <v>1</v>
      </c>
      <c r="X228">
        <v>1</v>
      </c>
      <c r="Y228">
        <v>1</v>
      </c>
    </row>
    <row r="229" spans="10:25" x14ac:dyDescent="0.25">
      <c r="J229">
        <v>84</v>
      </c>
      <c r="K229" s="5" t="s">
        <v>8</v>
      </c>
      <c r="L229" s="6">
        <v>44017.706632245368</v>
      </c>
      <c r="M229" s="5" t="s">
        <v>127</v>
      </c>
      <c r="N229">
        <v>1</v>
      </c>
      <c r="O229">
        <v>1</v>
      </c>
      <c r="P229">
        <v>1</v>
      </c>
      <c r="S229">
        <v>84</v>
      </c>
      <c r="T229" s="5" t="s">
        <v>8</v>
      </c>
      <c r="U229" s="6">
        <v>44017.702436412037</v>
      </c>
      <c r="V229" s="5" t="s">
        <v>129</v>
      </c>
      <c r="W229">
        <v>1</v>
      </c>
      <c r="X229">
        <v>1</v>
      </c>
      <c r="Y229">
        <v>1</v>
      </c>
    </row>
    <row r="230" spans="10:25" x14ac:dyDescent="0.25">
      <c r="J230">
        <v>85</v>
      </c>
      <c r="K230" s="5" t="s">
        <v>8</v>
      </c>
      <c r="L230" s="6">
        <v>44017.706643958336</v>
      </c>
      <c r="M230" s="5" t="s">
        <v>127</v>
      </c>
      <c r="N230">
        <v>1</v>
      </c>
      <c r="O230">
        <v>1</v>
      </c>
      <c r="P230">
        <v>1</v>
      </c>
      <c r="S230">
        <v>85</v>
      </c>
      <c r="T230" s="5" t="s">
        <v>8</v>
      </c>
      <c r="U230" s="6">
        <v>44017.702446076386</v>
      </c>
      <c r="V230" s="5" t="s">
        <v>129</v>
      </c>
      <c r="W230">
        <v>1</v>
      </c>
      <c r="X230">
        <v>1</v>
      </c>
      <c r="Y230">
        <v>1</v>
      </c>
    </row>
    <row r="231" spans="10:25" x14ac:dyDescent="0.25">
      <c r="J231">
        <v>86</v>
      </c>
      <c r="K231" s="5" t="s">
        <v>8</v>
      </c>
      <c r="L231" s="6">
        <v>44017.706655682872</v>
      </c>
      <c r="M231" s="5" t="s">
        <v>127</v>
      </c>
      <c r="N231">
        <v>1</v>
      </c>
      <c r="O231">
        <v>1</v>
      </c>
      <c r="P231">
        <v>1</v>
      </c>
      <c r="S231">
        <v>86</v>
      </c>
      <c r="T231" s="5" t="s">
        <v>8</v>
      </c>
      <c r="U231" s="6">
        <v>44017.702455416664</v>
      </c>
      <c r="V231" s="5" t="s">
        <v>129</v>
      </c>
      <c r="W231">
        <v>1</v>
      </c>
      <c r="X231">
        <v>1</v>
      </c>
      <c r="Y231">
        <v>1</v>
      </c>
    </row>
    <row r="232" spans="10:25" x14ac:dyDescent="0.25">
      <c r="J232">
        <v>87</v>
      </c>
      <c r="K232" s="5" t="s">
        <v>8</v>
      </c>
      <c r="L232" s="6">
        <v>44017.706655092596</v>
      </c>
      <c r="M232" s="5" t="s">
        <v>127</v>
      </c>
      <c r="N232">
        <v>1</v>
      </c>
      <c r="O232">
        <v>1</v>
      </c>
      <c r="P232">
        <v>1</v>
      </c>
      <c r="S232">
        <v>87</v>
      </c>
      <c r="T232" s="5" t="s">
        <v>8</v>
      </c>
      <c r="U232" s="6">
        <v>44017.702468564814</v>
      </c>
      <c r="V232" s="5" t="s">
        <v>129</v>
      </c>
      <c r="W232">
        <v>1</v>
      </c>
      <c r="X232">
        <v>1</v>
      </c>
      <c r="Y232">
        <v>1</v>
      </c>
    </row>
    <row r="233" spans="10:25" x14ac:dyDescent="0.25">
      <c r="J233">
        <v>88</v>
      </c>
      <c r="K233" s="5" t="s">
        <v>8</v>
      </c>
      <c r="L233" s="6">
        <v>44017.706667511571</v>
      </c>
      <c r="M233" s="5" t="s">
        <v>127</v>
      </c>
      <c r="N233">
        <v>1</v>
      </c>
      <c r="O233">
        <v>1</v>
      </c>
      <c r="P233">
        <v>1</v>
      </c>
      <c r="S233">
        <v>88</v>
      </c>
      <c r="T233" s="5" t="s">
        <v>8</v>
      </c>
      <c r="U233" s="6">
        <v>44017.7024805787</v>
      </c>
      <c r="V233" s="5" t="s">
        <v>129</v>
      </c>
      <c r="W233">
        <v>1</v>
      </c>
      <c r="X233">
        <v>1</v>
      </c>
      <c r="Y233">
        <v>1</v>
      </c>
    </row>
    <row r="234" spans="10:25" x14ac:dyDescent="0.25">
      <c r="J234">
        <v>89</v>
      </c>
      <c r="K234" s="5" t="s">
        <v>8</v>
      </c>
      <c r="L234" s="6">
        <v>44017.706679930554</v>
      </c>
      <c r="M234" s="5" t="s">
        <v>127</v>
      </c>
      <c r="N234">
        <v>1</v>
      </c>
      <c r="O234">
        <v>1</v>
      </c>
      <c r="P234">
        <v>1</v>
      </c>
      <c r="S234">
        <v>89</v>
      </c>
      <c r="T234" s="5" t="s">
        <v>8</v>
      </c>
      <c r="U234" s="6">
        <v>44017.70249059028</v>
      </c>
      <c r="V234" s="5" t="s">
        <v>129</v>
      </c>
      <c r="W234">
        <v>1</v>
      </c>
      <c r="X234">
        <v>1</v>
      </c>
      <c r="Y234">
        <v>1</v>
      </c>
    </row>
    <row r="235" spans="10:25" x14ac:dyDescent="0.25">
      <c r="J235">
        <v>90</v>
      </c>
      <c r="K235" s="5" t="s">
        <v>8</v>
      </c>
      <c r="L235" s="6">
        <v>44017.706678240742</v>
      </c>
      <c r="M235" s="5" t="s">
        <v>127</v>
      </c>
      <c r="N235">
        <v>1</v>
      </c>
      <c r="O235">
        <v>1</v>
      </c>
      <c r="P235">
        <v>1</v>
      </c>
      <c r="S235">
        <v>90</v>
      </c>
      <c r="T235" s="5" t="s">
        <v>8</v>
      </c>
      <c r="U235" s="6">
        <v>44017.702502233798</v>
      </c>
      <c r="V235" s="5" t="s">
        <v>129</v>
      </c>
      <c r="W235">
        <v>1</v>
      </c>
      <c r="X235">
        <v>1</v>
      </c>
      <c r="Y235">
        <v>1</v>
      </c>
    </row>
    <row r="236" spans="10:25" x14ac:dyDescent="0.25">
      <c r="J236">
        <v>91</v>
      </c>
      <c r="K236" s="5" t="s">
        <v>8</v>
      </c>
      <c r="L236" s="6">
        <v>44017.706689918981</v>
      </c>
      <c r="M236" s="5" t="s">
        <v>127</v>
      </c>
      <c r="N236">
        <v>1</v>
      </c>
      <c r="O236">
        <v>1</v>
      </c>
      <c r="P236">
        <v>1</v>
      </c>
      <c r="S236">
        <v>91</v>
      </c>
      <c r="T236" s="5" t="s">
        <v>8</v>
      </c>
      <c r="U236" s="6">
        <v>44017.702513645832</v>
      </c>
      <c r="V236" s="5" t="s">
        <v>129</v>
      </c>
      <c r="W236">
        <v>1</v>
      </c>
      <c r="X236">
        <v>1</v>
      </c>
      <c r="Y236">
        <v>1</v>
      </c>
    </row>
    <row r="237" spans="10:25" x14ac:dyDescent="0.25">
      <c r="J237">
        <v>92</v>
      </c>
      <c r="K237" s="5" t="s">
        <v>8</v>
      </c>
      <c r="L237" s="6">
        <v>44017.706704293982</v>
      </c>
      <c r="M237" s="5" t="s">
        <v>127</v>
      </c>
      <c r="N237">
        <v>1</v>
      </c>
      <c r="O237">
        <v>1</v>
      </c>
      <c r="P237">
        <v>1</v>
      </c>
      <c r="S237">
        <v>92</v>
      </c>
      <c r="T237" s="5" t="s">
        <v>8</v>
      </c>
      <c r="U237" s="6">
        <v>44017.702524247688</v>
      </c>
      <c r="V237" s="5" t="s">
        <v>129</v>
      </c>
      <c r="W237">
        <v>1</v>
      </c>
      <c r="X237">
        <v>1</v>
      </c>
      <c r="Y237">
        <v>1</v>
      </c>
    </row>
    <row r="238" spans="10:25" x14ac:dyDescent="0.25">
      <c r="J238">
        <v>93</v>
      </c>
      <c r="K238" s="5" t="s">
        <v>8</v>
      </c>
      <c r="L238" s="6">
        <v>44017.706713159721</v>
      </c>
      <c r="M238" s="5" t="s">
        <v>127</v>
      </c>
      <c r="N238">
        <v>1</v>
      </c>
      <c r="O238">
        <v>1</v>
      </c>
      <c r="P238">
        <v>1</v>
      </c>
      <c r="S238">
        <v>93</v>
      </c>
      <c r="T238" s="5" t="s">
        <v>8</v>
      </c>
      <c r="U238" s="6">
        <v>44017.702535173608</v>
      </c>
      <c r="V238" s="5" t="s">
        <v>129</v>
      </c>
      <c r="W238">
        <v>1</v>
      </c>
      <c r="X238">
        <v>1</v>
      </c>
      <c r="Y238">
        <v>1</v>
      </c>
    </row>
    <row r="239" spans="10:25" x14ac:dyDescent="0.25">
      <c r="J239">
        <v>94</v>
      </c>
      <c r="K239" s="5" t="s">
        <v>8</v>
      </c>
      <c r="L239" s="6">
        <v>44017.70672545139</v>
      </c>
      <c r="M239" s="5" t="s">
        <v>127</v>
      </c>
      <c r="N239">
        <v>1</v>
      </c>
      <c r="O239">
        <v>1</v>
      </c>
      <c r="P239">
        <v>1</v>
      </c>
      <c r="S239">
        <v>94</v>
      </c>
      <c r="T239" s="5" t="s">
        <v>8</v>
      </c>
      <c r="U239" s="6">
        <v>44017.702547615743</v>
      </c>
      <c r="V239" s="5" t="s">
        <v>129</v>
      </c>
      <c r="W239">
        <v>1</v>
      </c>
      <c r="X239">
        <v>1</v>
      </c>
      <c r="Y239">
        <v>1</v>
      </c>
    </row>
    <row r="240" spans="10:25" x14ac:dyDescent="0.25">
      <c r="J240">
        <v>95</v>
      </c>
      <c r="K240" s="5" t="s">
        <v>8</v>
      </c>
      <c r="L240" s="6">
        <v>44017.706736342596</v>
      </c>
      <c r="M240" s="5" t="s">
        <v>127</v>
      </c>
      <c r="N240">
        <v>1</v>
      </c>
      <c r="O240">
        <v>1</v>
      </c>
      <c r="P240">
        <v>1</v>
      </c>
      <c r="S240">
        <v>95</v>
      </c>
      <c r="T240" s="5" t="s">
        <v>8</v>
      </c>
      <c r="U240" s="6">
        <v>44017.702565601852</v>
      </c>
      <c r="V240" s="5" t="s">
        <v>129</v>
      </c>
      <c r="W240">
        <v>1</v>
      </c>
      <c r="X240">
        <v>1</v>
      </c>
      <c r="Y240">
        <v>1</v>
      </c>
    </row>
    <row r="241" spans="10:25" x14ac:dyDescent="0.25">
      <c r="J241">
        <v>96</v>
      </c>
      <c r="K241" s="5" t="s">
        <v>8</v>
      </c>
      <c r="L241" s="6">
        <v>44017.706747696757</v>
      </c>
      <c r="M241" s="5" t="s">
        <v>127</v>
      </c>
      <c r="N241">
        <v>1</v>
      </c>
      <c r="O241">
        <v>1</v>
      </c>
      <c r="P241">
        <v>1</v>
      </c>
      <c r="S241">
        <v>96</v>
      </c>
      <c r="T241" s="5" t="s">
        <v>8</v>
      </c>
      <c r="U241" s="6">
        <v>44017.702569687499</v>
      </c>
      <c r="V241" s="5" t="s">
        <v>129</v>
      </c>
      <c r="W241">
        <v>1</v>
      </c>
      <c r="X241">
        <v>1</v>
      </c>
      <c r="Y241">
        <v>1</v>
      </c>
    </row>
    <row r="242" spans="10:25" x14ac:dyDescent="0.25">
      <c r="J242">
        <v>97</v>
      </c>
      <c r="K242" s="5" t="s">
        <v>8</v>
      </c>
      <c r="L242" s="6">
        <v>44017.706761793983</v>
      </c>
      <c r="M242" s="5" t="s">
        <v>127</v>
      </c>
      <c r="N242">
        <v>1</v>
      </c>
      <c r="O242">
        <v>1</v>
      </c>
      <c r="P242">
        <v>1</v>
      </c>
      <c r="S242">
        <v>97</v>
      </c>
      <c r="T242" s="5" t="s">
        <v>8</v>
      </c>
      <c r="U242" s="6">
        <v>44017.70258287037</v>
      </c>
      <c r="V242" s="5" t="s">
        <v>129</v>
      </c>
      <c r="W242">
        <v>1</v>
      </c>
      <c r="X242">
        <v>1</v>
      </c>
      <c r="Y242">
        <v>1</v>
      </c>
    </row>
    <row r="243" spans="10:25" x14ac:dyDescent="0.25">
      <c r="J243">
        <v>98</v>
      </c>
      <c r="K243" s="5" t="s">
        <v>8</v>
      </c>
      <c r="L243" s="6">
        <v>44017.706775567131</v>
      </c>
      <c r="M243" s="5" t="s">
        <v>127</v>
      </c>
      <c r="N243">
        <v>1</v>
      </c>
      <c r="O243">
        <v>1</v>
      </c>
      <c r="P243">
        <v>1</v>
      </c>
      <c r="S243">
        <v>98</v>
      </c>
      <c r="T243" s="5" t="s">
        <v>8</v>
      </c>
      <c r="U243" s="6">
        <v>44017.702594606482</v>
      </c>
      <c r="V243" s="5" t="s">
        <v>129</v>
      </c>
      <c r="W243">
        <v>1</v>
      </c>
      <c r="X243">
        <v>1</v>
      </c>
      <c r="Y243">
        <v>1</v>
      </c>
    </row>
    <row r="244" spans="10:25" x14ac:dyDescent="0.25">
      <c r="J244">
        <v>99</v>
      </c>
      <c r="K244" s="5" t="s">
        <v>8</v>
      </c>
      <c r="L244" s="6">
        <v>44017.706770833334</v>
      </c>
      <c r="M244" s="5" t="s">
        <v>127</v>
      </c>
      <c r="N244">
        <v>1</v>
      </c>
      <c r="O244">
        <v>1</v>
      </c>
      <c r="P244">
        <v>1</v>
      </c>
      <c r="S244">
        <v>99</v>
      </c>
      <c r="T244" s="5" t="s">
        <v>8</v>
      </c>
      <c r="U244" s="6">
        <v>44017.70260449074</v>
      </c>
      <c r="V244" s="5" t="s">
        <v>129</v>
      </c>
      <c r="W244">
        <v>1</v>
      </c>
      <c r="X244">
        <v>1</v>
      </c>
      <c r="Y244">
        <v>1</v>
      </c>
    </row>
    <row r="245" spans="10:25" x14ac:dyDescent="0.25">
      <c r="J245">
        <v>100</v>
      </c>
      <c r="K245" s="5" t="s">
        <v>8</v>
      </c>
      <c r="L245" s="6">
        <v>44017.706783368056</v>
      </c>
      <c r="M245" s="5" t="s">
        <v>127</v>
      </c>
      <c r="N245">
        <v>1</v>
      </c>
      <c r="O245">
        <v>1</v>
      </c>
      <c r="P245">
        <v>1</v>
      </c>
      <c r="S245">
        <v>100</v>
      </c>
      <c r="T245" s="5" t="s">
        <v>8</v>
      </c>
      <c r="U245" s="6">
        <v>44017.702616226852</v>
      </c>
      <c r="V245" s="5" t="s">
        <v>129</v>
      </c>
      <c r="W245">
        <v>1</v>
      </c>
      <c r="X245">
        <v>1</v>
      </c>
      <c r="Y245">
        <v>1</v>
      </c>
    </row>
    <row r="246" spans="10:25" x14ac:dyDescent="0.25">
      <c r="J246">
        <v>101</v>
      </c>
      <c r="K246" s="5" t="s">
        <v>8</v>
      </c>
      <c r="L246" s="6">
        <v>44017.706795358798</v>
      </c>
      <c r="M246" s="5" t="s">
        <v>127</v>
      </c>
      <c r="N246">
        <v>1</v>
      </c>
      <c r="O246">
        <v>1</v>
      </c>
      <c r="P246">
        <v>1</v>
      </c>
    </row>
    <row r="247" spans="10:25" x14ac:dyDescent="0.25">
      <c r="J247">
        <v>102</v>
      </c>
      <c r="K247" s="5" t="s">
        <v>8</v>
      </c>
      <c r="L247" s="6">
        <v>44017.70680659722</v>
      </c>
      <c r="M247" s="5" t="s">
        <v>127</v>
      </c>
      <c r="N247">
        <v>1</v>
      </c>
      <c r="O247">
        <v>1</v>
      </c>
      <c r="P247">
        <v>1</v>
      </c>
    </row>
    <row r="248" spans="10:25" x14ac:dyDescent="0.25">
      <c r="J248">
        <v>103</v>
      </c>
      <c r="K248" s="5" t="s">
        <v>8</v>
      </c>
      <c r="L248" s="6">
        <v>44017.706805555557</v>
      </c>
      <c r="M248" s="5" t="s">
        <v>127</v>
      </c>
      <c r="N248">
        <v>1</v>
      </c>
      <c r="O248">
        <v>1</v>
      </c>
      <c r="P248">
        <v>1</v>
      </c>
    </row>
    <row r="249" spans="10:25" x14ac:dyDescent="0.25">
      <c r="J249">
        <v>104</v>
      </c>
      <c r="K249" s="5" t="s">
        <v>8</v>
      </c>
      <c r="L249" s="6">
        <v>44017.706805555557</v>
      </c>
      <c r="M249" s="5" t="s">
        <v>127</v>
      </c>
      <c r="N249">
        <v>1</v>
      </c>
      <c r="O249">
        <v>1</v>
      </c>
      <c r="P249">
        <v>1</v>
      </c>
    </row>
    <row r="250" spans="10:25" x14ac:dyDescent="0.25">
      <c r="J250">
        <v>105</v>
      </c>
      <c r="K250" s="5" t="s">
        <v>8</v>
      </c>
      <c r="L250" s="6">
        <v>44017.706819166669</v>
      </c>
      <c r="M250" s="5" t="s">
        <v>127</v>
      </c>
      <c r="N250">
        <v>1</v>
      </c>
      <c r="O250">
        <v>1</v>
      </c>
      <c r="P250">
        <v>1</v>
      </c>
    </row>
    <row r="251" spans="10:25" x14ac:dyDescent="0.25">
      <c r="J251">
        <v>106</v>
      </c>
      <c r="K251" s="5" t="s">
        <v>8</v>
      </c>
      <c r="L251" s="6">
        <v>44017.706832326388</v>
      </c>
      <c r="M251" s="5" t="s">
        <v>127</v>
      </c>
      <c r="N251">
        <v>1</v>
      </c>
      <c r="O251">
        <v>1</v>
      </c>
      <c r="P251">
        <v>1</v>
      </c>
    </row>
    <row r="252" spans="10:25" x14ac:dyDescent="0.25">
      <c r="J252">
        <v>107</v>
      </c>
      <c r="K252" s="5" t="s">
        <v>8</v>
      </c>
      <c r="L252" s="6">
        <v>44017.7068453588</v>
      </c>
      <c r="M252" s="5" t="s">
        <v>127</v>
      </c>
      <c r="N252">
        <v>1</v>
      </c>
      <c r="O252">
        <v>1</v>
      </c>
      <c r="P252">
        <v>1</v>
      </c>
    </row>
    <row r="253" spans="10:25" x14ac:dyDescent="0.25">
      <c r="J253">
        <v>108</v>
      </c>
      <c r="K253" s="5" t="s">
        <v>8</v>
      </c>
      <c r="L253" s="6">
        <v>44017.706853136573</v>
      </c>
      <c r="M253" s="5" t="s">
        <v>127</v>
      </c>
      <c r="N253">
        <v>1</v>
      </c>
      <c r="O253">
        <v>1</v>
      </c>
      <c r="P253">
        <v>1</v>
      </c>
    </row>
    <row r="254" spans="10:25" x14ac:dyDescent="0.25">
      <c r="J254">
        <v>109</v>
      </c>
      <c r="K254" s="5" t="s">
        <v>8</v>
      </c>
      <c r="L254" s="6">
        <v>44017.706867349538</v>
      </c>
      <c r="M254" s="5" t="s">
        <v>127</v>
      </c>
      <c r="N254">
        <v>1</v>
      </c>
      <c r="O254">
        <v>1</v>
      </c>
      <c r="P254">
        <v>1</v>
      </c>
    </row>
    <row r="255" spans="10:25" x14ac:dyDescent="0.25">
      <c r="J255">
        <v>110</v>
      </c>
      <c r="K255" s="5" t="s">
        <v>8</v>
      </c>
      <c r="L255" s="6">
        <v>44017.706877986115</v>
      </c>
      <c r="M255" s="5" t="s">
        <v>127</v>
      </c>
      <c r="N255">
        <v>1</v>
      </c>
      <c r="O255">
        <v>1</v>
      </c>
      <c r="P255">
        <v>1</v>
      </c>
    </row>
    <row r="256" spans="10:25" x14ac:dyDescent="0.25">
      <c r="J256">
        <v>111</v>
      </c>
      <c r="K256" s="5" t="s">
        <v>8</v>
      </c>
      <c r="L256" s="6">
        <v>44017.706886782405</v>
      </c>
      <c r="M256" s="5" t="s">
        <v>127</v>
      </c>
      <c r="N256">
        <v>1</v>
      </c>
      <c r="O256">
        <v>1</v>
      </c>
      <c r="P256">
        <v>1</v>
      </c>
    </row>
    <row r="257" spans="10:16" x14ac:dyDescent="0.25">
      <c r="J257">
        <v>112</v>
      </c>
      <c r="K257" s="5" t="s">
        <v>8</v>
      </c>
      <c r="L257" s="6">
        <v>44017.706899930556</v>
      </c>
      <c r="M257" s="5" t="s">
        <v>127</v>
      </c>
      <c r="N257">
        <v>1</v>
      </c>
      <c r="O257">
        <v>1</v>
      </c>
      <c r="P257">
        <v>1</v>
      </c>
    </row>
    <row r="258" spans="10:16" x14ac:dyDescent="0.25">
      <c r="J258">
        <v>113</v>
      </c>
      <c r="K258" s="5" t="s">
        <v>8</v>
      </c>
      <c r="L258" s="6">
        <v>44017.70689814815</v>
      </c>
      <c r="M258" s="5" t="s">
        <v>127</v>
      </c>
      <c r="N258">
        <v>1</v>
      </c>
      <c r="O258">
        <v>1</v>
      </c>
      <c r="P258">
        <v>1</v>
      </c>
    </row>
    <row r="259" spans="10:16" x14ac:dyDescent="0.25">
      <c r="J259">
        <v>114</v>
      </c>
      <c r="K259" s="5" t="s">
        <v>8</v>
      </c>
      <c r="L259" s="6">
        <v>44017.706910636574</v>
      </c>
      <c r="M259" s="5" t="s">
        <v>127</v>
      </c>
      <c r="N259">
        <v>1</v>
      </c>
      <c r="O259">
        <v>1</v>
      </c>
      <c r="P259">
        <v>1</v>
      </c>
    </row>
    <row r="260" spans="10:16" x14ac:dyDescent="0.25">
      <c r="J260">
        <v>115</v>
      </c>
      <c r="K260" s="5" t="s">
        <v>8</v>
      </c>
      <c r="L260" s="6">
        <v>44017.706921909725</v>
      </c>
      <c r="M260" s="5" t="s">
        <v>127</v>
      </c>
      <c r="N260">
        <v>1</v>
      </c>
      <c r="O260">
        <v>1</v>
      </c>
      <c r="P260">
        <v>1</v>
      </c>
    </row>
  </sheetData>
  <mergeCells count="7">
    <mergeCell ref="BC1:BJ1"/>
    <mergeCell ref="A1:H1"/>
    <mergeCell ref="J1:Q1"/>
    <mergeCell ref="S1:Z1"/>
    <mergeCell ref="AB1:AI1"/>
    <mergeCell ref="AK1:AR1"/>
    <mergeCell ref="AT1:BA1"/>
  </mergeCells>
  <phoneticPr fontId="18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EAF-F0ED-4142-93B1-5EEFC5034164}">
  <dimension ref="A1:CL126"/>
  <sheetViews>
    <sheetView topLeftCell="AS1" workbookViewId="0">
      <selection activeCell="CC7" sqref="CC7"/>
    </sheetView>
  </sheetViews>
  <sheetFormatPr defaultRowHeight="15" x14ac:dyDescent="0.25"/>
  <cols>
    <col min="1" max="1" width="8.140625" hidden="1" customWidth="1"/>
    <col min="2" max="2" width="7.28515625" hidden="1" customWidth="1"/>
    <col min="3" max="3" width="5.42578125" hidden="1" customWidth="1"/>
    <col min="4" max="4" width="6.42578125" hidden="1" customWidth="1"/>
    <col min="5" max="5" width="6.85546875" hidden="1" customWidth="1"/>
    <col min="6" max="6" width="9.140625" hidden="1" customWidth="1"/>
    <col min="7" max="7" width="12.5703125" hidden="1" customWidth="1"/>
    <col min="8" max="8" width="16" customWidth="1"/>
    <col min="9" max="9" width="12.7109375" customWidth="1"/>
    <col min="10" max="10" width="8.140625" hidden="1" customWidth="1"/>
    <col min="11" max="11" width="5.28515625" hidden="1" customWidth="1"/>
    <col min="12" max="12" width="7" hidden="1" customWidth="1"/>
    <col min="13" max="15" width="9.140625" hidden="1" customWidth="1"/>
    <col min="16" max="16" width="18.28515625" hidden="1" customWidth="1"/>
    <col min="17" max="17" width="22.85546875" customWidth="1"/>
    <col min="18" max="18" width="7.42578125" customWidth="1"/>
    <col min="19" max="25" width="0" hidden="1" customWidth="1"/>
    <col min="26" max="26" width="18.7109375" customWidth="1"/>
    <col min="28" max="34" width="0" hidden="1" customWidth="1"/>
    <col min="35" max="35" width="19" customWidth="1"/>
    <col min="37" max="43" width="9.140625" hidden="1" customWidth="1"/>
    <col min="44" max="44" width="30" customWidth="1"/>
    <col min="46" max="52" width="0" hidden="1" customWidth="1"/>
    <col min="53" max="53" width="21.140625" customWidth="1"/>
    <col min="55" max="61" width="0" hidden="1" customWidth="1"/>
    <col min="62" max="62" width="25.7109375" customWidth="1"/>
    <col min="64" max="70" width="0" hidden="1" customWidth="1"/>
    <col min="71" max="71" width="19.7109375" customWidth="1"/>
    <col min="73" max="79" width="0" hidden="1" customWidth="1"/>
    <col min="80" max="80" width="36" customWidth="1"/>
    <col min="82" max="83" width="9.140625" customWidth="1"/>
    <col min="84" max="84" width="14.85546875" customWidth="1"/>
    <col min="85" max="88" width="9.140625" customWidth="1"/>
    <col min="89" max="89" width="25" customWidth="1"/>
  </cols>
  <sheetData>
    <row r="1" spans="1:89" ht="15.75" thickBot="1" x14ac:dyDescent="0.3">
      <c r="A1" s="45" t="s">
        <v>24</v>
      </c>
      <c r="B1" s="45"/>
      <c r="C1" s="45"/>
      <c r="D1" s="45"/>
      <c r="E1" s="45"/>
      <c r="F1" s="45"/>
      <c r="G1" s="45"/>
      <c r="H1" s="45"/>
      <c r="J1" s="45" t="s">
        <v>26</v>
      </c>
      <c r="K1" s="45"/>
      <c r="L1" s="45"/>
      <c r="M1" s="45"/>
      <c r="N1" s="45"/>
      <c r="O1" s="45"/>
      <c r="P1" s="45"/>
      <c r="Q1" s="45"/>
      <c r="S1" s="45" t="s">
        <v>28</v>
      </c>
      <c r="T1" s="45"/>
      <c r="U1" s="45"/>
      <c r="V1" s="45"/>
      <c r="W1" s="45"/>
      <c r="X1" s="45"/>
      <c r="Y1" s="45"/>
      <c r="Z1" s="45"/>
      <c r="AB1" s="45" t="s">
        <v>30</v>
      </c>
      <c r="AC1" s="45"/>
      <c r="AD1" s="45"/>
      <c r="AE1" s="45"/>
      <c r="AF1" s="45"/>
      <c r="AG1" s="45"/>
      <c r="AH1" s="45"/>
      <c r="AI1" s="45"/>
      <c r="AK1" s="45" t="s">
        <v>32</v>
      </c>
      <c r="AL1" s="45"/>
      <c r="AM1" s="45"/>
      <c r="AN1" s="45"/>
      <c r="AO1" s="45"/>
      <c r="AP1" s="45"/>
      <c r="AQ1" s="45"/>
      <c r="AR1" s="45"/>
      <c r="AT1" s="45" t="s">
        <v>95</v>
      </c>
      <c r="AU1" s="45"/>
      <c r="AV1" s="45"/>
      <c r="AW1" s="45"/>
      <c r="AX1" s="45"/>
      <c r="AY1" s="45"/>
      <c r="AZ1" s="45"/>
      <c r="BA1" s="45"/>
      <c r="BC1" s="45" t="s">
        <v>99</v>
      </c>
      <c r="BD1" s="45"/>
      <c r="BE1" s="45"/>
      <c r="BF1" s="45"/>
      <c r="BG1" s="45"/>
      <c r="BH1" s="45"/>
      <c r="BI1" s="45"/>
      <c r="BJ1" s="45"/>
      <c r="BL1" s="45" t="s">
        <v>102</v>
      </c>
      <c r="BM1" s="45"/>
      <c r="BN1" s="45"/>
      <c r="BO1" s="45"/>
      <c r="BP1" s="45"/>
      <c r="BQ1" s="45"/>
      <c r="BR1" s="45"/>
      <c r="BS1" s="45"/>
      <c r="BU1" s="45" t="s">
        <v>104</v>
      </c>
      <c r="BV1" s="45"/>
      <c r="BW1" s="45"/>
      <c r="BX1" s="45"/>
      <c r="BY1" s="45"/>
      <c r="BZ1" s="45"/>
      <c r="CA1" s="45"/>
      <c r="CB1" s="45"/>
      <c r="CD1" s="45" t="s">
        <v>189</v>
      </c>
      <c r="CE1" s="45"/>
      <c r="CF1" s="45"/>
      <c r="CG1" s="45"/>
      <c r="CH1" s="45"/>
      <c r="CI1" s="45"/>
      <c r="CJ1" s="45"/>
      <c r="CK1" s="45"/>
    </row>
    <row r="2" spans="1:89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B2" s="5" t="s">
        <v>0</v>
      </c>
      <c r="AC2" s="5" t="s">
        <v>1</v>
      </c>
      <c r="AD2" s="5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  <c r="AY2" s="5" t="s">
        <v>5</v>
      </c>
      <c r="AZ2" s="5" t="s">
        <v>6</v>
      </c>
      <c r="BA2" s="5" t="s">
        <v>7</v>
      </c>
      <c r="BC2" s="5" t="s">
        <v>0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L2" s="5" t="s">
        <v>0</v>
      </c>
      <c r="BM2" s="5" t="s">
        <v>1</v>
      </c>
      <c r="BN2" s="5" t="s">
        <v>2</v>
      </c>
      <c r="BO2" s="5" t="s">
        <v>3</v>
      </c>
      <c r="BP2" s="5" t="s">
        <v>4</v>
      </c>
      <c r="BQ2" s="5" t="s">
        <v>5</v>
      </c>
      <c r="BR2" s="5" t="s">
        <v>6</v>
      </c>
      <c r="BS2" s="5" t="s">
        <v>7</v>
      </c>
      <c r="BU2" s="5" t="s">
        <v>0</v>
      </c>
      <c r="BV2" s="5" t="s">
        <v>1</v>
      </c>
      <c r="BW2" s="5" t="s">
        <v>2</v>
      </c>
      <c r="BX2" s="5" t="s">
        <v>3</v>
      </c>
      <c r="BY2" s="5" t="s">
        <v>4</v>
      </c>
      <c r="BZ2" s="5" t="s">
        <v>5</v>
      </c>
      <c r="CA2" s="5" t="s">
        <v>6</v>
      </c>
      <c r="CB2" s="5" t="s">
        <v>7</v>
      </c>
      <c r="CD2" s="5" t="s">
        <v>0</v>
      </c>
      <c r="CE2" s="5" t="s">
        <v>1</v>
      </c>
      <c r="CF2" s="5" t="s">
        <v>2</v>
      </c>
      <c r="CG2" s="5" t="s">
        <v>3</v>
      </c>
      <c r="CH2" s="5" t="s">
        <v>4</v>
      </c>
      <c r="CI2" s="5" t="s">
        <v>5</v>
      </c>
      <c r="CJ2" s="5" t="s">
        <v>6</v>
      </c>
      <c r="CK2" s="5" t="s">
        <v>7</v>
      </c>
    </row>
    <row r="3" spans="1:89" x14ac:dyDescent="0.25">
      <c r="A3" s="5">
        <v>0</v>
      </c>
      <c r="B3" s="5" t="s">
        <v>8</v>
      </c>
      <c r="C3" s="6">
        <v>44012.505694675929</v>
      </c>
      <c r="D3" s="5" t="s">
        <v>23</v>
      </c>
      <c r="E3" s="5">
        <v>1</v>
      </c>
      <c r="F3" s="5">
        <v>1</v>
      </c>
      <c r="G3" s="5">
        <v>1</v>
      </c>
      <c r="H3" s="5">
        <v>-56</v>
      </c>
      <c r="J3" s="5">
        <v>0</v>
      </c>
      <c r="K3" s="5" t="s">
        <v>8</v>
      </c>
      <c r="L3" s="6">
        <v>44012.534301527776</v>
      </c>
      <c r="M3" s="5" t="s">
        <v>25</v>
      </c>
      <c r="N3" s="5">
        <v>1</v>
      </c>
      <c r="O3" s="5">
        <v>1</v>
      </c>
      <c r="P3" s="5">
        <v>1</v>
      </c>
      <c r="Q3" s="5">
        <v>-58</v>
      </c>
      <c r="S3" s="5">
        <v>0</v>
      </c>
      <c r="T3" s="5" t="s">
        <v>8</v>
      </c>
      <c r="U3" s="6">
        <v>44012.510962592591</v>
      </c>
      <c r="V3" s="5" t="s">
        <v>27</v>
      </c>
      <c r="W3" s="5">
        <v>1</v>
      </c>
      <c r="X3" s="5">
        <v>1</v>
      </c>
      <c r="Y3" s="5">
        <v>1</v>
      </c>
      <c r="Z3" s="5">
        <v>-65</v>
      </c>
      <c r="AB3" s="5">
        <v>0</v>
      </c>
      <c r="AC3" s="5" t="s">
        <v>8</v>
      </c>
      <c r="AD3" s="6">
        <v>44012.542638865743</v>
      </c>
      <c r="AE3" s="5" t="s">
        <v>29</v>
      </c>
      <c r="AF3" s="5">
        <v>1</v>
      </c>
      <c r="AG3" s="5">
        <v>1</v>
      </c>
      <c r="AH3" s="5">
        <v>1</v>
      </c>
      <c r="AI3" s="5">
        <v>-64</v>
      </c>
      <c r="AK3" s="5">
        <v>0</v>
      </c>
      <c r="AL3" s="5" t="s">
        <v>8</v>
      </c>
      <c r="AM3" s="6">
        <v>44012.547501620371</v>
      </c>
      <c r="AN3" s="5" t="s">
        <v>31</v>
      </c>
      <c r="AO3" s="5">
        <v>1</v>
      </c>
      <c r="AP3" s="5">
        <v>1</v>
      </c>
      <c r="AQ3" s="5">
        <v>1</v>
      </c>
      <c r="AR3" s="5">
        <v>-66</v>
      </c>
      <c r="AT3" s="5">
        <v>0</v>
      </c>
      <c r="AU3" s="5" t="s">
        <v>8</v>
      </c>
      <c r="AV3" s="6">
        <v>44017.508784745369</v>
      </c>
      <c r="AW3" s="5" t="s">
        <v>93</v>
      </c>
      <c r="AX3" s="5">
        <v>1</v>
      </c>
      <c r="AY3" s="5">
        <v>1</v>
      </c>
      <c r="AZ3" s="5">
        <v>1</v>
      </c>
      <c r="BA3" s="5">
        <v>-66</v>
      </c>
      <c r="BC3" s="5">
        <v>0</v>
      </c>
      <c r="BD3" s="5" t="s">
        <v>8</v>
      </c>
      <c r="BE3" s="6">
        <v>44017.51768582176</v>
      </c>
      <c r="BF3" s="5" t="s">
        <v>96</v>
      </c>
      <c r="BG3" s="5">
        <v>1</v>
      </c>
      <c r="BH3" s="5">
        <v>1</v>
      </c>
      <c r="BI3" s="5">
        <v>1</v>
      </c>
      <c r="BJ3" s="5">
        <v>-68</v>
      </c>
      <c r="BL3" s="5">
        <v>0</v>
      </c>
      <c r="BM3" s="5" t="s">
        <v>8</v>
      </c>
      <c r="BN3" s="6">
        <v>44013.52729391204</v>
      </c>
      <c r="BO3" s="5" t="s">
        <v>101</v>
      </c>
      <c r="BP3" s="5">
        <v>1</v>
      </c>
      <c r="BQ3" s="5">
        <v>1</v>
      </c>
      <c r="BR3" s="5">
        <v>1</v>
      </c>
      <c r="BS3" s="5">
        <v>-71</v>
      </c>
      <c r="BU3" s="5">
        <v>0</v>
      </c>
      <c r="BV3" s="5" t="s">
        <v>8</v>
      </c>
      <c r="BW3" s="6">
        <v>44013.532688807871</v>
      </c>
      <c r="BX3" s="5" t="s">
        <v>103</v>
      </c>
      <c r="BY3" s="5">
        <v>1</v>
      </c>
      <c r="BZ3" s="5">
        <v>1</v>
      </c>
      <c r="CA3" s="5">
        <v>1</v>
      </c>
      <c r="CB3" s="5">
        <v>-78</v>
      </c>
      <c r="CD3" s="5">
        <v>0</v>
      </c>
      <c r="CE3" s="5" t="s">
        <v>8</v>
      </c>
      <c r="CF3" s="6">
        <v>44038.519620266205</v>
      </c>
      <c r="CG3" s="5" t="s">
        <v>176</v>
      </c>
      <c r="CH3" s="5">
        <v>1</v>
      </c>
      <c r="CI3" s="5">
        <v>1</v>
      </c>
      <c r="CJ3" s="5">
        <v>1</v>
      </c>
      <c r="CK3" s="5">
        <v>-59</v>
      </c>
    </row>
    <row r="4" spans="1:89" x14ac:dyDescent="0.25">
      <c r="A4" s="5">
        <v>1</v>
      </c>
      <c r="B4" s="5" t="s">
        <v>8</v>
      </c>
      <c r="C4" s="6">
        <v>44012.505712997685</v>
      </c>
      <c r="D4" s="5" t="s">
        <v>23</v>
      </c>
      <c r="E4" s="5">
        <v>1</v>
      </c>
      <c r="F4" s="5">
        <v>1</v>
      </c>
      <c r="G4" s="5">
        <v>1</v>
      </c>
      <c r="H4" s="5">
        <v>-56</v>
      </c>
      <c r="J4" s="5">
        <v>1</v>
      </c>
      <c r="K4" s="5" t="s">
        <v>8</v>
      </c>
      <c r="L4" s="6">
        <v>44012.534309016206</v>
      </c>
      <c r="M4" s="5" t="s">
        <v>25</v>
      </c>
      <c r="N4" s="5">
        <v>1</v>
      </c>
      <c r="O4" s="5">
        <v>1</v>
      </c>
      <c r="P4" s="5">
        <v>1</v>
      </c>
      <c r="Q4" s="5">
        <v>-55</v>
      </c>
      <c r="S4" s="5">
        <v>1</v>
      </c>
      <c r="T4" s="5" t="s">
        <v>8</v>
      </c>
      <c r="U4" s="6">
        <v>44012.510973298609</v>
      </c>
      <c r="V4" s="5" t="s">
        <v>27</v>
      </c>
      <c r="W4" s="5">
        <v>1</v>
      </c>
      <c r="X4" s="5">
        <v>1</v>
      </c>
      <c r="Y4" s="5">
        <v>1</v>
      </c>
      <c r="Z4" s="5">
        <v>-57</v>
      </c>
      <c r="AB4" s="5">
        <v>1</v>
      </c>
      <c r="AC4" s="5" t="s">
        <v>8</v>
      </c>
      <c r="AD4" s="6">
        <v>44012.542639016203</v>
      </c>
      <c r="AE4" s="5" t="s">
        <v>29</v>
      </c>
      <c r="AF4" s="5">
        <v>1</v>
      </c>
      <c r="AG4" s="5">
        <v>1</v>
      </c>
      <c r="AH4" s="5">
        <v>1</v>
      </c>
      <c r="AI4" s="5">
        <v>-57</v>
      </c>
      <c r="AK4" s="5">
        <v>1</v>
      </c>
      <c r="AL4" s="5" t="s">
        <v>8</v>
      </c>
      <c r="AM4" s="6">
        <v>44012.547511874996</v>
      </c>
      <c r="AN4" s="5" t="s">
        <v>31</v>
      </c>
      <c r="AO4" s="5">
        <v>1</v>
      </c>
      <c r="AP4" s="5">
        <v>1</v>
      </c>
      <c r="AQ4" s="5">
        <v>1</v>
      </c>
      <c r="AR4" s="5">
        <v>-64</v>
      </c>
      <c r="AT4" s="5">
        <v>1</v>
      </c>
      <c r="AU4" s="5" t="s">
        <v>8</v>
      </c>
      <c r="AV4" s="6">
        <v>44017.508796793983</v>
      </c>
      <c r="AW4" s="5" t="s">
        <v>93</v>
      </c>
      <c r="AX4" s="5">
        <v>1</v>
      </c>
      <c r="AY4" s="5">
        <v>1</v>
      </c>
      <c r="AZ4" s="5">
        <v>1</v>
      </c>
      <c r="BA4" s="5">
        <v>-65</v>
      </c>
      <c r="BC4" s="5">
        <v>1</v>
      </c>
      <c r="BD4" s="5" t="s">
        <v>8</v>
      </c>
      <c r="BE4" s="6">
        <v>44017.517699849537</v>
      </c>
      <c r="BF4" s="5" t="s">
        <v>96</v>
      </c>
      <c r="BG4" s="5">
        <v>1</v>
      </c>
      <c r="BH4" s="5">
        <v>1</v>
      </c>
      <c r="BI4" s="5">
        <v>1</v>
      </c>
      <c r="BJ4" s="5">
        <v>-61</v>
      </c>
      <c r="BL4" s="5">
        <v>1</v>
      </c>
      <c r="BM4" s="5" t="s">
        <v>8</v>
      </c>
      <c r="BN4" s="6">
        <v>44013.527305960648</v>
      </c>
      <c r="BO4" s="5" t="s">
        <v>101</v>
      </c>
      <c r="BP4" s="5">
        <v>1</v>
      </c>
      <c r="BQ4" s="5">
        <v>1</v>
      </c>
      <c r="BR4" s="5">
        <v>1</v>
      </c>
      <c r="BS4" s="5">
        <v>-70</v>
      </c>
      <c r="BU4" s="5">
        <v>1</v>
      </c>
      <c r="BV4" s="5" t="s">
        <v>8</v>
      </c>
      <c r="BW4" s="6">
        <v>44013.53269738426</v>
      </c>
      <c r="BX4" s="5" t="s">
        <v>103</v>
      </c>
      <c r="BY4" s="5">
        <v>1</v>
      </c>
      <c r="BZ4" s="5">
        <v>1</v>
      </c>
      <c r="CA4" s="5">
        <v>1</v>
      </c>
      <c r="CB4" s="5">
        <v>-77</v>
      </c>
      <c r="CD4" s="5">
        <v>1</v>
      </c>
      <c r="CE4" s="5" t="s">
        <v>8</v>
      </c>
      <c r="CF4" s="6">
        <v>44038.519629826391</v>
      </c>
      <c r="CG4" s="5" t="s">
        <v>176</v>
      </c>
      <c r="CH4" s="5">
        <v>1</v>
      </c>
      <c r="CI4" s="5">
        <v>1</v>
      </c>
      <c r="CJ4" s="5">
        <v>1</v>
      </c>
      <c r="CK4" s="5">
        <v>-60</v>
      </c>
    </row>
    <row r="5" spans="1:89" x14ac:dyDescent="0.25">
      <c r="A5" s="5">
        <v>2</v>
      </c>
      <c r="B5" s="5" t="s">
        <v>8</v>
      </c>
      <c r="C5" s="6">
        <v>44012.505717638887</v>
      </c>
      <c r="D5" s="5" t="s">
        <v>23</v>
      </c>
      <c r="E5" s="5">
        <v>1</v>
      </c>
      <c r="F5" s="5">
        <v>1</v>
      </c>
      <c r="G5" s="5">
        <v>1</v>
      </c>
      <c r="H5" s="5">
        <v>-59</v>
      </c>
      <c r="J5" s="5">
        <v>2</v>
      </c>
      <c r="K5" s="5" t="s">
        <v>8</v>
      </c>
      <c r="L5" s="6">
        <v>44012.534322835651</v>
      </c>
      <c r="M5" s="5" t="s">
        <v>25</v>
      </c>
      <c r="N5" s="5">
        <v>1</v>
      </c>
      <c r="O5" s="5">
        <v>1</v>
      </c>
      <c r="P5" s="5">
        <v>1</v>
      </c>
      <c r="Q5" s="5">
        <v>-55</v>
      </c>
      <c r="S5" s="5">
        <v>2</v>
      </c>
      <c r="T5" s="5" t="s">
        <v>8</v>
      </c>
      <c r="U5" s="6">
        <v>44012.510996516205</v>
      </c>
      <c r="V5" s="5" t="s">
        <v>27</v>
      </c>
      <c r="W5" s="5">
        <v>1</v>
      </c>
      <c r="X5" s="5">
        <v>1</v>
      </c>
      <c r="Y5" s="5">
        <v>1</v>
      </c>
      <c r="Z5" s="5">
        <v>-57</v>
      </c>
      <c r="AB5" s="5">
        <v>2</v>
      </c>
      <c r="AC5" s="5" t="s">
        <v>8</v>
      </c>
      <c r="AD5" s="6">
        <v>44012.542650995369</v>
      </c>
      <c r="AE5" s="5" t="s">
        <v>29</v>
      </c>
      <c r="AF5" s="5">
        <v>1</v>
      </c>
      <c r="AG5" s="5">
        <v>1</v>
      </c>
      <c r="AH5" s="5">
        <v>1</v>
      </c>
      <c r="AI5" s="5">
        <v>-56</v>
      </c>
      <c r="AK5" s="5">
        <v>2</v>
      </c>
      <c r="AL5" s="5" t="s">
        <v>8</v>
      </c>
      <c r="AM5" s="6">
        <v>44012.547522106484</v>
      </c>
      <c r="AN5" s="5" t="s">
        <v>31</v>
      </c>
      <c r="AO5" s="5">
        <v>1</v>
      </c>
      <c r="AP5" s="5">
        <v>1</v>
      </c>
      <c r="AQ5" s="5">
        <v>1</v>
      </c>
      <c r="AR5" s="5">
        <v>-66</v>
      </c>
      <c r="AT5" s="5">
        <v>2</v>
      </c>
      <c r="AU5" s="5" t="s">
        <v>8</v>
      </c>
      <c r="AV5" s="6">
        <v>44017.508808391205</v>
      </c>
      <c r="AW5" s="5" t="s">
        <v>93</v>
      </c>
      <c r="AX5" s="5">
        <v>1</v>
      </c>
      <c r="AY5" s="5">
        <v>1</v>
      </c>
      <c r="AZ5" s="5">
        <v>1</v>
      </c>
      <c r="BA5" s="5">
        <v>-67</v>
      </c>
      <c r="BC5" s="5">
        <v>2</v>
      </c>
      <c r="BD5" s="5" t="s">
        <v>8</v>
      </c>
      <c r="BE5" s="6">
        <v>44017.517710567132</v>
      </c>
      <c r="BF5" s="5" t="s">
        <v>96</v>
      </c>
      <c r="BG5" s="5">
        <v>1</v>
      </c>
      <c r="BH5" s="5">
        <v>1</v>
      </c>
      <c r="BI5" s="5">
        <v>1</v>
      </c>
      <c r="BJ5" s="5">
        <v>-70</v>
      </c>
      <c r="BL5" s="5">
        <v>2</v>
      </c>
      <c r="BM5" s="5" t="s">
        <v>8</v>
      </c>
      <c r="BN5" s="6">
        <v>44013.52731755787</v>
      </c>
      <c r="BO5" s="5" t="s">
        <v>101</v>
      </c>
      <c r="BP5" s="5">
        <v>1</v>
      </c>
      <c r="BQ5" s="5">
        <v>1</v>
      </c>
      <c r="BR5" s="5">
        <v>1</v>
      </c>
      <c r="BS5" s="5">
        <v>-69</v>
      </c>
      <c r="BU5" s="5">
        <v>2</v>
      </c>
      <c r="BV5" s="5" t="s">
        <v>8</v>
      </c>
      <c r="BW5" s="6">
        <v>44013.532712523149</v>
      </c>
      <c r="BX5" s="5" t="s">
        <v>103</v>
      </c>
      <c r="BY5" s="5">
        <v>1</v>
      </c>
      <c r="BZ5" s="5">
        <v>1</v>
      </c>
      <c r="CA5" s="5">
        <v>1</v>
      </c>
      <c r="CB5" s="5">
        <v>-77</v>
      </c>
      <c r="CD5" s="5">
        <v>2</v>
      </c>
      <c r="CE5" s="5" t="s">
        <v>8</v>
      </c>
      <c r="CF5" s="6">
        <v>44038.519643900465</v>
      </c>
      <c r="CG5" s="5" t="s">
        <v>176</v>
      </c>
      <c r="CH5" s="5">
        <v>1</v>
      </c>
      <c r="CI5" s="5">
        <v>1</v>
      </c>
      <c r="CJ5" s="5">
        <v>1</v>
      </c>
      <c r="CK5" s="5">
        <v>-60</v>
      </c>
    </row>
    <row r="6" spans="1:89" x14ac:dyDescent="0.25">
      <c r="A6" s="5">
        <v>3</v>
      </c>
      <c r="B6" s="5" t="s">
        <v>8</v>
      </c>
      <c r="C6" s="6">
        <v>44012.505740844907</v>
      </c>
      <c r="D6" s="5" t="s">
        <v>23</v>
      </c>
      <c r="E6" s="5">
        <v>1</v>
      </c>
      <c r="F6" s="5">
        <v>1</v>
      </c>
      <c r="G6" s="5">
        <v>1</v>
      </c>
      <c r="H6" s="5">
        <v>-58</v>
      </c>
      <c r="J6" s="5">
        <v>3</v>
      </c>
      <c r="K6" s="5" t="s">
        <v>8</v>
      </c>
      <c r="L6" s="6">
        <v>44012.534331354167</v>
      </c>
      <c r="M6" s="5" t="s">
        <v>25</v>
      </c>
      <c r="N6" s="5">
        <v>1</v>
      </c>
      <c r="O6" s="5">
        <v>1</v>
      </c>
      <c r="P6" s="5">
        <v>1</v>
      </c>
      <c r="Q6" s="5">
        <v>-56</v>
      </c>
      <c r="S6" s="5">
        <v>3</v>
      </c>
      <c r="T6" s="5" t="s">
        <v>8</v>
      </c>
      <c r="U6" s="6">
        <v>44012.511007581015</v>
      </c>
      <c r="V6" s="5" t="s">
        <v>27</v>
      </c>
      <c r="W6" s="5">
        <v>1</v>
      </c>
      <c r="X6" s="5">
        <v>1</v>
      </c>
      <c r="Y6" s="5">
        <v>1</v>
      </c>
      <c r="Z6" s="5">
        <v>-57</v>
      </c>
      <c r="AB6" s="5">
        <v>3</v>
      </c>
      <c r="AC6" s="5" t="s">
        <v>8</v>
      </c>
      <c r="AD6" s="6">
        <v>44012.542662569445</v>
      </c>
      <c r="AE6" s="5" t="s">
        <v>29</v>
      </c>
      <c r="AF6" s="5">
        <v>1</v>
      </c>
      <c r="AG6" s="5">
        <v>1</v>
      </c>
      <c r="AH6" s="5">
        <v>1</v>
      </c>
      <c r="AI6" s="5">
        <v>-56</v>
      </c>
      <c r="AK6" s="5">
        <v>3</v>
      </c>
      <c r="AL6" s="5" t="s">
        <v>8</v>
      </c>
      <c r="AM6" s="6">
        <v>44012.547532349534</v>
      </c>
      <c r="AN6" s="5" t="s">
        <v>31</v>
      </c>
      <c r="AO6" s="5">
        <v>1</v>
      </c>
      <c r="AP6" s="5">
        <v>1</v>
      </c>
      <c r="AQ6" s="5">
        <v>1</v>
      </c>
      <c r="AR6" s="5">
        <v>-65</v>
      </c>
      <c r="AT6" s="5">
        <v>3</v>
      </c>
      <c r="AU6" s="5" t="s">
        <v>8</v>
      </c>
      <c r="AV6" s="6">
        <v>44017.50882210648</v>
      </c>
      <c r="AW6" s="5" t="s">
        <v>93</v>
      </c>
      <c r="AX6" s="5">
        <v>1</v>
      </c>
      <c r="AY6" s="5">
        <v>1</v>
      </c>
      <c r="AZ6" s="5">
        <v>1</v>
      </c>
      <c r="BA6" s="5">
        <v>-65</v>
      </c>
      <c r="BC6" s="5">
        <v>3</v>
      </c>
      <c r="BD6" s="5" t="s">
        <v>8</v>
      </c>
      <c r="BE6" s="6">
        <v>44017.51772207176</v>
      </c>
      <c r="BF6" s="5" t="s">
        <v>96</v>
      </c>
      <c r="BG6" s="5">
        <v>1</v>
      </c>
      <c r="BH6" s="5">
        <v>1</v>
      </c>
      <c r="BI6" s="5">
        <v>1</v>
      </c>
      <c r="BJ6" s="5">
        <v>-69</v>
      </c>
      <c r="BL6" s="5">
        <v>3</v>
      </c>
      <c r="BM6" s="5" t="s">
        <v>8</v>
      </c>
      <c r="BN6" s="6">
        <v>44013.527330960649</v>
      </c>
      <c r="BO6" s="5" t="s">
        <v>101</v>
      </c>
      <c r="BP6" s="5">
        <v>1</v>
      </c>
      <c r="BQ6" s="5">
        <v>1</v>
      </c>
      <c r="BR6" s="5">
        <v>1</v>
      </c>
      <c r="BS6" s="5">
        <v>-68</v>
      </c>
      <c r="BU6" s="5">
        <v>3</v>
      </c>
      <c r="BV6" s="5" t="s">
        <v>8</v>
      </c>
      <c r="BW6" s="6">
        <v>44013.532728391205</v>
      </c>
      <c r="BX6" s="5" t="s">
        <v>103</v>
      </c>
      <c r="BY6" s="5">
        <v>1</v>
      </c>
      <c r="BZ6" s="5">
        <v>1</v>
      </c>
      <c r="CA6" s="5">
        <v>1</v>
      </c>
      <c r="CB6" s="5">
        <v>-80</v>
      </c>
      <c r="CD6" s="5">
        <v>3</v>
      </c>
      <c r="CE6" s="5" t="s">
        <v>8</v>
      </c>
      <c r="CF6" s="6">
        <v>44038.519653078707</v>
      </c>
      <c r="CG6" s="5" t="s">
        <v>176</v>
      </c>
      <c r="CH6" s="5">
        <v>1</v>
      </c>
      <c r="CI6" s="5">
        <v>1</v>
      </c>
      <c r="CJ6" s="5">
        <v>1</v>
      </c>
      <c r="CK6" s="5">
        <v>-57</v>
      </c>
    </row>
    <row r="7" spans="1:89" x14ac:dyDescent="0.25">
      <c r="A7" s="5">
        <v>4</v>
      </c>
      <c r="B7" s="5" t="s">
        <v>8</v>
      </c>
      <c r="C7" s="6">
        <v>44012.505764050926</v>
      </c>
      <c r="D7" s="5" t="s">
        <v>23</v>
      </c>
      <c r="E7" s="5">
        <v>1</v>
      </c>
      <c r="F7" s="5">
        <v>1</v>
      </c>
      <c r="G7" s="5">
        <v>1</v>
      </c>
      <c r="H7" s="5">
        <v>-56</v>
      </c>
      <c r="J7" s="5">
        <v>4</v>
      </c>
      <c r="K7" s="5" t="s">
        <v>8</v>
      </c>
      <c r="L7" s="6">
        <v>44012.534341909719</v>
      </c>
      <c r="M7" s="5" t="s">
        <v>25</v>
      </c>
      <c r="N7" s="5">
        <v>1</v>
      </c>
      <c r="O7" s="5">
        <v>1</v>
      </c>
      <c r="P7" s="5">
        <v>1</v>
      </c>
      <c r="Q7" s="5">
        <v>-59</v>
      </c>
      <c r="S7" s="5">
        <v>4</v>
      </c>
      <c r="T7" s="5" t="s">
        <v>8</v>
      </c>
      <c r="U7" s="6">
        <v>44012.511022685183</v>
      </c>
      <c r="V7" s="5" t="s">
        <v>27</v>
      </c>
      <c r="W7" s="5">
        <v>1</v>
      </c>
      <c r="X7" s="5">
        <v>1</v>
      </c>
      <c r="Y7" s="5">
        <v>1</v>
      </c>
      <c r="Z7" s="5">
        <v>-57</v>
      </c>
      <c r="AB7" s="5">
        <v>4</v>
      </c>
      <c r="AC7" s="5" t="s">
        <v>8</v>
      </c>
      <c r="AD7" s="6">
        <v>44012.542673645832</v>
      </c>
      <c r="AE7" s="5" t="s">
        <v>29</v>
      </c>
      <c r="AF7" s="5">
        <v>1</v>
      </c>
      <c r="AG7" s="5">
        <v>1</v>
      </c>
      <c r="AH7" s="5">
        <v>1</v>
      </c>
      <c r="AI7" s="5">
        <v>-56</v>
      </c>
      <c r="AK7" s="5">
        <v>4</v>
      </c>
      <c r="AL7" s="5" t="s">
        <v>8</v>
      </c>
      <c r="AM7" s="6">
        <v>44012.547542592591</v>
      </c>
      <c r="AN7" s="5" t="s">
        <v>31</v>
      </c>
      <c r="AO7" s="5">
        <v>1</v>
      </c>
      <c r="AP7" s="5">
        <v>1</v>
      </c>
      <c r="AQ7" s="5">
        <v>1</v>
      </c>
      <c r="AR7" s="5">
        <v>-67</v>
      </c>
      <c r="AT7" s="5">
        <v>4</v>
      </c>
      <c r="AU7" s="5" t="s">
        <v>8</v>
      </c>
      <c r="AV7" s="6">
        <v>44017.508831701387</v>
      </c>
      <c r="AW7" s="5" t="s">
        <v>93</v>
      </c>
      <c r="AX7" s="5">
        <v>1</v>
      </c>
      <c r="AY7" s="5">
        <v>1</v>
      </c>
      <c r="AZ7" s="5">
        <v>1</v>
      </c>
      <c r="BA7" s="5">
        <v>-67</v>
      </c>
      <c r="BC7" s="5">
        <v>4</v>
      </c>
      <c r="BD7" s="5" t="s">
        <v>8</v>
      </c>
      <c r="BE7" s="6">
        <v>44017.517735949077</v>
      </c>
      <c r="BF7" s="5" t="s">
        <v>96</v>
      </c>
      <c r="BG7" s="5">
        <v>1</v>
      </c>
      <c r="BH7" s="5">
        <v>1</v>
      </c>
      <c r="BI7" s="5">
        <v>1</v>
      </c>
      <c r="BJ7" s="5">
        <v>-69</v>
      </c>
      <c r="BL7" s="5">
        <v>4</v>
      </c>
      <c r="BM7" s="5" t="s">
        <v>8</v>
      </c>
      <c r="BN7" s="6">
        <v>44013.527338472224</v>
      </c>
      <c r="BO7" s="5" t="s">
        <v>101</v>
      </c>
      <c r="BP7" s="5">
        <v>1</v>
      </c>
      <c r="BQ7" s="5">
        <v>1</v>
      </c>
      <c r="BR7" s="5">
        <v>1</v>
      </c>
      <c r="BS7" s="5">
        <v>-70</v>
      </c>
      <c r="BU7" s="5">
        <v>4</v>
      </c>
      <c r="BV7" s="5" t="s">
        <v>8</v>
      </c>
      <c r="BW7" s="6">
        <v>44013.532732662039</v>
      </c>
      <c r="BX7" s="5" t="s">
        <v>103</v>
      </c>
      <c r="BY7" s="5">
        <v>1</v>
      </c>
      <c r="BZ7" s="5">
        <v>1</v>
      </c>
      <c r="CA7" s="5">
        <v>1</v>
      </c>
      <c r="CB7" s="5">
        <v>-74</v>
      </c>
      <c r="CD7" s="5">
        <v>4</v>
      </c>
      <c r="CE7" s="5" t="s">
        <v>8</v>
      </c>
      <c r="CF7" s="6">
        <v>44038.519668321758</v>
      </c>
      <c r="CG7" s="5" t="s">
        <v>176</v>
      </c>
      <c r="CH7" s="5">
        <v>1</v>
      </c>
      <c r="CI7" s="5">
        <v>1</v>
      </c>
      <c r="CJ7" s="5">
        <v>1</v>
      </c>
      <c r="CK7" s="5">
        <v>-57</v>
      </c>
    </row>
    <row r="8" spans="1:89" x14ac:dyDescent="0.25">
      <c r="A8" s="5">
        <v>5</v>
      </c>
      <c r="B8" s="5" t="s">
        <v>8</v>
      </c>
      <c r="C8" s="6">
        <v>44012.505775729165</v>
      </c>
      <c r="D8" s="5" t="s">
        <v>23</v>
      </c>
      <c r="E8" s="5">
        <v>1</v>
      </c>
      <c r="F8" s="5">
        <v>1</v>
      </c>
      <c r="G8" s="5">
        <v>1</v>
      </c>
      <c r="H8" s="5">
        <v>-59</v>
      </c>
      <c r="J8" s="5">
        <v>5</v>
      </c>
      <c r="K8" s="5" t="s">
        <v>8</v>
      </c>
      <c r="L8" s="6">
        <v>44012.534352592593</v>
      </c>
      <c r="M8" s="5" t="s">
        <v>25</v>
      </c>
      <c r="N8" s="5">
        <v>1</v>
      </c>
      <c r="O8" s="5">
        <v>1</v>
      </c>
      <c r="P8" s="5">
        <v>1</v>
      </c>
      <c r="Q8" s="5">
        <v>-60</v>
      </c>
      <c r="S8" s="5">
        <v>5</v>
      </c>
      <c r="T8" s="5" t="s">
        <v>8</v>
      </c>
      <c r="U8" s="6">
        <v>44012.511032025461</v>
      </c>
      <c r="V8" s="5" t="s">
        <v>27</v>
      </c>
      <c r="W8" s="5">
        <v>1</v>
      </c>
      <c r="X8" s="5">
        <v>1</v>
      </c>
      <c r="Y8" s="5">
        <v>1</v>
      </c>
      <c r="Z8" s="5">
        <v>-57</v>
      </c>
      <c r="AB8" s="5">
        <v>5</v>
      </c>
      <c r="AC8" s="5" t="s">
        <v>8</v>
      </c>
      <c r="AD8" s="6">
        <v>44012.542685370368</v>
      </c>
      <c r="AE8" s="5" t="s">
        <v>29</v>
      </c>
      <c r="AF8" s="5">
        <v>1</v>
      </c>
      <c r="AG8" s="5">
        <v>1</v>
      </c>
      <c r="AH8" s="5">
        <v>1</v>
      </c>
      <c r="AI8" s="5">
        <v>-54</v>
      </c>
      <c r="AK8" s="5">
        <v>5</v>
      </c>
      <c r="AL8" s="5" t="s">
        <v>8</v>
      </c>
      <c r="AM8" s="6">
        <v>44012.547552835647</v>
      </c>
      <c r="AN8" s="5" t="s">
        <v>31</v>
      </c>
      <c r="AO8" s="5">
        <v>1</v>
      </c>
      <c r="AP8" s="5">
        <v>1</v>
      </c>
      <c r="AQ8" s="5">
        <v>1</v>
      </c>
      <c r="AR8" s="5">
        <v>-68</v>
      </c>
      <c r="AT8" s="5">
        <v>5</v>
      </c>
      <c r="AU8" s="5" t="s">
        <v>8</v>
      </c>
      <c r="AV8" s="6">
        <v>44017.508852488427</v>
      </c>
      <c r="AW8" s="5" t="s">
        <v>93</v>
      </c>
      <c r="AX8" s="5">
        <v>1</v>
      </c>
      <c r="AY8" s="5">
        <v>1</v>
      </c>
      <c r="AZ8" s="5">
        <v>1</v>
      </c>
      <c r="BA8" s="5">
        <v>-67</v>
      </c>
      <c r="BC8" s="5">
        <v>5</v>
      </c>
      <c r="BD8" s="5" t="s">
        <v>8</v>
      </c>
      <c r="BE8" s="6">
        <v>44017.517744282406</v>
      </c>
      <c r="BF8" s="5" t="s">
        <v>96</v>
      </c>
      <c r="BG8" s="5">
        <v>1</v>
      </c>
      <c r="BH8" s="5">
        <v>1</v>
      </c>
      <c r="BI8" s="5">
        <v>1</v>
      </c>
      <c r="BJ8" s="5">
        <v>-68</v>
      </c>
      <c r="BL8" s="5">
        <v>5</v>
      </c>
      <c r="BM8" s="5" t="s">
        <v>8</v>
      </c>
      <c r="BN8" s="6">
        <v>44013.527350011573</v>
      </c>
      <c r="BO8" s="5" t="s">
        <v>101</v>
      </c>
      <c r="BP8" s="5">
        <v>1</v>
      </c>
      <c r="BQ8" s="5">
        <v>1</v>
      </c>
      <c r="BR8" s="5">
        <v>1</v>
      </c>
      <c r="BS8" s="5">
        <v>-68</v>
      </c>
      <c r="BU8" s="5">
        <v>5</v>
      </c>
      <c r="BV8" s="5" t="s">
        <v>8</v>
      </c>
      <c r="BW8" s="6">
        <v>44013.532744374999</v>
      </c>
      <c r="BX8" s="5" t="s">
        <v>103</v>
      </c>
      <c r="BY8" s="5">
        <v>1</v>
      </c>
      <c r="BZ8" s="5">
        <v>1</v>
      </c>
      <c r="CA8" s="5">
        <v>1</v>
      </c>
      <c r="CB8" s="5">
        <v>-79</v>
      </c>
      <c r="CD8" s="5">
        <v>5</v>
      </c>
      <c r="CE8" s="5" t="s">
        <v>8</v>
      </c>
      <c r="CF8" s="6">
        <v>44038.51967642361</v>
      </c>
      <c r="CG8" s="5" t="s">
        <v>176</v>
      </c>
      <c r="CH8" s="5">
        <v>1</v>
      </c>
      <c r="CI8" s="5">
        <v>1</v>
      </c>
      <c r="CJ8" s="5">
        <v>1</v>
      </c>
      <c r="CK8" s="5">
        <v>-57</v>
      </c>
    </row>
    <row r="9" spans="1:89" x14ac:dyDescent="0.25">
      <c r="A9" s="5">
        <v>6</v>
      </c>
      <c r="B9" s="5" t="s">
        <v>8</v>
      </c>
      <c r="C9" s="6">
        <v>44012.505791203701</v>
      </c>
      <c r="D9" s="5" t="s">
        <v>23</v>
      </c>
      <c r="E9" s="5">
        <v>1</v>
      </c>
      <c r="F9" s="5">
        <v>1</v>
      </c>
      <c r="G9" s="5">
        <v>1</v>
      </c>
      <c r="H9" s="5">
        <v>-57</v>
      </c>
      <c r="J9" s="5">
        <v>6</v>
      </c>
      <c r="K9" s="5" t="s">
        <v>8</v>
      </c>
      <c r="L9" s="6">
        <v>44012.53437533565</v>
      </c>
      <c r="M9" s="5" t="s">
        <v>25</v>
      </c>
      <c r="N9" s="5">
        <v>1</v>
      </c>
      <c r="O9" s="5">
        <v>1</v>
      </c>
      <c r="P9" s="5">
        <v>1</v>
      </c>
      <c r="Q9" s="5">
        <v>-59</v>
      </c>
      <c r="S9" s="5">
        <v>6</v>
      </c>
      <c r="T9" s="5" t="s">
        <v>8</v>
      </c>
      <c r="U9" s="6">
        <v>44012.511044803243</v>
      </c>
      <c r="V9" s="5" t="s">
        <v>27</v>
      </c>
      <c r="W9" s="5">
        <v>1</v>
      </c>
      <c r="X9" s="5">
        <v>1</v>
      </c>
      <c r="Y9" s="5">
        <v>1</v>
      </c>
      <c r="Z9" s="5">
        <v>-61</v>
      </c>
      <c r="AB9" s="5">
        <v>6</v>
      </c>
      <c r="AC9" s="5" t="s">
        <v>8</v>
      </c>
      <c r="AD9" s="6">
        <v>44012.542708576388</v>
      </c>
      <c r="AE9" s="5" t="s">
        <v>29</v>
      </c>
      <c r="AF9" s="5">
        <v>1</v>
      </c>
      <c r="AG9" s="5">
        <v>1</v>
      </c>
      <c r="AH9" s="5">
        <v>1</v>
      </c>
      <c r="AI9" s="5">
        <v>-54</v>
      </c>
      <c r="AK9" s="5">
        <v>6</v>
      </c>
      <c r="AL9" s="5" t="s">
        <v>8</v>
      </c>
      <c r="AM9" s="6">
        <v>44012.547563078704</v>
      </c>
      <c r="AN9" s="5" t="s">
        <v>31</v>
      </c>
      <c r="AO9" s="5">
        <v>1</v>
      </c>
      <c r="AP9" s="5">
        <v>1</v>
      </c>
      <c r="AQ9" s="5">
        <v>1</v>
      </c>
      <c r="AR9" s="5">
        <v>-68</v>
      </c>
      <c r="AT9" s="5">
        <v>6</v>
      </c>
      <c r="AU9" s="5" t="s">
        <v>8</v>
      </c>
      <c r="AV9" s="6">
        <v>44017.508854930558</v>
      </c>
      <c r="AW9" s="5" t="s">
        <v>93</v>
      </c>
      <c r="AX9" s="5">
        <v>1</v>
      </c>
      <c r="AY9" s="5">
        <v>1</v>
      </c>
      <c r="AZ9" s="5">
        <v>1</v>
      </c>
      <c r="BA9" s="5">
        <v>-64</v>
      </c>
      <c r="BC9" s="5">
        <v>6</v>
      </c>
      <c r="BD9" s="5" t="s">
        <v>8</v>
      </c>
      <c r="BE9" s="6">
        <v>44017.517756273148</v>
      </c>
      <c r="BF9" s="5" t="s">
        <v>96</v>
      </c>
      <c r="BG9" s="5">
        <v>1</v>
      </c>
      <c r="BH9" s="5">
        <v>1</v>
      </c>
      <c r="BI9" s="5">
        <v>1</v>
      </c>
      <c r="BJ9" s="5">
        <v>-60</v>
      </c>
      <c r="BL9" s="5">
        <v>6</v>
      </c>
      <c r="BM9" s="5" t="s">
        <v>8</v>
      </c>
      <c r="BN9" s="6">
        <v>44013.527362002314</v>
      </c>
      <c r="BO9" s="5" t="s">
        <v>101</v>
      </c>
      <c r="BP9" s="5">
        <v>1</v>
      </c>
      <c r="BQ9" s="5">
        <v>1</v>
      </c>
      <c r="BR9" s="5">
        <v>1</v>
      </c>
      <c r="BS9" s="5">
        <v>-68</v>
      </c>
      <c r="BU9" s="5">
        <v>6</v>
      </c>
      <c r="BV9" s="5" t="s">
        <v>8</v>
      </c>
      <c r="BW9" s="6">
        <v>44013.532756736109</v>
      </c>
      <c r="BX9" s="5" t="s">
        <v>103</v>
      </c>
      <c r="BY9" s="5">
        <v>1</v>
      </c>
      <c r="BZ9" s="5">
        <v>1</v>
      </c>
      <c r="CA9" s="5">
        <v>1</v>
      </c>
      <c r="CB9" s="5">
        <v>-75</v>
      </c>
      <c r="CD9" s="5">
        <v>6</v>
      </c>
      <c r="CE9" s="5" t="s">
        <v>8</v>
      </c>
      <c r="CF9" s="6">
        <v>44038.519691932874</v>
      </c>
      <c r="CG9" s="5" t="s">
        <v>176</v>
      </c>
      <c r="CH9" s="5">
        <v>1</v>
      </c>
      <c r="CI9" s="5">
        <v>1</v>
      </c>
      <c r="CJ9" s="5">
        <v>1</v>
      </c>
      <c r="CK9" s="5">
        <v>-53</v>
      </c>
    </row>
    <row r="10" spans="1:89" x14ac:dyDescent="0.25">
      <c r="A10" s="5">
        <v>7</v>
      </c>
      <c r="B10" s="5" t="s">
        <v>8</v>
      </c>
      <c r="C10" s="6">
        <v>44012.505799131941</v>
      </c>
      <c r="D10" s="5" t="s">
        <v>23</v>
      </c>
      <c r="E10" s="5">
        <v>1</v>
      </c>
      <c r="F10" s="5">
        <v>1</v>
      </c>
      <c r="G10" s="5">
        <v>1</v>
      </c>
      <c r="H10" s="5">
        <v>-55</v>
      </c>
      <c r="J10" s="5">
        <v>7</v>
      </c>
      <c r="K10" s="5" t="s">
        <v>8</v>
      </c>
      <c r="L10" s="6">
        <v>44012.534387743057</v>
      </c>
      <c r="M10" s="5" t="s">
        <v>25</v>
      </c>
      <c r="N10" s="5">
        <v>1</v>
      </c>
      <c r="O10" s="5">
        <v>1</v>
      </c>
      <c r="P10" s="5">
        <v>1</v>
      </c>
      <c r="Q10" s="5">
        <v>-58</v>
      </c>
      <c r="S10" s="5">
        <v>7</v>
      </c>
      <c r="T10" s="5" t="s">
        <v>8</v>
      </c>
      <c r="U10" s="6">
        <v>44012.511063831022</v>
      </c>
      <c r="V10" s="5" t="s">
        <v>27</v>
      </c>
      <c r="W10" s="5">
        <v>1</v>
      </c>
      <c r="X10" s="5">
        <v>1</v>
      </c>
      <c r="Y10" s="5">
        <v>1</v>
      </c>
      <c r="Z10" s="5">
        <v>-65</v>
      </c>
      <c r="AB10" s="5">
        <v>7</v>
      </c>
      <c r="AC10" s="5" t="s">
        <v>8</v>
      </c>
      <c r="AD10" s="6">
        <v>44012.542725937499</v>
      </c>
      <c r="AE10" s="5" t="s">
        <v>29</v>
      </c>
      <c r="AF10" s="5">
        <v>1</v>
      </c>
      <c r="AG10" s="5">
        <v>1</v>
      </c>
      <c r="AH10" s="5">
        <v>1</v>
      </c>
      <c r="AI10" s="5">
        <v>-58</v>
      </c>
      <c r="AK10" s="5">
        <v>7</v>
      </c>
      <c r="AL10" s="5" t="s">
        <v>8</v>
      </c>
      <c r="AM10" s="6">
        <v>44012.547573321761</v>
      </c>
      <c r="AN10" s="5" t="s">
        <v>31</v>
      </c>
      <c r="AO10" s="5">
        <v>1</v>
      </c>
      <c r="AP10" s="5">
        <v>1</v>
      </c>
      <c r="AQ10" s="5">
        <v>1</v>
      </c>
      <c r="AR10" s="5">
        <v>-70</v>
      </c>
      <c r="AT10" s="5">
        <v>7</v>
      </c>
      <c r="AU10" s="5" t="s">
        <v>8</v>
      </c>
      <c r="AV10" s="6">
        <v>44017.508869953701</v>
      </c>
      <c r="AW10" s="5" t="s">
        <v>93</v>
      </c>
      <c r="AX10" s="5">
        <v>1</v>
      </c>
      <c r="AY10" s="5">
        <v>1</v>
      </c>
      <c r="AZ10" s="5">
        <v>1</v>
      </c>
      <c r="BA10" s="5">
        <v>-67</v>
      </c>
      <c r="BC10" s="5">
        <v>7</v>
      </c>
      <c r="BD10" s="5" t="s">
        <v>8</v>
      </c>
      <c r="BE10" s="6">
        <v>44017.517767280093</v>
      </c>
      <c r="BF10" s="5" t="s">
        <v>96</v>
      </c>
      <c r="BG10" s="5">
        <v>1</v>
      </c>
      <c r="BH10" s="5">
        <v>1</v>
      </c>
      <c r="BI10" s="5">
        <v>1</v>
      </c>
      <c r="BJ10" s="5">
        <v>-60</v>
      </c>
      <c r="BL10" s="5">
        <v>7</v>
      </c>
      <c r="BM10" s="5" t="s">
        <v>8</v>
      </c>
      <c r="BN10" s="6">
        <v>44013.527376215279</v>
      </c>
      <c r="BO10" s="5" t="s">
        <v>101</v>
      </c>
      <c r="BP10" s="5">
        <v>1</v>
      </c>
      <c r="BQ10" s="5">
        <v>1</v>
      </c>
      <c r="BR10" s="5">
        <v>1</v>
      </c>
      <c r="BS10" s="5">
        <v>-69</v>
      </c>
      <c r="BU10" s="5">
        <v>7</v>
      </c>
      <c r="BV10" s="5" t="s">
        <v>8</v>
      </c>
      <c r="BW10" s="6">
        <v>44013.532769479163</v>
      </c>
      <c r="BX10" s="5" t="s">
        <v>103</v>
      </c>
      <c r="BY10" s="5">
        <v>1</v>
      </c>
      <c r="BZ10" s="5">
        <v>1</v>
      </c>
      <c r="CA10" s="5">
        <v>1</v>
      </c>
      <c r="CB10" s="5">
        <v>-76</v>
      </c>
      <c r="CD10" s="5">
        <v>7</v>
      </c>
      <c r="CE10" s="5" t="s">
        <v>8</v>
      </c>
      <c r="CF10" s="6">
        <v>44038.519702164354</v>
      </c>
      <c r="CG10" s="5" t="s">
        <v>176</v>
      </c>
      <c r="CH10" s="5">
        <v>1</v>
      </c>
      <c r="CI10" s="5">
        <v>1</v>
      </c>
      <c r="CJ10" s="5">
        <v>1</v>
      </c>
      <c r="CK10" s="5">
        <v>-54</v>
      </c>
    </row>
    <row r="11" spans="1:89" x14ac:dyDescent="0.25">
      <c r="A11" s="5">
        <v>8</v>
      </c>
      <c r="B11" s="5" t="s">
        <v>8</v>
      </c>
      <c r="C11" s="6">
        <v>44012.505810879629</v>
      </c>
      <c r="D11" s="5" t="s">
        <v>23</v>
      </c>
      <c r="E11" s="5">
        <v>1</v>
      </c>
      <c r="F11" s="5">
        <v>1</v>
      </c>
      <c r="G11" s="5">
        <v>1</v>
      </c>
      <c r="H11" s="5">
        <v>-56</v>
      </c>
      <c r="J11" s="5">
        <v>8</v>
      </c>
      <c r="K11" s="5" t="s">
        <v>8</v>
      </c>
      <c r="L11" s="6">
        <v>44012.534399097225</v>
      </c>
      <c r="M11" s="5" t="s">
        <v>25</v>
      </c>
      <c r="N11" s="5">
        <v>1</v>
      </c>
      <c r="O11" s="5">
        <v>1</v>
      </c>
      <c r="P11" s="5">
        <v>1</v>
      </c>
      <c r="Q11" s="5">
        <v>-56</v>
      </c>
      <c r="S11" s="5">
        <v>8</v>
      </c>
      <c r="T11" s="5" t="s">
        <v>8</v>
      </c>
      <c r="U11" s="6">
        <v>44012.511064872684</v>
      </c>
      <c r="V11" s="5" t="s">
        <v>27</v>
      </c>
      <c r="W11" s="5">
        <v>1</v>
      </c>
      <c r="X11" s="5">
        <v>1</v>
      </c>
      <c r="Y11" s="5">
        <v>1</v>
      </c>
      <c r="Z11" s="5">
        <v>-65</v>
      </c>
      <c r="AB11" s="5">
        <v>8</v>
      </c>
      <c r="AC11" s="5" t="s">
        <v>8</v>
      </c>
      <c r="AD11" s="6">
        <v>44012.542732476853</v>
      </c>
      <c r="AE11" s="5" t="s">
        <v>29</v>
      </c>
      <c r="AF11" s="5">
        <v>1</v>
      </c>
      <c r="AG11" s="5">
        <v>1</v>
      </c>
      <c r="AH11" s="5">
        <v>1</v>
      </c>
      <c r="AI11" s="5">
        <v>-57</v>
      </c>
      <c r="AK11" s="5">
        <v>8</v>
      </c>
      <c r="AL11" s="5" t="s">
        <v>8</v>
      </c>
      <c r="AM11" s="6">
        <v>44012.547583564818</v>
      </c>
      <c r="AN11" s="5" t="s">
        <v>31</v>
      </c>
      <c r="AO11" s="5">
        <v>1</v>
      </c>
      <c r="AP11" s="5">
        <v>1</v>
      </c>
      <c r="AQ11" s="5">
        <v>1</v>
      </c>
      <c r="AR11" s="5">
        <v>-65</v>
      </c>
      <c r="AT11" s="5">
        <v>8</v>
      </c>
      <c r="AU11" s="5" t="s">
        <v>8</v>
      </c>
      <c r="AV11" s="6">
        <v>44017.508878437497</v>
      </c>
      <c r="AW11" s="5" t="s">
        <v>93</v>
      </c>
      <c r="AX11" s="5">
        <v>1</v>
      </c>
      <c r="AY11" s="5">
        <v>1</v>
      </c>
      <c r="AZ11" s="5">
        <v>1</v>
      </c>
      <c r="BA11" s="5">
        <v>-67</v>
      </c>
      <c r="BC11" s="5">
        <v>8</v>
      </c>
      <c r="BD11" s="5" t="s">
        <v>8</v>
      </c>
      <c r="BE11" s="6">
        <v>44017.517781979164</v>
      </c>
      <c r="BF11" s="5" t="s">
        <v>96</v>
      </c>
      <c r="BG11" s="5">
        <v>1</v>
      </c>
      <c r="BH11" s="5">
        <v>1</v>
      </c>
      <c r="BI11" s="5">
        <v>1</v>
      </c>
      <c r="BJ11" s="5">
        <v>-62</v>
      </c>
      <c r="BL11" s="5">
        <v>8</v>
      </c>
      <c r="BM11" s="5" t="s">
        <v>8</v>
      </c>
      <c r="BN11" s="6">
        <v>44013.527385127316</v>
      </c>
      <c r="BO11" s="5" t="s">
        <v>101</v>
      </c>
      <c r="BP11" s="5">
        <v>1</v>
      </c>
      <c r="BQ11" s="5">
        <v>1</v>
      </c>
      <c r="BR11" s="5">
        <v>1</v>
      </c>
      <c r="BS11" s="5">
        <v>-69</v>
      </c>
      <c r="BU11" s="5">
        <v>8</v>
      </c>
      <c r="BV11" s="5" t="s">
        <v>8</v>
      </c>
      <c r="BW11" s="6">
        <v>44013.532779664354</v>
      </c>
      <c r="BX11" s="5" t="s">
        <v>103</v>
      </c>
      <c r="BY11" s="5">
        <v>1</v>
      </c>
      <c r="BZ11" s="5">
        <v>1</v>
      </c>
      <c r="CA11" s="5">
        <v>1</v>
      </c>
      <c r="CB11" s="5">
        <v>-84</v>
      </c>
      <c r="CD11" s="5">
        <v>8</v>
      </c>
      <c r="CE11" s="5" t="s">
        <v>8</v>
      </c>
      <c r="CF11" s="6">
        <v>44038.519711018518</v>
      </c>
      <c r="CG11" s="5" t="s">
        <v>176</v>
      </c>
      <c r="CH11" s="5">
        <v>1</v>
      </c>
      <c r="CI11" s="5">
        <v>1</v>
      </c>
      <c r="CJ11" s="5">
        <v>1</v>
      </c>
      <c r="CK11" s="5">
        <v>-52</v>
      </c>
    </row>
    <row r="12" spans="1:89" x14ac:dyDescent="0.25">
      <c r="A12" s="5">
        <v>9</v>
      </c>
      <c r="B12" s="5" t="s">
        <v>8</v>
      </c>
      <c r="C12" s="6">
        <v>44012.505823634259</v>
      </c>
      <c r="D12" s="5" t="s">
        <v>23</v>
      </c>
      <c r="E12" s="5">
        <v>1</v>
      </c>
      <c r="F12" s="5">
        <v>1</v>
      </c>
      <c r="G12" s="5">
        <v>1</v>
      </c>
      <c r="H12" s="5">
        <v>-58</v>
      </c>
      <c r="J12" s="5">
        <v>9</v>
      </c>
      <c r="K12" s="5" t="s">
        <v>8</v>
      </c>
      <c r="L12" s="6">
        <v>44012.534413240741</v>
      </c>
      <c r="M12" s="5" t="s">
        <v>25</v>
      </c>
      <c r="N12" s="5">
        <v>1</v>
      </c>
      <c r="O12" s="5">
        <v>1</v>
      </c>
      <c r="P12" s="5">
        <v>1</v>
      </c>
      <c r="Q12" s="5">
        <v>-60</v>
      </c>
      <c r="S12" s="5">
        <v>9</v>
      </c>
      <c r="T12" s="5" t="s">
        <v>8</v>
      </c>
      <c r="U12" s="6">
        <v>44012.511077581017</v>
      </c>
      <c r="V12" s="5" t="s">
        <v>27</v>
      </c>
      <c r="W12" s="5">
        <v>1</v>
      </c>
      <c r="X12" s="5">
        <v>1</v>
      </c>
      <c r="Y12" s="5">
        <v>1</v>
      </c>
      <c r="Z12" s="5">
        <v>-59</v>
      </c>
      <c r="AB12" s="5">
        <v>9</v>
      </c>
      <c r="AC12" s="5" t="s">
        <v>8</v>
      </c>
      <c r="AD12" s="6">
        <v>44012.542743726852</v>
      </c>
      <c r="AE12" s="5" t="s">
        <v>29</v>
      </c>
      <c r="AF12" s="5">
        <v>1</v>
      </c>
      <c r="AG12" s="5">
        <v>1</v>
      </c>
      <c r="AH12" s="5">
        <v>1</v>
      </c>
      <c r="AI12" s="5">
        <v>-54</v>
      </c>
      <c r="AK12" s="5">
        <v>9</v>
      </c>
      <c r="AL12" s="5" t="s">
        <v>8</v>
      </c>
      <c r="AM12" s="6">
        <v>44012.547593807867</v>
      </c>
      <c r="AN12" s="5" t="s">
        <v>31</v>
      </c>
      <c r="AO12" s="5">
        <v>1</v>
      </c>
      <c r="AP12" s="5">
        <v>1</v>
      </c>
      <c r="AQ12" s="5">
        <v>1</v>
      </c>
      <c r="AR12" s="5">
        <v>-65</v>
      </c>
      <c r="AT12" s="5">
        <v>9</v>
      </c>
      <c r="AU12" s="5" t="s">
        <v>8</v>
      </c>
      <c r="AV12" s="6">
        <v>44017.508889074074</v>
      </c>
      <c r="AW12" s="5" t="s">
        <v>93</v>
      </c>
      <c r="AX12" s="5">
        <v>1</v>
      </c>
      <c r="AY12" s="5">
        <v>1</v>
      </c>
      <c r="AZ12" s="5">
        <v>1</v>
      </c>
      <c r="BA12" s="5">
        <v>-68</v>
      </c>
      <c r="BC12" s="5">
        <v>9</v>
      </c>
      <c r="BD12" s="5" t="s">
        <v>8</v>
      </c>
      <c r="BE12" s="6">
        <v>44017.517790243059</v>
      </c>
      <c r="BF12" s="5" t="s">
        <v>96</v>
      </c>
      <c r="BG12" s="5">
        <v>1</v>
      </c>
      <c r="BH12" s="5">
        <v>1</v>
      </c>
      <c r="BI12" s="5">
        <v>1</v>
      </c>
      <c r="BJ12" s="5">
        <v>-68</v>
      </c>
      <c r="BL12" s="5">
        <v>9</v>
      </c>
      <c r="BM12" s="5" t="s">
        <v>8</v>
      </c>
      <c r="BN12" s="6">
        <v>44013.527407430556</v>
      </c>
      <c r="BO12" s="5" t="s">
        <v>101</v>
      </c>
      <c r="BP12" s="5">
        <v>1</v>
      </c>
      <c r="BQ12" s="5">
        <v>1</v>
      </c>
      <c r="BR12" s="5">
        <v>1</v>
      </c>
      <c r="BS12" s="5">
        <v>-69</v>
      </c>
      <c r="BU12" s="5">
        <v>9</v>
      </c>
      <c r="BV12" s="5" t="s">
        <v>8</v>
      </c>
      <c r="BW12" s="6">
        <v>44013.532791550926</v>
      </c>
      <c r="BX12" s="5" t="s">
        <v>103</v>
      </c>
      <c r="BY12" s="5">
        <v>1</v>
      </c>
      <c r="BZ12" s="5">
        <v>1</v>
      </c>
      <c r="CA12" s="5">
        <v>1</v>
      </c>
      <c r="CB12" s="5">
        <v>-74</v>
      </c>
      <c r="CD12" s="5">
        <v>9</v>
      </c>
      <c r="CE12" s="5" t="s">
        <v>8</v>
      </c>
      <c r="CF12" s="6">
        <v>44038.51972369213</v>
      </c>
      <c r="CG12" s="5" t="s">
        <v>176</v>
      </c>
      <c r="CH12" s="5">
        <v>1</v>
      </c>
      <c r="CI12" s="5">
        <v>1</v>
      </c>
      <c r="CJ12" s="5">
        <v>1</v>
      </c>
      <c r="CK12" s="5">
        <v>-67</v>
      </c>
    </row>
    <row r="13" spans="1:89" x14ac:dyDescent="0.25">
      <c r="A13" s="5">
        <v>10</v>
      </c>
      <c r="B13" s="5" t="s">
        <v>8</v>
      </c>
      <c r="C13" s="6">
        <v>44012.505838761572</v>
      </c>
      <c r="D13" s="5" t="s">
        <v>23</v>
      </c>
      <c r="E13" s="5">
        <v>1</v>
      </c>
      <c r="F13" s="5">
        <v>1</v>
      </c>
      <c r="G13" s="5">
        <v>1</v>
      </c>
      <c r="H13" s="5">
        <v>-56</v>
      </c>
      <c r="J13" s="5">
        <v>10</v>
      </c>
      <c r="K13" s="5" t="s">
        <v>8</v>
      </c>
      <c r="L13" s="6">
        <v>44012.534423599536</v>
      </c>
      <c r="M13" s="5" t="s">
        <v>25</v>
      </c>
      <c r="N13" s="5">
        <v>1</v>
      </c>
      <c r="O13" s="5">
        <v>1</v>
      </c>
      <c r="P13" s="5">
        <v>1</v>
      </c>
      <c r="Q13" s="5">
        <v>-58</v>
      </c>
      <c r="S13" s="5">
        <v>10</v>
      </c>
      <c r="T13" s="5" t="s">
        <v>8</v>
      </c>
      <c r="U13" s="6">
        <v>44012.511088136576</v>
      </c>
      <c r="V13" s="5" t="s">
        <v>27</v>
      </c>
      <c r="W13" s="5">
        <v>1</v>
      </c>
      <c r="X13" s="5">
        <v>1</v>
      </c>
      <c r="Y13" s="5">
        <v>1</v>
      </c>
      <c r="Z13" s="5">
        <v>-57</v>
      </c>
      <c r="AB13" s="5">
        <v>10</v>
      </c>
      <c r="AC13" s="5" t="s">
        <v>8</v>
      </c>
      <c r="AD13" s="6">
        <v>44012.542759502314</v>
      </c>
      <c r="AE13" s="5" t="s">
        <v>29</v>
      </c>
      <c r="AF13" s="5">
        <v>1</v>
      </c>
      <c r="AG13" s="5">
        <v>1</v>
      </c>
      <c r="AH13" s="5">
        <v>1</v>
      </c>
      <c r="AI13" s="5">
        <v>-57</v>
      </c>
      <c r="AK13" s="5">
        <v>10</v>
      </c>
      <c r="AL13" s="5" t="s">
        <v>8</v>
      </c>
      <c r="AM13" s="6">
        <v>44012.547604050924</v>
      </c>
      <c r="AN13" s="5" t="s">
        <v>31</v>
      </c>
      <c r="AO13" s="5">
        <v>1</v>
      </c>
      <c r="AP13" s="5">
        <v>1</v>
      </c>
      <c r="AQ13" s="5">
        <v>1</v>
      </c>
      <c r="AR13" s="5">
        <v>-65</v>
      </c>
      <c r="AT13" s="5">
        <v>10</v>
      </c>
      <c r="AU13" s="5" t="s">
        <v>8</v>
      </c>
      <c r="AV13" s="6">
        <v>44017.508903761576</v>
      </c>
      <c r="AW13" s="5" t="s">
        <v>93</v>
      </c>
      <c r="AX13" s="5">
        <v>1</v>
      </c>
      <c r="AY13" s="5">
        <v>1</v>
      </c>
      <c r="AZ13" s="5">
        <v>1</v>
      </c>
      <c r="BA13" s="5">
        <v>-68</v>
      </c>
      <c r="BC13" s="5">
        <v>10</v>
      </c>
      <c r="BD13" s="5" t="s">
        <v>8</v>
      </c>
      <c r="BE13" s="6">
        <v>44017.517812719911</v>
      </c>
      <c r="BF13" s="5" t="s">
        <v>96</v>
      </c>
      <c r="BG13" s="5">
        <v>1</v>
      </c>
      <c r="BH13" s="5">
        <v>1</v>
      </c>
      <c r="BI13" s="5">
        <v>1</v>
      </c>
      <c r="BJ13" s="5">
        <v>-63</v>
      </c>
      <c r="BL13" s="5">
        <v>10</v>
      </c>
      <c r="BM13" s="5" t="s">
        <v>8</v>
      </c>
      <c r="BN13" s="6">
        <v>44013.527430636575</v>
      </c>
      <c r="BO13" s="5" t="s">
        <v>101</v>
      </c>
      <c r="BP13" s="5">
        <v>1</v>
      </c>
      <c r="BQ13" s="5">
        <v>1</v>
      </c>
      <c r="BR13" s="5">
        <v>1</v>
      </c>
      <c r="BS13" s="5">
        <v>-70</v>
      </c>
      <c r="BU13" s="5">
        <v>10</v>
      </c>
      <c r="BV13" s="5" t="s">
        <v>8</v>
      </c>
      <c r="BW13" s="6">
        <v>44013.532814768521</v>
      </c>
      <c r="BX13" s="5" t="s">
        <v>103</v>
      </c>
      <c r="BY13" s="5">
        <v>1</v>
      </c>
      <c r="BZ13" s="5">
        <v>1</v>
      </c>
      <c r="CA13" s="5">
        <v>1</v>
      </c>
      <c r="CB13" s="5">
        <v>-77</v>
      </c>
      <c r="CD13" s="5">
        <v>10</v>
      </c>
      <c r="CE13" s="5" t="s">
        <v>8</v>
      </c>
      <c r="CF13" s="6">
        <v>44038.519738541669</v>
      </c>
      <c r="CG13" s="5" t="s">
        <v>176</v>
      </c>
      <c r="CH13" s="5">
        <v>1</v>
      </c>
      <c r="CI13" s="5">
        <v>1</v>
      </c>
      <c r="CJ13" s="5">
        <v>1</v>
      </c>
      <c r="CK13" s="5">
        <v>-51</v>
      </c>
    </row>
    <row r="14" spans="1:89" x14ac:dyDescent="0.25">
      <c r="A14" s="5">
        <v>11</v>
      </c>
      <c r="B14" s="5" t="s">
        <v>8</v>
      </c>
      <c r="C14" s="6">
        <v>44012.505846157408</v>
      </c>
      <c r="D14" s="5" t="s">
        <v>23</v>
      </c>
      <c r="E14" s="5">
        <v>1</v>
      </c>
      <c r="F14" s="5">
        <v>1</v>
      </c>
      <c r="G14" s="5">
        <v>1</v>
      </c>
      <c r="H14" s="5">
        <v>-56</v>
      </c>
      <c r="J14" s="5">
        <v>11</v>
      </c>
      <c r="K14" s="5" t="s">
        <v>8</v>
      </c>
      <c r="L14" s="6">
        <v>44012.534433449073</v>
      </c>
      <c r="M14" s="5" t="s">
        <v>25</v>
      </c>
      <c r="N14" s="5">
        <v>1</v>
      </c>
      <c r="O14" s="5">
        <v>1</v>
      </c>
      <c r="P14" s="5">
        <v>1</v>
      </c>
      <c r="Q14" s="5">
        <v>-58</v>
      </c>
      <c r="S14" s="5">
        <v>11</v>
      </c>
      <c r="T14" s="5" t="s">
        <v>8</v>
      </c>
      <c r="U14" s="6">
        <v>44012.511100821757</v>
      </c>
      <c r="V14" s="5" t="s">
        <v>27</v>
      </c>
      <c r="W14" s="5">
        <v>1</v>
      </c>
      <c r="X14" s="5">
        <v>1</v>
      </c>
      <c r="Y14" s="5">
        <v>1</v>
      </c>
      <c r="Z14" s="5">
        <v>-59</v>
      </c>
      <c r="AB14" s="5">
        <v>11</v>
      </c>
      <c r="AC14" s="5" t="s">
        <v>8</v>
      </c>
      <c r="AD14" s="6">
        <v>44012.542770578701</v>
      </c>
      <c r="AE14" s="5" t="s">
        <v>29</v>
      </c>
      <c r="AF14" s="5">
        <v>1</v>
      </c>
      <c r="AG14" s="5">
        <v>1</v>
      </c>
      <c r="AH14" s="5">
        <v>1</v>
      </c>
      <c r="AI14" s="5">
        <v>-55</v>
      </c>
      <c r="AK14" s="5">
        <v>11</v>
      </c>
      <c r="AL14" s="5" t="s">
        <v>8</v>
      </c>
      <c r="AM14" s="6">
        <v>44012.547614293981</v>
      </c>
      <c r="AN14" s="5" t="s">
        <v>31</v>
      </c>
      <c r="AO14" s="5">
        <v>1</v>
      </c>
      <c r="AP14" s="5">
        <v>1</v>
      </c>
      <c r="AQ14" s="5">
        <v>1</v>
      </c>
      <c r="AR14" s="5">
        <v>-70</v>
      </c>
      <c r="AT14" s="5">
        <v>11</v>
      </c>
      <c r="AU14" s="5" t="s">
        <v>8</v>
      </c>
      <c r="AV14" s="6">
        <v>44017.508912233796</v>
      </c>
      <c r="AW14" s="5" t="s">
        <v>93</v>
      </c>
      <c r="AX14" s="5">
        <v>1</v>
      </c>
      <c r="AY14" s="5">
        <v>1</v>
      </c>
      <c r="AZ14" s="5">
        <v>1</v>
      </c>
      <c r="BA14" s="5">
        <v>-66</v>
      </c>
      <c r="BC14" s="5">
        <v>11</v>
      </c>
      <c r="BD14" s="5" t="s">
        <v>8</v>
      </c>
      <c r="BE14" s="6">
        <v>44017.51782641204</v>
      </c>
      <c r="BF14" s="5" t="s">
        <v>96</v>
      </c>
      <c r="BG14" s="5">
        <v>1</v>
      </c>
      <c r="BH14" s="5">
        <v>1</v>
      </c>
      <c r="BI14" s="5">
        <v>1</v>
      </c>
      <c r="BJ14" s="5">
        <v>-69</v>
      </c>
      <c r="BL14" s="5">
        <v>11</v>
      </c>
      <c r="BM14" s="5" t="s">
        <v>8</v>
      </c>
      <c r="BN14" s="6">
        <v>44013.527442719904</v>
      </c>
      <c r="BO14" s="5" t="s">
        <v>101</v>
      </c>
      <c r="BP14" s="5">
        <v>1</v>
      </c>
      <c r="BQ14" s="5">
        <v>1</v>
      </c>
      <c r="BR14" s="5">
        <v>1</v>
      </c>
      <c r="BS14" s="5">
        <v>-70</v>
      </c>
      <c r="BU14" s="5">
        <v>11</v>
      </c>
      <c r="BV14" s="5" t="s">
        <v>8</v>
      </c>
      <c r="BW14" s="6">
        <v>44013.532825532406</v>
      </c>
      <c r="BX14" s="5" t="s">
        <v>103</v>
      </c>
      <c r="BY14" s="5">
        <v>1</v>
      </c>
      <c r="BZ14" s="5">
        <v>1</v>
      </c>
      <c r="CA14" s="5">
        <v>1</v>
      </c>
      <c r="CB14" s="5">
        <v>-77</v>
      </c>
      <c r="CD14" s="5">
        <v>11</v>
      </c>
      <c r="CE14" s="5" t="s">
        <v>8</v>
      </c>
      <c r="CF14" s="6">
        <v>44038.519745393518</v>
      </c>
      <c r="CG14" s="5" t="s">
        <v>176</v>
      </c>
      <c r="CH14" s="5">
        <v>1</v>
      </c>
      <c r="CI14" s="5">
        <v>1</v>
      </c>
      <c r="CJ14" s="5">
        <v>1</v>
      </c>
      <c r="CK14" s="5">
        <v>-67</v>
      </c>
    </row>
    <row r="15" spans="1:89" x14ac:dyDescent="0.25">
      <c r="A15" s="5">
        <v>12</v>
      </c>
      <c r="B15" s="5" t="s">
        <v>8</v>
      </c>
      <c r="C15" s="6">
        <v>44012.505857905089</v>
      </c>
      <c r="D15" s="5" t="s">
        <v>23</v>
      </c>
      <c r="E15" s="5">
        <v>1</v>
      </c>
      <c r="F15" s="5">
        <v>1</v>
      </c>
      <c r="G15" s="5">
        <v>1</v>
      </c>
      <c r="H15" s="5">
        <v>-56</v>
      </c>
      <c r="J15" s="5">
        <v>12</v>
      </c>
      <c r="K15" s="5" t="s">
        <v>8</v>
      </c>
      <c r="L15" s="6">
        <v>44012.534445011574</v>
      </c>
      <c r="M15" s="5" t="s">
        <v>25</v>
      </c>
      <c r="N15" s="5">
        <v>1</v>
      </c>
      <c r="O15" s="5">
        <v>1</v>
      </c>
      <c r="P15" s="5">
        <v>1</v>
      </c>
      <c r="Q15" s="5">
        <v>-56</v>
      </c>
      <c r="S15" s="5">
        <v>12</v>
      </c>
      <c r="T15" s="5" t="s">
        <v>8</v>
      </c>
      <c r="U15" s="6">
        <v>44012.511116215275</v>
      </c>
      <c r="V15" s="5" t="s">
        <v>27</v>
      </c>
      <c r="W15" s="5">
        <v>1</v>
      </c>
      <c r="X15" s="5">
        <v>1</v>
      </c>
      <c r="Y15" s="5">
        <v>1</v>
      </c>
      <c r="Z15" s="5">
        <v>-59</v>
      </c>
      <c r="AB15" s="5">
        <v>12</v>
      </c>
      <c r="AC15" s="5" t="s">
        <v>8</v>
      </c>
      <c r="AD15" s="6">
        <v>44012.542778090276</v>
      </c>
      <c r="AE15" s="5" t="s">
        <v>29</v>
      </c>
      <c r="AF15" s="5">
        <v>1</v>
      </c>
      <c r="AG15" s="5">
        <v>1</v>
      </c>
      <c r="AH15" s="5">
        <v>1</v>
      </c>
      <c r="AI15" s="5">
        <v>-54</v>
      </c>
      <c r="AK15" s="5">
        <v>12</v>
      </c>
      <c r="AL15" s="5" t="s">
        <v>8</v>
      </c>
      <c r="AM15" s="6">
        <v>44012.547624537037</v>
      </c>
      <c r="AN15" s="5" t="s">
        <v>31</v>
      </c>
      <c r="AO15" s="5">
        <v>1</v>
      </c>
      <c r="AP15" s="5">
        <v>1</v>
      </c>
      <c r="AQ15" s="5">
        <v>1</v>
      </c>
      <c r="AR15" s="5">
        <v>-67</v>
      </c>
      <c r="AT15" s="5">
        <v>12</v>
      </c>
      <c r="AU15" s="5" t="s">
        <v>8</v>
      </c>
      <c r="AV15" s="6">
        <v>44017.508924305555</v>
      </c>
      <c r="AW15" s="5" t="s">
        <v>93</v>
      </c>
      <c r="AX15" s="5">
        <v>1</v>
      </c>
      <c r="AY15" s="5">
        <v>1</v>
      </c>
      <c r="AZ15" s="5">
        <v>1</v>
      </c>
      <c r="BA15" s="5">
        <v>-67</v>
      </c>
      <c r="BC15" s="5">
        <v>12</v>
      </c>
      <c r="BD15" s="5" t="s">
        <v>8</v>
      </c>
      <c r="BE15" s="6">
        <v>44017.517839398148</v>
      </c>
      <c r="BF15" s="5" t="s">
        <v>96</v>
      </c>
      <c r="BG15" s="5">
        <v>1</v>
      </c>
      <c r="BH15" s="5">
        <v>1</v>
      </c>
      <c r="BI15" s="5">
        <v>1</v>
      </c>
      <c r="BJ15" s="5">
        <v>-63</v>
      </c>
      <c r="BL15" s="5">
        <v>12</v>
      </c>
      <c r="BM15" s="5" t="s">
        <v>8</v>
      </c>
      <c r="BN15" s="6">
        <v>44013.52745483796</v>
      </c>
      <c r="BO15" s="5" t="s">
        <v>101</v>
      </c>
      <c r="BP15" s="5">
        <v>1</v>
      </c>
      <c r="BQ15" s="5">
        <v>1</v>
      </c>
      <c r="BR15" s="5">
        <v>1</v>
      </c>
      <c r="BS15" s="5">
        <v>-70</v>
      </c>
      <c r="BU15" s="5">
        <v>12</v>
      </c>
      <c r="BV15" s="5" t="s">
        <v>8</v>
      </c>
      <c r="BW15" s="6">
        <v>44013.53284010417</v>
      </c>
      <c r="BX15" s="5" t="s">
        <v>103</v>
      </c>
      <c r="BY15" s="5">
        <v>1</v>
      </c>
      <c r="BZ15" s="5">
        <v>1</v>
      </c>
      <c r="CA15" s="5">
        <v>1</v>
      </c>
      <c r="CB15" s="5">
        <v>-79</v>
      </c>
      <c r="CD15" s="5">
        <v>12</v>
      </c>
      <c r="CE15" s="5" t="s">
        <v>8</v>
      </c>
      <c r="CF15" s="6">
        <v>44038.519761284719</v>
      </c>
      <c r="CG15" s="5" t="s">
        <v>176</v>
      </c>
      <c r="CH15" s="5">
        <v>1</v>
      </c>
      <c r="CI15" s="5">
        <v>1</v>
      </c>
      <c r="CJ15" s="5">
        <v>1</v>
      </c>
      <c r="CK15" s="5">
        <v>-57</v>
      </c>
    </row>
    <row r="16" spans="1:89" x14ac:dyDescent="0.25">
      <c r="A16" s="5">
        <v>13</v>
      </c>
      <c r="B16" s="5" t="s">
        <v>8</v>
      </c>
      <c r="C16" s="6">
        <v>44012.505881111108</v>
      </c>
      <c r="D16" s="5" t="s">
        <v>23</v>
      </c>
      <c r="E16" s="5">
        <v>1</v>
      </c>
      <c r="F16" s="5">
        <v>1</v>
      </c>
      <c r="G16" s="5">
        <v>1</v>
      </c>
      <c r="H16" s="5">
        <v>-58</v>
      </c>
      <c r="J16" s="5">
        <v>13</v>
      </c>
      <c r="K16" s="5" t="s">
        <v>8</v>
      </c>
      <c r="L16" s="6">
        <v>44012.53445673611</v>
      </c>
      <c r="M16" s="5" t="s">
        <v>25</v>
      </c>
      <c r="N16" s="5">
        <v>1</v>
      </c>
      <c r="O16" s="5">
        <v>1</v>
      </c>
      <c r="P16" s="5">
        <v>1</v>
      </c>
      <c r="Q16" s="5">
        <v>-60</v>
      </c>
      <c r="S16" s="5">
        <v>13</v>
      </c>
      <c r="T16" s="5" t="s">
        <v>8</v>
      </c>
      <c r="U16" s="6">
        <v>44012.511125682868</v>
      </c>
      <c r="V16" s="5" t="s">
        <v>27</v>
      </c>
      <c r="W16" s="5">
        <v>1</v>
      </c>
      <c r="X16" s="5">
        <v>1</v>
      </c>
      <c r="Y16" s="5">
        <v>1</v>
      </c>
      <c r="Z16" s="5">
        <v>-65</v>
      </c>
      <c r="AB16" s="5">
        <v>13</v>
      </c>
      <c r="AC16" s="5" t="s">
        <v>8</v>
      </c>
      <c r="AD16" s="6">
        <v>44012.542789467596</v>
      </c>
      <c r="AE16" s="5" t="s">
        <v>29</v>
      </c>
      <c r="AF16" s="5">
        <v>1</v>
      </c>
      <c r="AG16" s="5">
        <v>1</v>
      </c>
      <c r="AH16" s="5">
        <v>1</v>
      </c>
      <c r="AI16" s="5">
        <v>-56</v>
      </c>
      <c r="AK16" s="5">
        <v>13</v>
      </c>
      <c r="AL16" s="5" t="s">
        <v>8</v>
      </c>
      <c r="AM16" s="6">
        <v>44012.547634780094</v>
      </c>
      <c r="AN16" s="5" t="s">
        <v>31</v>
      </c>
      <c r="AO16" s="5">
        <v>1</v>
      </c>
      <c r="AP16" s="5">
        <v>1</v>
      </c>
      <c r="AQ16" s="5">
        <v>1</v>
      </c>
      <c r="AR16" s="5">
        <v>-64</v>
      </c>
      <c r="AT16" s="5">
        <v>13</v>
      </c>
      <c r="AU16" s="5" t="s">
        <v>8</v>
      </c>
      <c r="AV16" s="6">
        <v>44017.508939814812</v>
      </c>
      <c r="AW16" s="5" t="s">
        <v>93</v>
      </c>
      <c r="AX16" s="5">
        <v>1</v>
      </c>
      <c r="AY16" s="5">
        <v>1</v>
      </c>
      <c r="AZ16" s="5">
        <v>1</v>
      </c>
      <c r="BA16" s="5">
        <v>-66</v>
      </c>
      <c r="BC16" s="5">
        <v>13</v>
      </c>
      <c r="BD16" s="5" t="s">
        <v>8</v>
      </c>
      <c r="BE16" s="6">
        <v>44017.517853148151</v>
      </c>
      <c r="BF16" s="5" t="s">
        <v>96</v>
      </c>
      <c r="BG16" s="5">
        <v>1</v>
      </c>
      <c r="BH16" s="5">
        <v>1</v>
      </c>
      <c r="BI16" s="5">
        <v>1</v>
      </c>
      <c r="BJ16" s="5">
        <v>-60</v>
      </c>
      <c r="BL16" s="5">
        <v>13</v>
      </c>
      <c r="BM16" s="5" t="s">
        <v>8</v>
      </c>
      <c r="BN16" s="6">
        <v>44013.527466215281</v>
      </c>
      <c r="BO16" s="5" t="s">
        <v>101</v>
      </c>
      <c r="BP16" s="5">
        <v>1</v>
      </c>
      <c r="BQ16" s="5">
        <v>1</v>
      </c>
      <c r="BR16" s="5">
        <v>1</v>
      </c>
      <c r="BS16" s="5">
        <v>-69</v>
      </c>
      <c r="BU16" s="5">
        <v>13</v>
      </c>
      <c r="BV16" s="5" t="s">
        <v>8</v>
      </c>
      <c r="BW16" s="6">
        <v>44013.532850405092</v>
      </c>
      <c r="BX16" s="5" t="s">
        <v>103</v>
      </c>
      <c r="BY16" s="5">
        <v>1</v>
      </c>
      <c r="BZ16" s="5">
        <v>1</v>
      </c>
      <c r="CA16" s="5">
        <v>1</v>
      </c>
      <c r="CB16" s="5">
        <v>-77</v>
      </c>
      <c r="CD16" s="5">
        <v>13</v>
      </c>
      <c r="CE16" s="5" t="s">
        <v>8</v>
      </c>
      <c r="CF16" s="6">
        <v>44038.519771608793</v>
      </c>
      <c r="CG16" s="5" t="s">
        <v>176</v>
      </c>
      <c r="CH16" s="5">
        <v>1</v>
      </c>
      <c r="CI16" s="5">
        <v>1</v>
      </c>
      <c r="CJ16" s="5">
        <v>1</v>
      </c>
      <c r="CK16" s="5">
        <v>-52</v>
      </c>
    </row>
    <row r="17" spans="1:89" x14ac:dyDescent="0.25">
      <c r="A17" s="5">
        <v>14</v>
      </c>
      <c r="B17" s="5" t="s">
        <v>8</v>
      </c>
      <c r="C17" s="6">
        <v>44012.505891423614</v>
      </c>
      <c r="D17" s="5" t="s">
        <v>23</v>
      </c>
      <c r="E17" s="5">
        <v>1</v>
      </c>
      <c r="F17" s="5">
        <v>1</v>
      </c>
      <c r="G17" s="5">
        <v>1</v>
      </c>
      <c r="H17" s="5">
        <v>-59</v>
      </c>
      <c r="J17" s="5">
        <v>14</v>
      </c>
      <c r="K17" s="5" t="s">
        <v>8</v>
      </c>
      <c r="L17" s="6">
        <v>44012.534467939811</v>
      </c>
      <c r="M17" s="5" t="s">
        <v>25</v>
      </c>
      <c r="N17" s="5">
        <v>1</v>
      </c>
      <c r="O17" s="5">
        <v>1</v>
      </c>
      <c r="P17" s="5">
        <v>1</v>
      </c>
      <c r="Q17" s="5">
        <v>-59</v>
      </c>
      <c r="S17" s="5">
        <v>14</v>
      </c>
      <c r="T17" s="5" t="s">
        <v>8</v>
      </c>
      <c r="U17" s="6">
        <v>44012.511136759262</v>
      </c>
      <c r="V17" s="5" t="s">
        <v>27</v>
      </c>
      <c r="W17" s="5">
        <v>1</v>
      </c>
      <c r="X17" s="5">
        <v>1</v>
      </c>
      <c r="Y17" s="5">
        <v>1</v>
      </c>
      <c r="Z17" s="5">
        <v>-61</v>
      </c>
      <c r="AB17" s="5">
        <v>14</v>
      </c>
      <c r="AC17" s="5" t="s">
        <v>8</v>
      </c>
      <c r="AD17" s="6">
        <v>44012.542802476855</v>
      </c>
      <c r="AE17" s="5" t="s">
        <v>29</v>
      </c>
      <c r="AF17" s="5">
        <v>1</v>
      </c>
      <c r="AG17" s="5">
        <v>1</v>
      </c>
      <c r="AH17" s="5">
        <v>1</v>
      </c>
      <c r="AI17" s="5">
        <v>-54</v>
      </c>
      <c r="AK17" s="5">
        <v>14</v>
      </c>
      <c r="AL17" s="5" t="s">
        <v>8</v>
      </c>
      <c r="AM17" s="6">
        <v>44012.547645023151</v>
      </c>
      <c r="AN17" s="5" t="s">
        <v>31</v>
      </c>
      <c r="AO17" s="5">
        <v>1</v>
      </c>
      <c r="AP17" s="5">
        <v>1</v>
      </c>
      <c r="AQ17" s="5">
        <v>1</v>
      </c>
      <c r="AR17" s="5">
        <v>-68</v>
      </c>
      <c r="AT17" s="5">
        <v>14</v>
      </c>
      <c r="AU17" s="5" t="s">
        <v>8</v>
      </c>
      <c r="AV17" s="6">
        <v>44017.508949432871</v>
      </c>
      <c r="AW17" s="5" t="s">
        <v>93</v>
      </c>
      <c r="AX17" s="5">
        <v>1</v>
      </c>
      <c r="AY17" s="5">
        <v>1</v>
      </c>
      <c r="AZ17" s="5">
        <v>1</v>
      </c>
      <c r="BA17" s="5">
        <v>-67</v>
      </c>
      <c r="BC17" s="5">
        <v>14</v>
      </c>
      <c r="BD17" s="5" t="s">
        <v>8</v>
      </c>
      <c r="BE17" s="6">
        <v>44017.517859224536</v>
      </c>
      <c r="BF17" s="5" t="s">
        <v>96</v>
      </c>
      <c r="BG17" s="5">
        <v>1</v>
      </c>
      <c r="BH17" s="5">
        <v>1</v>
      </c>
      <c r="BI17" s="5">
        <v>1</v>
      </c>
      <c r="BJ17" s="5">
        <v>-68</v>
      </c>
      <c r="BL17" s="5">
        <v>14</v>
      </c>
      <c r="BM17" s="5" t="s">
        <v>8</v>
      </c>
      <c r="BN17" s="6">
        <v>44013.52747789352</v>
      </c>
      <c r="BO17" s="5" t="s">
        <v>101</v>
      </c>
      <c r="BP17" s="5">
        <v>1</v>
      </c>
      <c r="BQ17" s="5">
        <v>1</v>
      </c>
      <c r="BR17" s="5">
        <v>1</v>
      </c>
      <c r="BS17" s="5">
        <v>-69</v>
      </c>
      <c r="BU17" s="5">
        <v>14</v>
      </c>
      <c r="BV17" s="5" t="s">
        <v>8</v>
      </c>
      <c r="BW17" s="6">
        <v>44013.532860081017</v>
      </c>
      <c r="BX17" s="5" t="s">
        <v>103</v>
      </c>
      <c r="BY17" s="5">
        <v>1</v>
      </c>
      <c r="BZ17" s="5">
        <v>1</v>
      </c>
      <c r="CA17" s="5">
        <v>1</v>
      </c>
      <c r="CB17" s="5">
        <v>-76</v>
      </c>
      <c r="CD17" s="5">
        <v>14</v>
      </c>
      <c r="CE17" s="5" t="s">
        <v>8</v>
      </c>
      <c r="CF17" s="6">
        <v>44038.519780300929</v>
      </c>
      <c r="CG17" s="5" t="s">
        <v>176</v>
      </c>
      <c r="CH17" s="5">
        <v>1</v>
      </c>
      <c r="CI17" s="5">
        <v>1</v>
      </c>
      <c r="CJ17" s="5">
        <v>1</v>
      </c>
      <c r="CK17" s="5">
        <v>-54</v>
      </c>
    </row>
    <row r="18" spans="1:89" x14ac:dyDescent="0.25">
      <c r="A18" s="5">
        <v>15</v>
      </c>
      <c r="B18" s="5" t="s">
        <v>8</v>
      </c>
      <c r="C18" s="6">
        <v>44012.505911736109</v>
      </c>
      <c r="D18" s="5" t="s">
        <v>23</v>
      </c>
      <c r="E18" s="5">
        <v>1</v>
      </c>
      <c r="F18" s="5">
        <v>1</v>
      </c>
      <c r="G18" s="5">
        <v>1</v>
      </c>
      <c r="H18" s="5">
        <v>-57</v>
      </c>
      <c r="J18" s="5">
        <v>15</v>
      </c>
      <c r="K18" s="5" t="s">
        <v>8</v>
      </c>
      <c r="L18" s="6">
        <v>44012.534480590279</v>
      </c>
      <c r="M18" s="5" t="s">
        <v>25</v>
      </c>
      <c r="N18" s="5">
        <v>1</v>
      </c>
      <c r="O18" s="5">
        <v>1</v>
      </c>
      <c r="P18" s="5">
        <v>1</v>
      </c>
      <c r="Q18" s="5">
        <v>-56</v>
      </c>
      <c r="S18" s="5">
        <v>15</v>
      </c>
      <c r="T18" s="5" t="s">
        <v>8</v>
      </c>
      <c r="U18" s="6">
        <v>44012.511146331017</v>
      </c>
      <c r="V18" s="5" t="s">
        <v>27</v>
      </c>
      <c r="W18" s="5">
        <v>1</v>
      </c>
      <c r="X18" s="5">
        <v>1</v>
      </c>
      <c r="Y18" s="5">
        <v>1</v>
      </c>
      <c r="Z18" s="5">
        <v>-61</v>
      </c>
      <c r="AB18" s="5">
        <v>15</v>
      </c>
      <c r="AC18" s="5" t="s">
        <v>8</v>
      </c>
      <c r="AD18" s="6">
        <v>44012.542825682867</v>
      </c>
      <c r="AE18" s="5" t="s">
        <v>29</v>
      </c>
      <c r="AF18" s="5">
        <v>1</v>
      </c>
      <c r="AG18" s="5">
        <v>1</v>
      </c>
      <c r="AH18" s="5">
        <v>1</v>
      </c>
      <c r="AI18" s="5">
        <v>-56</v>
      </c>
      <c r="AK18" s="5">
        <v>15</v>
      </c>
      <c r="AL18" s="5" t="s">
        <v>8</v>
      </c>
      <c r="AM18" s="6">
        <v>44012.5476552662</v>
      </c>
      <c r="AN18" s="5" t="s">
        <v>31</v>
      </c>
      <c r="AO18" s="5">
        <v>1</v>
      </c>
      <c r="AP18" s="5">
        <v>1</v>
      </c>
      <c r="AQ18" s="5">
        <v>1</v>
      </c>
      <c r="AR18" s="5">
        <v>-70</v>
      </c>
      <c r="AT18" s="5">
        <v>15</v>
      </c>
      <c r="AU18" s="5" t="s">
        <v>8</v>
      </c>
      <c r="AV18" s="6">
        <v>44017.508958993058</v>
      </c>
      <c r="AW18" s="5" t="s">
        <v>93</v>
      </c>
      <c r="AX18" s="5">
        <v>1</v>
      </c>
      <c r="AY18" s="5">
        <v>1</v>
      </c>
      <c r="AZ18" s="5">
        <v>1</v>
      </c>
      <c r="BA18" s="5">
        <v>-68</v>
      </c>
      <c r="BC18" s="5">
        <v>15</v>
      </c>
      <c r="BD18" s="5" t="s">
        <v>8</v>
      </c>
      <c r="BE18" s="6">
        <v>44017.517870856478</v>
      </c>
      <c r="BF18" s="5" t="s">
        <v>96</v>
      </c>
      <c r="BG18" s="5">
        <v>1</v>
      </c>
      <c r="BH18" s="5">
        <v>1</v>
      </c>
      <c r="BI18" s="5">
        <v>1</v>
      </c>
      <c r="BJ18" s="5">
        <v>-68</v>
      </c>
      <c r="BL18" s="5">
        <v>15</v>
      </c>
      <c r="BM18" s="5" t="s">
        <v>8</v>
      </c>
      <c r="BN18" s="6">
        <v>44013.527491689812</v>
      </c>
      <c r="BO18" s="5" t="s">
        <v>101</v>
      </c>
      <c r="BP18" s="5">
        <v>1</v>
      </c>
      <c r="BQ18" s="5">
        <v>1</v>
      </c>
      <c r="BR18" s="5">
        <v>1</v>
      </c>
      <c r="BS18" s="5">
        <v>-68</v>
      </c>
      <c r="BU18" s="5">
        <v>15</v>
      </c>
      <c r="BV18" s="5" t="s">
        <v>8</v>
      </c>
      <c r="BW18" s="6">
        <v>44013.5328709838</v>
      </c>
      <c r="BX18" s="5" t="s">
        <v>103</v>
      </c>
      <c r="BY18" s="5">
        <v>1</v>
      </c>
      <c r="BZ18" s="5">
        <v>1</v>
      </c>
      <c r="CA18" s="5">
        <v>1</v>
      </c>
      <c r="CB18" s="5">
        <v>-77</v>
      </c>
      <c r="CD18" s="5">
        <v>15</v>
      </c>
      <c r="CE18" s="5" t="s">
        <v>8</v>
      </c>
      <c r="CF18" s="6">
        <v>44038.519793101848</v>
      </c>
      <c r="CG18" s="5" t="s">
        <v>176</v>
      </c>
      <c r="CH18" s="5">
        <v>1</v>
      </c>
      <c r="CI18" s="5">
        <v>1</v>
      </c>
      <c r="CJ18" s="5">
        <v>1</v>
      </c>
      <c r="CK18" s="5">
        <v>-59</v>
      </c>
    </row>
    <row r="19" spans="1:89" x14ac:dyDescent="0.25">
      <c r="A19" s="5">
        <v>16</v>
      </c>
      <c r="B19" s="5" t="s">
        <v>8</v>
      </c>
      <c r="C19" s="6">
        <v>44012.505914618057</v>
      </c>
      <c r="D19" s="5" t="s">
        <v>23</v>
      </c>
      <c r="E19" s="5">
        <v>1</v>
      </c>
      <c r="F19" s="5">
        <v>1</v>
      </c>
      <c r="G19" s="5">
        <v>1</v>
      </c>
      <c r="H19" s="5">
        <v>-56</v>
      </c>
      <c r="J19" s="5">
        <v>16</v>
      </c>
      <c r="K19" s="5" t="s">
        <v>8</v>
      </c>
      <c r="L19" s="6">
        <v>44012.534494328705</v>
      </c>
      <c r="M19" s="5" t="s">
        <v>25</v>
      </c>
      <c r="N19" s="5">
        <v>1</v>
      </c>
      <c r="O19" s="5">
        <v>1</v>
      </c>
      <c r="P19" s="5">
        <v>1</v>
      </c>
      <c r="Q19" s="5">
        <v>-57</v>
      </c>
      <c r="S19" s="5">
        <v>16</v>
      </c>
      <c r="T19" s="5" t="s">
        <v>8</v>
      </c>
      <c r="U19" s="6">
        <v>44012.511157615743</v>
      </c>
      <c r="V19" s="5" t="s">
        <v>27</v>
      </c>
      <c r="W19" s="5">
        <v>1</v>
      </c>
      <c r="X19" s="5">
        <v>1</v>
      </c>
      <c r="Y19" s="5">
        <v>1</v>
      </c>
      <c r="Z19" s="5">
        <v>-60</v>
      </c>
      <c r="AB19" s="5">
        <v>16</v>
      </c>
      <c r="AC19" s="5" t="s">
        <v>8</v>
      </c>
      <c r="AD19" s="6">
        <v>44012.542848888887</v>
      </c>
      <c r="AE19" s="5" t="s">
        <v>29</v>
      </c>
      <c r="AF19" s="5">
        <v>1</v>
      </c>
      <c r="AG19" s="5">
        <v>1</v>
      </c>
      <c r="AH19" s="5">
        <v>1</v>
      </c>
      <c r="AI19" s="5">
        <v>-54</v>
      </c>
      <c r="AK19" s="5">
        <v>16</v>
      </c>
      <c r="AL19" s="5" t="s">
        <v>8</v>
      </c>
      <c r="AM19" s="6">
        <v>44012.547665509257</v>
      </c>
      <c r="AN19" s="5" t="s">
        <v>31</v>
      </c>
      <c r="AO19" s="5">
        <v>1</v>
      </c>
      <c r="AP19" s="5">
        <v>1</v>
      </c>
      <c r="AQ19" s="5">
        <v>1</v>
      </c>
      <c r="AR19" s="5">
        <v>-69</v>
      </c>
      <c r="AT19" s="5">
        <v>16</v>
      </c>
      <c r="AU19" s="5" t="s">
        <v>8</v>
      </c>
      <c r="AV19" s="6">
        <v>44017.508972222226</v>
      </c>
      <c r="AW19" s="5" t="s">
        <v>93</v>
      </c>
      <c r="AX19" s="5">
        <v>1</v>
      </c>
      <c r="AY19" s="5">
        <v>1</v>
      </c>
      <c r="AZ19" s="5">
        <v>1</v>
      </c>
      <c r="BA19" s="5">
        <v>-69</v>
      </c>
      <c r="BC19" s="5">
        <v>16</v>
      </c>
      <c r="BD19" s="5" t="s">
        <v>8</v>
      </c>
      <c r="BE19" s="6">
        <v>44017.517886759262</v>
      </c>
      <c r="BF19" s="5" t="s">
        <v>96</v>
      </c>
      <c r="BG19" s="5">
        <v>1</v>
      </c>
      <c r="BH19" s="5">
        <v>1</v>
      </c>
      <c r="BI19" s="5">
        <v>1</v>
      </c>
      <c r="BJ19" s="5">
        <v>-63</v>
      </c>
      <c r="BL19" s="5">
        <v>16</v>
      </c>
      <c r="BM19" s="5" t="s">
        <v>8</v>
      </c>
      <c r="BN19" s="6">
        <v>44013.527502627316</v>
      </c>
      <c r="BO19" s="5" t="s">
        <v>101</v>
      </c>
      <c r="BP19" s="5">
        <v>1</v>
      </c>
      <c r="BQ19" s="5">
        <v>1</v>
      </c>
      <c r="BR19" s="5">
        <v>1</v>
      </c>
      <c r="BS19" s="5">
        <v>-70</v>
      </c>
      <c r="BU19" s="5">
        <v>16</v>
      </c>
      <c r="BV19" s="5" t="s">
        <v>8</v>
      </c>
      <c r="BW19" s="6">
        <v>44013.532884351851</v>
      </c>
      <c r="BX19" s="5" t="s">
        <v>103</v>
      </c>
      <c r="BY19" s="5">
        <v>1</v>
      </c>
      <c r="BZ19" s="5">
        <v>1</v>
      </c>
      <c r="CA19" s="5">
        <v>1</v>
      </c>
      <c r="CB19" s="5">
        <v>-84</v>
      </c>
      <c r="CD19" s="5">
        <v>16</v>
      </c>
      <c r="CE19" s="5" t="s">
        <v>8</v>
      </c>
      <c r="CF19" s="6">
        <v>44038.519804722222</v>
      </c>
      <c r="CG19" s="5" t="s">
        <v>176</v>
      </c>
      <c r="CH19" s="5">
        <v>1</v>
      </c>
      <c r="CI19" s="5">
        <v>1</v>
      </c>
      <c r="CJ19" s="5">
        <v>1</v>
      </c>
      <c r="CK19" s="5">
        <v>-58</v>
      </c>
    </row>
    <row r="20" spans="1:89" x14ac:dyDescent="0.25">
      <c r="A20" s="5">
        <v>17</v>
      </c>
      <c r="B20" s="5" t="s">
        <v>8</v>
      </c>
      <c r="C20" s="6">
        <v>44012.505928831015</v>
      </c>
      <c r="D20" s="5" t="s">
        <v>23</v>
      </c>
      <c r="E20" s="5">
        <v>1</v>
      </c>
      <c r="F20" s="5">
        <v>1</v>
      </c>
      <c r="G20" s="5">
        <v>1</v>
      </c>
      <c r="H20" s="5">
        <v>-59</v>
      </c>
      <c r="J20" s="5">
        <v>17</v>
      </c>
      <c r="K20" s="5" t="s">
        <v>8</v>
      </c>
      <c r="L20" s="6">
        <v>44012.534502766204</v>
      </c>
      <c r="M20" s="5" t="s">
        <v>25</v>
      </c>
      <c r="N20" s="5">
        <v>1</v>
      </c>
      <c r="O20" s="5">
        <v>1</v>
      </c>
      <c r="P20" s="5">
        <v>1</v>
      </c>
      <c r="Q20" s="5">
        <v>-55</v>
      </c>
      <c r="S20" s="5">
        <v>17</v>
      </c>
      <c r="T20" s="5" t="s">
        <v>8</v>
      </c>
      <c r="U20" s="6">
        <v>44012.511175150466</v>
      </c>
      <c r="V20" s="5" t="s">
        <v>27</v>
      </c>
      <c r="W20" s="5">
        <v>1</v>
      </c>
      <c r="X20" s="5">
        <v>1</v>
      </c>
      <c r="Y20" s="5">
        <v>1</v>
      </c>
      <c r="Z20" s="5">
        <v>-65</v>
      </c>
      <c r="AB20" s="5">
        <v>17</v>
      </c>
      <c r="AC20" s="5" t="s">
        <v>8</v>
      </c>
      <c r="AD20" s="6">
        <v>44012.542859768517</v>
      </c>
      <c r="AE20" s="5" t="s">
        <v>29</v>
      </c>
      <c r="AF20" s="5">
        <v>1</v>
      </c>
      <c r="AG20" s="5">
        <v>1</v>
      </c>
      <c r="AH20" s="5">
        <v>1</v>
      </c>
      <c r="AI20" s="5">
        <v>-54</v>
      </c>
      <c r="AK20" s="5">
        <v>17</v>
      </c>
      <c r="AL20" s="5" t="s">
        <v>8</v>
      </c>
      <c r="AM20" s="6">
        <v>44012.547675752314</v>
      </c>
      <c r="AN20" s="5" t="s">
        <v>31</v>
      </c>
      <c r="AO20" s="5">
        <v>1</v>
      </c>
      <c r="AP20" s="5">
        <v>1</v>
      </c>
      <c r="AQ20" s="5">
        <v>1</v>
      </c>
      <c r="AR20" s="5">
        <v>-68</v>
      </c>
      <c r="AT20" s="5">
        <v>17</v>
      </c>
      <c r="AU20" s="5" t="s">
        <v>8</v>
      </c>
      <c r="AV20" s="6">
        <v>44017.508982141204</v>
      </c>
      <c r="AW20" s="5" t="s">
        <v>93</v>
      </c>
      <c r="AX20" s="5">
        <v>1</v>
      </c>
      <c r="AY20" s="5">
        <v>1</v>
      </c>
      <c r="AZ20" s="5">
        <v>1</v>
      </c>
      <c r="BA20" s="5">
        <v>-65</v>
      </c>
      <c r="BC20" s="5">
        <v>17</v>
      </c>
      <c r="BD20" s="5" t="s">
        <v>8</v>
      </c>
      <c r="BE20" s="6">
        <v>44017.517898460646</v>
      </c>
      <c r="BF20" s="5" t="s">
        <v>96</v>
      </c>
      <c r="BG20" s="5">
        <v>1</v>
      </c>
      <c r="BH20" s="5">
        <v>1</v>
      </c>
      <c r="BI20" s="5">
        <v>1</v>
      </c>
      <c r="BJ20" s="5">
        <v>-68</v>
      </c>
      <c r="BL20" s="5">
        <v>17</v>
      </c>
      <c r="BM20" s="5" t="s">
        <v>8</v>
      </c>
      <c r="BN20" s="6">
        <v>44013.527514837966</v>
      </c>
      <c r="BO20" s="5" t="s">
        <v>101</v>
      </c>
      <c r="BP20" s="5">
        <v>1</v>
      </c>
      <c r="BQ20" s="5">
        <v>1</v>
      </c>
      <c r="BR20" s="5">
        <v>1</v>
      </c>
      <c r="BS20" s="5">
        <v>-67</v>
      </c>
      <c r="BU20" s="5">
        <v>17</v>
      </c>
      <c r="BV20" s="5" t="s">
        <v>8</v>
      </c>
      <c r="BW20" s="6">
        <v>44013.532893877316</v>
      </c>
      <c r="BX20" s="5" t="s">
        <v>103</v>
      </c>
      <c r="BY20" s="5">
        <v>1</v>
      </c>
      <c r="BZ20" s="5">
        <v>1</v>
      </c>
      <c r="CA20" s="5">
        <v>1</v>
      </c>
      <c r="CB20" s="5">
        <v>-79</v>
      </c>
      <c r="CD20" s="5">
        <v>17</v>
      </c>
      <c r="CE20" s="5" t="s">
        <v>8</v>
      </c>
      <c r="CF20" s="6">
        <v>44038.519818460649</v>
      </c>
      <c r="CG20" s="5" t="s">
        <v>176</v>
      </c>
      <c r="CH20" s="5">
        <v>1</v>
      </c>
      <c r="CI20" s="5">
        <v>1</v>
      </c>
      <c r="CJ20" s="5">
        <v>1</v>
      </c>
      <c r="CK20" s="5">
        <v>-64</v>
      </c>
    </row>
    <row r="21" spans="1:89" x14ac:dyDescent="0.25">
      <c r="A21" s="5">
        <v>18</v>
      </c>
      <c r="B21" s="5" t="s">
        <v>8</v>
      </c>
      <c r="C21" s="6">
        <v>44012.505938657407</v>
      </c>
      <c r="D21" s="5" t="s">
        <v>23</v>
      </c>
      <c r="E21" s="5">
        <v>1</v>
      </c>
      <c r="F21" s="5">
        <v>1</v>
      </c>
      <c r="G21" s="5">
        <v>1</v>
      </c>
      <c r="H21" s="5">
        <v>-59</v>
      </c>
      <c r="J21" s="5">
        <v>18</v>
      </c>
      <c r="K21" s="5" t="s">
        <v>8</v>
      </c>
      <c r="L21" s="6">
        <v>44012.534514004627</v>
      </c>
      <c r="M21" s="5" t="s">
        <v>25</v>
      </c>
      <c r="N21" s="5">
        <v>1</v>
      </c>
      <c r="O21" s="5">
        <v>1</v>
      </c>
      <c r="P21" s="5">
        <v>1</v>
      </c>
      <c r="Q21" s="5">
        <v>-60</v>
      </c>
      <c r="S21" s="5">
        <v>18</v>
      </c>
      <c r="T21" s="5" t="s">
        <v>8</v>
      </c>
      <c r="U21" s="6">
        <v>44012.511183622686</v>
      </c>
      <c r="V21" s="5" t="s">
        <v>27</v>
      </c>
      <c r="W21" s="5">
        <v>1</v>
      </c>
      <c r="X21" s="5">
        <v>1</v>
      </c>
      <c r="Y21" s="5">
        <v>1</v>
      </c>
      <c r="Z21" s="5">
        <v>-62</v>
      </c>
      <c r="AB21" s="5">
        <v>18</v>
      </c>
      <c r="AC21" s="5" t="s">
        <v>8</v>
      </c>
      <c r="AD21" s="6">
        <v>44012.542875613428</v>
      </c>
      <c r="AE21" s="5" t="s">
        <v>29</v>
      </c>
      <c r="AF21" s="5">
        <v>1</v>
      </c>
      <c r="AG21" s="5">
        <v>1</v>
      </c>
      <c r="AH21" s="5">
        <v>1</v>
      </c>
      <c r="AI21" s="5">
        <v>-54</v>
      </c>
      <c r="AK21" s="5">
        <v>18</v>
      </c>
      <c r="AL21" s="5" t="s">
        <v>8</v>
      </c>
      <c r="AM21" s="6">
        <v>44012.547685995371</v>
      </c>
      <c r="AN21" s="5" t="s">
        <v>31</v>
      </c>
      <c r="AO21" s="5">
        <v>1</v>
      </c>
      <c r="AP21" s="5">
        <v>1</v>
      </c>
      <c r="AQ21" s="5">
        <v>1</v>
      </c>
      <c r="AR21" s="5">
        <v>-68</v>
      </c>
      <c r="AT21" s="5">
        <v>18</v>
      </c>
      <c r="AU21" s="5" t="s">
        <v>8</v>
      </c>
      <c r="AV21" s="6">
        <v>44017.508996469907</v>
      </c>
      <c r="AW21" s="5" t="s">
        <v>93</v>
      </c>
      <c r="AX21" s="5">
        <v>1</v>
      </c>
      <c r="AY21" s="5">
        <v>1</v>
      </c>
      <c r="AZ21" s="5">
        <v>1</v>
      </c>
      <c r="BA21" s="5">
        <v>-67</v>
      </c>
      <c r="BC21" s="5">
        <v>18</v>
      </c>
      <c r="BD21" s="5" t="s">
        <v>8</v>
      </c>
      <c r="BE21" s="6">
        <v>44017.517905416666</v>
      </c>
      <c r="BF21" s="5" t="s">
        <v>96</v>
      </c>
      <c r="BG21" s="5">
        <v>1</v>
      </c>
      <c r="BH21" s="5">
        <v>1</v>
      </c>
      <c r="BI21" s="5">
        <v>1</v>
      </c>
      <c r="BJ21" s="5">
        <v>-67</v>
      </c>
      <c r="BL21" s="5">
        <v>18</v>
      </c>
      <c r="BM21" s="5" t="s">
        <v>8</v>
      </c>
      <c r="BN21" s="6">
        <v>44013.527523449076</v>
      </c>
      <c r="BO21" s="5" t="s">
        <v>101</v>
      </c>
      <c r="BP21" s="5">
        <v>1</v>
      </c>
      <c r="BQ21" s="5">
        <v>1</v>
      </c>
      <c r="BR21" s="5">
        <v>1</v>
      </c>
      <c r="BS21" s="5">
        <v>-69</v>
      </c>
      <c r="BU21" s="5">
        <v>18</v>
      </c>
      <c r="BV21" s="5" t="s">
        <v>8</v>
      </c>
      <c r="BW21" s="6">
        <v>44013.532909456022</v>
      </c>
      <c r="BX21" s="5" t="s">
        <v>103</v>
      </c>
      <c r="BY21" s="5">
        <v>1</v>
      </c>
      <c r="BZ21" s="5">
        <v>1</v>
      </c>
      <c r="CA21" s="5">
        <v>1</v>
      </c>
      <c r="CB21" s="5">
        <v>-78</v>
      </c>
      <c r="CD21" s="5">
        <v>18</v>
      </c>
      <c r="CE21" s="5" t="s">
        <v>8</v>
      </c>
      <c r="CF21" s="6">
        <v>44038.51982666667</v>
      </c>
      <c r="CG21" s="5" t="s">
        <v>176</v>
      </c>
      <c r="CH21" s="5">
        <v>1</v>
      </c>
      <c r="CI21" s="5">
        <v>1</v>
      </c>
      <c r="CJ21" s="5">
        <v>1</v>
      </c>
      <c r="CK21" s="5">
        <v>-56</v>
      </c>
    </row>
    <row r="22" spans="1:89" x14ac:dyDescent="0.25">
      <c r="A22" s="5">
        <v>19</v>
      </c>
      <c r="B22" s="5" t="s">
        <v>8</v>
      </c>
      <c r="C22" s="6">
        <v>44012.505951250001</v>
      </c>
      <c r="D22" s="5" t="s">
        <v>23</v>
      </c>
      <c r="E22" s="5">
        <v>1</v>
      </c>
      <c r="F22" s="5">
        <v>1</v>
      </c>
      <c r="G22" s="5">
        <v>1</v>
      </c>
      <c r="H22" s="5">
        <v>-57</v>
      </c>
      <c r="J22" s="5">
        <v>19</v>
      </c>
      <c r="K22" s="5" t="s">
        <v>8</v>
      </c>
      <c r="L22" s="6">
        <v>44012.534537210646</v>
      </c>
      <c r="M22" s="5" t="s">
        <v>25</v>
      </c>
      <c r="N22" s="5">
        <v>1</v>
      </c>
      <c r="O22" s="5">
        <v>1</v>
      </c>
      <c r="P22" s="5">
        <v>1</v>
      </c>
      <c r="Q22" s="5">
        <v>-55</v>
      </c>
      <c r="S22" s="5">
        <v>19</v>
      </c>
      <c r="T22" s="5" t="s">
        <v>8</v>
      </c>
      <c r="U22" s="6">
        <v>44012.511194699073</v>
      </c>
      <c r="V22" s="5" t="s">
        <v>27</v>
      </c>
      <c r="W22" s="5">
        <v>1</v>
      </c>
      <c r="X22" s="5">
        <v>1</v>
      </c>
      <c r="Y22" s="5">
        <v>1</v>
      </c>
      <c r="Z22" s="5">
        <v>-65</v>
      </c>
      <c r="AB22" s="5">
        <v>19</v>
      </c>
      <c r="AC22" s="5" t="s">
        <v>8</v>
      </c>
      <c r="AD22" s="6">
        <v>44012.542882731483</v>
      </c>
      <c r="AE22" s="5" t="s">
        <v>29</v>
      </c>
      <c r="AF22" s="5">
        <v>1</v>
      </c>
      <c r="AG22" s="5">
        <v>1</v>
      </c>
      <c r="AH22" s="5">
        <v>1</v>
      </c>
      <c r="AI22" s="5">
        <v>-54</v>
      </c>
      <c r="AK22" s="5">
        <v>19</v>
      </c>
      <c r="AL22" s="5" t="s">
        <v>8</v>
      </c>
      <c r="AM22" s="6">
        <v>44012.547696238427</v>
      </c>
      <c r="AN22" s="5" t="s">
        <v>31</v>
      </c>
      <c r="AO22" s="5">
        <v>1</v>
      </c>
      <c r="AP22" s="5">
        <v>1</v>
      </c>
      <c r="AQ22" s="5">
        <v>1</v>
      </c>
      <c r="AR22" s="5">
        <v>-64</v>
      </c>
      <c r="AT22" s="5">
        <v>19</v>
      </c>
      <c r="AU22" s="5" t="s">
        <v>8</v>
      </c>
      <c r="AV22" s="6">
        <v>44017.509006712964</v>
      </c>
      <c r="AW22" s="5" t="s">
        <v>93</v>
      </c>
      <c r="AX22" s="5">
        <v>1</v>
      </c>
      <c r="AY22" s="5">
        <v>1</v>
      </c>
      <c r="AZ22" s="5">
        <v>1</v>
      </c>
      <c r="BA22" s="5">
        <v>-68</v>
      </c>
      <c r="BC22" s="5">
        <v>19</v>
      </c>
      <c r="BD22" s="5" t="s">
        <v>8</v>
      </c>
      <c r="BE22" s="6">
        <v>44017.517918136575</v>
      </c>
      <c r="BF22" s="5" t="s">
        <v>96</v>
      </c>
      <c r="BG22" s="5">
        <v>1</v>
      </c>
      <c r="BH22" s="5">
        <v>1</v>
      </c>
      <c r="BI22" s="5">
        <v>1</v>
      </c>
      <c r="BJ22" s="5">
        <v>-60</v>
      </c>
      <c r="BL22" s="5">
        <v>19</v>
      </c>
      <c r="BM22" s="5" t="s">
        <v>8</v>
      </c>
      <c r="BN22" s="6">
        <v>44013.527535162037</v>
      </c>
      <c r="BO22" s="5" t="s">
        <v>101</v>
      </c>
      <c r="BP22" s="5">
        <v>1</v>
      </c>
      <c r="BQ22" s="5">
        <v>1</v>
      </c>
      <c r="BR22" s="5">
        <v>1</v>
      </c>
      <c r="BS22" s="5">
        <v>-69</v>
      </c>
      <c r="BU22" s="5">
        <v>19</v>
      </c>
      <c r="BV22" s="5" t="s">
        <v>8</v>
      </c>
      <c r="BW22" s="6">
        <v>44013.532916747688</v>
      </c>
      <c r="BX22" s="5" t="s">
        <v>103</v>
      </c>
      <c r="BY22" s="5">
        <v>1</v>
      </c>
      <c r="BZ22" s="5">
        <v>1</v>
      </c>
      <c r="CA22" s="5">
        <v>1</v>
      </c>
      <c r="CB22" s="5">
        <v>-79</v>
      </c>
      <c r="CD22" s="5">
        <v>19</v>
      </c>
      <c r="CE22" s="5" t="s">
        <v>8</v>
      </c>
      <c r="CF22" s="6">
        <v>44038.519840717592</v>
      </c>
      <c r="CG22" s="5" t="s">
        <v>176</v>
      </c>
      <c r="CH22" s="5">
        <v>1</v>
      </c>
      <c r="CI22" s="5">
        <v>1</v>
      </c>
      <c r="CJ22" s="5">
        <v>1</v>
      </c>
      <c r="CK22" s="5">
        <v>-59</v>
      </c>
    </row>
    <row r="23" spans="1:89" x14ac:dyDescent="0.25">
      <c r="A23" s="5">
        <v>20</v>
      </c>
      <c r="B23" s="5" t="s">
        <v>8</v>
      </c>
      <c r="C23" s="6">
        <v>44012.5059615625</v>
      </c>
      <c r="D23" s="5" t="s">
        <v>23</v>
      </c>
      <c r="E23" s="5">
        <v>1</v>
      </c>
      <c r="F23" s="5">
        <v>1</v>
      </c>
      <c r="G23" s="5">
        <v>1</v>
      </c>
      <c r="H23" s="5">
        <v>-56</v>
      </c>
      <c r="J23" s="5">
        <v>20</v>
      </c>
      <c r="K23" s="5" t="s">
        <v>8</v>
      </c>
      <c r="L23" s="6">
        <v>44012.534550972225</v>
      </c>
      <c r="M23" s="5" t="s">
        <v>25</v>
      </c>
      <c r="N23" s="5">
        <v>1</v>
      </c>
      <c r="O23" s="5">
        <v>1</v>
      </c>
      <c r="P23" s="5">
        <v>1</v>
      </c>
      <c r="Q23" s="5">
        <v>-60</v>
      </c>
      <c r="S23" s="5">
        <v>20</v>
      </c>
      <c r="T23" s="5" t="s">
        <v>8</v>
      </c>
      <c r="U23" s="6">
        <v>44012.511208449076</v>
      </c>
      <c r="V23" s="5" t="s">
        <v>27</v>
      </c>
      <c r="W23" s="5">
        <v>1</v>
      </c>
      <c r="X23" s="5">
        <v>1</v>
      </c>
      <c r="Y23" s="5">
        <v>1</v>
      </c>
      <c r="Z23" s="5">
        <v>-60</v>
      </c>
      <c r="AB23" s="5">
        <v>20</v>
      </c>
      <c r="AC23" s="5" t="s">
        <v>8</v>
      </c>
      <c r="AD23" s="6">
        <v>44012.54290133102</v>
      </c>
      <c r="AE23" s="5" t="s">
        <v>29</v>
      </c>
      <c r="AF23" s="5">
        <v>1</v>
      </c>
      <c r="AG23" s="5">
        <v>1</v>
      </c>
      <c r="AH23" s="5">
        <v>1</v>
      </c>
      <c r="AI23" s="5">
        <v>-54</v>
      </c>
      <c r="AK23" s="5">
        <v>20</v>
      </c>
      <c r="AL23" s="5" t="s">
        <v>8</v>
      </c>
      <c r="AM23" s="6">
        <v>44012.547706481484</v>
      </c>
      <c r="AN23" s="5" t="s">
        <v>31</v>
      </c>
      <c r="AO23" s="5">
        <v>1</v>
      </c>
      <c r="AP23" s="5">
        <v>1</v>
      </c>
      <c r="AQ23" s="5">
        <v>1</v>
      </c>
      <c r="AR23" s="5">
        <v>-66</v>
      </c>
      <c r="AT23" s="5">
        <v>20</v>
      </c>
      <c r="AU23" s="5" t="s">
        <v>8</v>
      </c>
      <c r="AV23" s="6">
        <v>44017.509016331016</v>
      </c>
      <c r="AW23" s="5" t="s">
        <v>93</v>
      </c>
      <c r="AX23" s="5">
        <v>1</v>
      </c>
      <c r="AY23" s="5">
        <v>1</v>
      </c>
      <c r="AZ23" s="5">
        <v>1</v>
      </c>
      <c r="BA23" s="5">
        <v>-66</v>
      </c>
      <c r="BC23" s="5">
        <v>20</v>
      </c>
      <c r="BD23" s="5" t="s">
        <v>8</v>
      </c>
      <c r="BE23" s="6">
        <v>44017.51792849537</v>
      </c>
      <c r="BF23" s="5" t="s">
        <v>96</v>
      </c>
      <c r="BG23" s="5">
        <v>1</v>
      </c>
      <c r="BH23" s="5">
        <v>1</v>
      </c>
      <c r="BI23" s="5">
        <v>1</v>
      </c>
      <c r="BJ23" s="5">
        <v>-61</v>
      </c>
      <c r="BL23" s="5">
        <v>20</v>
      </c>
      <c r="BM23" s="5" t="s">
        <v>8</v>
      </c>
      <c r="BN23" s="6">
        <v>44013.527558368056</v>
      </c>
      <c r="BO23" s="5" t="s">
        <v>101</v>
      </c>
      <c r="BP23" s="5">
        <v>1</v>
      </c>
      <c r="BQ23" s="5">
        <v>1</v>
      </c>
      <c r="BR23" s="5">
        <v>1</v>
      </c>
      <c r="BS23" s="5">
        <v>-69</v>
      </c>
      <c r="BU23" s="5">
        <v>20</v>
      </c>
      <c r="BV23" s="5" t="s">
        <v>8</v>
      </c>
      <c r="BW23" s="6">
        <v>44013.532932696762</v>
      </c>
      <c r="BX23" s="5" t="s">
        <v>103</v>
      </c>
      <c r="BY23" s="5">
        <v>1</v>
      </c>
      <c r="BZ23" s="5">
        <v>1</v>
      </c>
      <c r="CA23" s="5">
        <v>1</v>
      </c>
      <c r="CB23" s="5">
        <v>-83</v>
      </c>
      <c r="CD23" s="5">
        <v>20</v>
      </c>
      <c r="CE23" s="5" t="s">
        <v>8</v>
      </c>
      <c r="CF23" s="6">
        <v>44038.519849965276</v>
      </c>
      <c r="CG23" s="5" t="s">
        <v>176</v>
      </c>
      <c r="CH23" s="5">
        <v>1</v>
      </c>
      <c r="CI23" s="5">
        <v>1</v>
      </c>
      <c r="CJ23" s="5">
        <v>1</v>
      </c>
      <c r="CK23" s="5">
        <v>-51</v>
      </c>
    </row>
    <row r="24" spans="1:89" x14ac:dyDescent="0.25">
      <c r="A24" s="5">
        <v>21</v>
      </c>
      <c r="B24" s="5" t="s">
        <v>8</v>
      </c>
      <c r="C24" s="6">
        <v>44012.505973541665</v>
      </c>
      <c r="D24" s="5" t="s">
        <v>23</v>
      </c>
      <c r="E24" s="5">
        <v>1</v>
      </c>
      <c r="F24" s="5">
        <v>1</v>
      </c>
      <c r="G24" s="5">
        <v>1</v>
      </c>
      <c r="H24" s="5">
        <v>-56</v>
      </c>
      <c r="J24" s="5">
        <v>21</v>
      </c>
      <c r="K24" s="5" t="s">
        <v>8</v>
      </c>
      <c r="L24" s="6">
        <v>44012.534561562497</v>
      </c>
      <c r="M24" s="5" t="s">
        <v>25</v>
      </c>
      <c r="N24" s="5">
        <v>1</v>
      </c>
      <c r="O24" s="5">
        <v>1</v>
      </c>
      <c r="P24" s="5">
        <v>1</v>
      </c>
      <c r="Q24" s="5">
        <v>-59</v>
      </c>
      <c r="S24" s="5">
        <v>21</v>
      </c>
      <c r="T24" s="5" t="s">
        <v>8</v>
      </c>
      <c r="U24" s="6">
        <v>44012.511217465275</v>
      </c>
      <c r="V24" s="5" t="s">
        <v>27</v>
      </c>
      <c r="W24" s="5">
        <v>1</v>
      </c>
      <c r="X24" s="5">
        <v>1</v>
      </c>
      <c r="Y24" s="5">
        <v>1</v>
      </c>
      <c r="Z24" s="5">
        <v>-65</v>
      </c>
      <c r="AB24" s="5">
        <v>21</v>
      </c>
      <c r="AC24" s="5" t="s">
        <v>8</v>
      </c>
      <c r="AD24" s="6">
        <v>44012.542906134258</v>
      </c>
      <c r="AE24" s="5" t="s">
        <v>29</v>
      </c>
      <c r="AF24" s="5">
        <v>1</v>
      </c>
      <c r="AG24" s="5">
        <v>1</v>
      </c>
      <c r="AH24" s="5">
        <v>1</v>
      </c>
      <c r="AI24" s="5">
        <v>-57</v>
      </c>
      <c r="AK24" s="5">
        <v>21</v>
      </c>
      <c r="AL24" s="5" t="s">
        <v>8</v>
      </c>
      <c r="AM24" s="6">
        <v>44012.547716724534</v>
      </c>
      <c r="AN24" s="5" t="s">
        <v>31</v>
      </c>
      <c r="AO24" s="5">
        <v>1</v>
      </c>
      <c r="AP24" s="5">
        <v>1</v>
      </c>
      <c r="AQ24" s="5">
        <v>1</v>
      </c>
      <c r="AR24" s="5">
        <v>-68</v>
      </c>
      <c r="AT24" s="5">
        <v>21</v>
      </c>
      <c r="AU24" s="5" t="s">
        <v>8</v>
      </c>
      <c r="AV24" s="6">
        <v>44017.509028981483</v>
      </c>
      <c r="AW24" s="5" t="s">
        <v>93</v>
      </c>
      <c r="AX24" s="5">
        <v>1</v>
      </c>
      <c r="AY24" s="5">
        <v>1</v>
      </c>
      <c r="AZ24" s="5">
        <v>1</v>
      </c>
      <c r="BA24" s="5">
        <v>-65</v>
      </c>
      <c r="BC24" s="5">
        <v>21</v>
      </c>
      <c r="BD24" s="5" t="s">
        <v>8</v>
      </c>
      <c r="BE24" s="6">
        <v>44017.517944120373</v>
      </c>
      <c r="BF24" s="5" t="s">
        <v>96</v>
      </c>
      <c r="BG24" s="5">
        <v>1</v>
      </c>
      <c r="BH24" s="5">
        <v>1</v>
      </c>
      <c r="BI24" s="5">
        <v>1</v>
      </c>
      <c r="BJ24" s="5">
        <v>-60</v>
      </c>
      <c r="BL24" s="5">
        <v>21</v>
      </c>
      <c r="BM24" s="5" t="s">
        <v>8</v>
      </c>
      <c r="BN24" s="6">
        <v>44013.527572523148</v>
      </c>
      <c r="BO24" s="5" t="s">
        <v>101</v>
      </c>
      <c r="BP24" s="5">
        <v>1</v>
      </c>
      <c r="BQ24" s="5">
        <v>1</v>
      </c>
      <c r="BR24" s="5">
        <v>1</v>
      </c>
      <c r="BS24" s="5">
        <v>-69</v>
      </c>
      <c r="BU24" s="5">
        <v>21</v>
      </c>
      <c r="BV24" s="5" t="s">
        <v>8</v>
      </c>
      <c r="BW24" s="6">
        <v>44013.532942025464</v>
      </c>
      <c r="BX24" s="5" t="s">
        <v>103</v>
      </c>
      <c r="BY24" s="5">
        <v>1</v>
      </c>
      <c r="BZ24" s="5">
        <v>1</v>
      </c>
      <c r="CA24" s="5">
        <v>1</v>
      </c>
      <c r="CB24" s="5">
        <v>-87</v>
      </c>
      <c r="CD24" s="5">
        <v>21</v>
      </c>
      <c r="CE24" s="5" t="s">
        <v>8</v>
      </c>
      <c r="CF24" s="6">
        <v>44038.519868900461</v>
      </c>
      <c r="CG24" s="5" t="s">
        <v>176</v>
      </c>
      <c r="CH24" s="5">
        <v>1</v>
      </c>
      <c r="CI24" s="5">
        <v>1</v>
      </c>
      <c r="CJ24" s="5">
        <v>1</v>
      </c>
      <c r="CK24" s="5">
        <v>-54</v>
      </c>
    </row>
    <row r="25" spans="1:89" x14ac:dyDescent="0.25">
      <c r="A25" s="5">
        <v>22</v>
      </c>
      <c r="B25" s="5" t="s">
        <v>8</v>
      </c>
      <c r="C25" s="6">
        <v>44012.505987048607</v>
      </c>
      <c r="D25" s="5" t="s">
        <v>23</v>
      </c>
      <c r="E25" s="5">
        <v>1</v>
      </c>
      <c r="F25" s="5">
        <v>1</v>
      </c>
      <c r="G25" s="5">
        <v>1</v>
      </c>
      <c r="H25" s="5">
        <v>-57</v>
      </c>
      <c r="J25" s="5">
        <v>22</v>
      </c>
      <c r="K25" s="5" t="s">
        <v>8</v>
      </c>
      <c r="L25" s="6">
        <v>44012.534575590274</v>
      </c>
      <c r="M25" s="5" t="s">
        <v>25</v>
      </c>
      <c r="N25" s="5">
        <v>1</v>
      </c>
      <c r="O25" s="5">
        <v>1</v>
      </c>
      <c r="P25" s="5">
        <v>1</v>
      </c>
      <c r="Q25" s="5">
        <v>-55</v>
      </c>
      <c r="S25" s="5">
        <v>22</v>
      </c>
      <c r="T25" s="5" t="s">
        <v>8</v>
      </c>
      <c r="U25" s="6">
        <v>44012.511227662035</v>
      </c>
      <c r="V25" s="5" t="s">
        <v>27</v>
      </c>
      <c r="W25" s="5">
        <v>1</v>
      </c>
      <c r="X25" s="5">
        <v>1</v>
      </c>
      <c r="Y25" s="5">
        <v>1</v>
      </c>
      <c r="Z25" s="5">
        <v>-65</v>
      </c>
      <c r="AB25" s="5">
        <v>22</v>
      </c>
      <c r="AC25" s="5" t="s">
        <v>8</v>
      </c>
      <c r="AD25" s="6">
        <v>44012.542917557868</v>
      </c>
      <c r="AE25" s="5" t="s">
        <v>29</v>
      </c>
      <c r="AF25" s="5">
        <v>1</v>
      </c>
      <c r="AG25" s="5">
        <v>1</v>
      </c>
      <c r="AH25" s="5">
        <v>1</v>
      </c>
      <c r="AI25" s="5">
        <v>-53</v>
      </c>
      <c r="AK25" s="5">
        <v>22</v>
      </c>
      <c r="AL25" s="5" t="s">
        <v>8</v>
      </c>
      <c r="AM25" s="6">
        <v>44012.54772696759</v>
      </c>
      <c r="AN25" s="5" t="s">
        <v>31</v>
      </c>
      <c r="AO25" s="5">
        <v>1</v>
      </c>
      <c r="AP25" s="5">
        <v>1</v>
      </c>
      <c r="AQ25" s="5">
        <v>1</v>
      </c>
      <c r="AR25" s="5">
        <v>-66</v>
      </c>
      <c r="AT25" s="5">
        <v>22</v>
      </c>
      <c r="AU25" s="5" t="s">
        <v>8</v>
      </c>
      <c r="AV25" s="6">
        <v>44017.509052187503</v>
      </c>
      <c r="AW25" s="5" t="s">
        <v>93</v>
      </c>
      <c r="AX25" s="5">
        <v>1</v>
      </c>
      <c r="AY25" s="5">
        <v>1</v>
      </c>
      <c r="AZ25" s="5">
        <v>1</v>
      </c>
      <c r="BA25" s="5">
        <v>-66</v>
      </c>
      <c r="BC25" s="5">
        <v>22</v>
      </c>
      <c r="BD25" s="5" t="s">
        <v>8</v>
      </c>
      <c r="BE25" s="6">
        <v>44017.517951886577</v>
      </c>
      <c r="BF25" s="5" t="s">
        <v>96</v>
      </c>
      <c r="BG25" s="5">
        <v>1</v>
      </c>
      <c r="BH25" s="5">
        <v>1</v>
      </c>
      <c r="BI25" s="5">
        <v>1</v>
      </c>
      <c r="BJ25" s="5">
        <v>-60</v>
      </c>
      <c r="BL25" s="5">
        <v>22</v>
      </c>
      <c r="BM25" s="5" t="s">
        <v>8</v>
      </c>
      <c r="BN25" s="6">
        <v>44013.527582939816</v>
      </c>
      <c r="BO25" s="5" t="s">
        <v>101</v>
      </c>
      <c r="BP25" s="5">
        <v>1</v>
      </c>
      <c r="BQ25" s="5">
        <v>1</v>
      </c>
      <c r="BR25" s="5">
        <v>1</v>
      </c>
      <c r="BS25" s="5">
        <v>-69</v>
      </c>
      <c r="BU25" s="5">
        <v>22</v>
      </c>
      <c r="BV25" s="5" t="s">
        <v>8</v>
      </c>
      <c r="BW25" s="6">
        <v>44013.532954421295</v>
      </c>
      <c r="BX25" s="5" t="s">
        <v>103</v>
      </c>
      <c r="BY25" s="5">
        <v>1</v>
      </c>
      <c r="BZ25" s="5">
        <v>1</v>
      </c>
      <c r="CA25" s="5">
        <v>1</v>
      </c>
      <c r="CB25" s="5">
        <v>-76</v>
      </c>
      <c r="CD25" s="5">
        <v>22</v>
      </c>
      <c r="CE25" s="5" t="s">
        <v>8</v>
      </c>
      <c r="CF25" s="6">
        <v>44038.519872719909</v>
      </c>
      <c r="CG25" s="5" t="s">
        <v>176</v>
      </c>
      <c r="CH25" s="5">
        <v>1</v>
      </c>
      <c r="CI25" s="5">
        <v>1</v>
      </c>
      <c r="CJ25" s="5">
        <v>1</v>
      </c>
      <c r="CK25" s="5">
        <v>-53</v>
      </c>
    </row>
    <row r="26" spans="1:89" x14ac:dyDescent="0.25">
      <c r="A26" s="5">
        <v>23</v>
      </c>
      <c r="B26" s="5" t="s">
        <v>8</v>
      </c>
      <c r="C26" s="6">
        <v>44012.505996157408</v>
      </c>
      <c r="D26" s="5" t="s">
        <v>23</v>
      </c>
      <c r="E26" s="5">
        <v>1</v>
      </c>
      <c r="F26" s="5">
        <v>1</v>
      </c>
      <c r="G26" s="5">
        <v>1</v>
      </c>
      <c r="H26" s="5">
        <v>-59</v>
      </c>
      <c r="J26" s="5">
        <v>23</v>
      </c>
      <c r="K26" s="5" t="s">
        <v>8</v>
      </c>
      <c r="L26" s="6">
        <v>44012.534584016204</v>
      </c>
      <c r="M26" s="5" t="s">
        <v>25</v>
      </c>
      <c r="N26" s="5">
        <v>1</v>
      </c>
      <c r="O26" s="5">
        <v>1</v>
      </c>
      <c r="P26" s="5">
        <v>1</v>
      </c>
      <c r="Q26" s="5">
        <v>-59</v>
      </c>
      <c r="S26" s="5">
        <v>23</v>
      </c>
      <c r="T26" s="5" t="s">
        <v>8</v>
      </c>
      <c r="U26" s="6">
        <v>44012.5112390625</v>
      </c>
      <c r="V26" s="5" t="s">
        <v>27</v>
      </c>
      <c r="W26" s="5">
        <v>1</v>
      </c>
      <c r="X26" s="5">
        <v>1</v>
      </c>
      <c r="Y26" s="5">
        <v>1</v>
      </c>
      <c r="Z26" s="5">
        <v>-65</v>
      </c>
      <c r="AB26" s="5">
        <v>23</v>
      </c>
      <c r="AC26" s="5" t="s">
        <v>8</v>
      </c>
      <c r="AD26" s="6">
        <v>44012.542928518516</v>
      </c>
      <c r="AE26" s="5" t="s">
        <v>29</v>
      </c>
      <c r="AF26" s="5">
        <v>1</v>
      </c>
      <c r="AG26" s="5">
        <v>1</v>
      </c>
      <c r="AH26" s="5">
        <v>1</v>
      </c>
      <c r="AI26" s="5">
        <v>-54</v>
      </c>
      <c r="AK26" s="5">
        <v>23</v>
      </c>
      <c r="AL26" s="5" t="s">
        <v>8</v>
      </c>
      <c r="AM26" s="6">
        <v>44012.547737210647</v>
      </c>
      <c r="AN26" s="5" t="s">
        <v>31</v>
      </c>
      <c r="AO26" s="5">
        <v>1</v>
      </c>
      <c r="AP26" s="5">
        <v>1</v>
      </c>
      <c r="AQ26" s="5">
        <v>1</v>
      </c>
      <c r="AR26" s="5">
        <v>-68</v>
      </c>
      <c r="AT26" s="5">
        <v>23</v>
      </c>
      <c r="AU26" s="5" t="s">
        <v>8</v>
      </c>
      <c r="AV26" s="6">
        <v>44017.509071111112</v>
      </c>
      <c r="AW26" s="5" t="s">
        <v>93</v>
      </c>
      <c r="AX26" s="5">
        <v>1</v>
      </c>
      <c r="AY26" s="5">
        <v>1</v>
      </c>
      <c r="AZ26" s="5">
        <v>1</v>
      </c>
      <c r="BA26" s="5">
        <v>-68</v>
      </c>
      <c r="BC26" s="5">
        <v>23</v>
      </c>
      <c r="BD26" s="5" t="s">
        <v>8</v>
      </c>
      <c r="BE26" s="6">
        <v>44017.517966238425</v>
      </c>
      <c r="BF26" s="5" t="s">
        <v>96</v>
      </c>
      <c r="BG26" s="5">
        <v>1</v>
      </c>
      <c r="BH26" s="5">
        <v>1</v>
      </c>
      <c r="BI26" s="5">
        <v>1</v>
      </c>
      <c r="BJ26" s="5">
        <v>-60</v>
      </c>
      <c r="BL26" s="5">
        <v>23</v>
      </c>
      <c r="BM26" s="5" t="s">
        <v>8</v>
      </c>
      <c r="BN26" s="6">
        <v>44013.527598101849</v>
      </c>
      <c r="BO26" s="5" t="s">
        <v>101</v>
      </c>
      <c r="BP26" s="5">
        <v>1</v>
      </c>
      <c r="BQ26" s="5">
        <v>1</v>
      </c>
      <c r="BR26" s="5">
        <v>1</v>
      </c>
      <c r="BS26" s="5">
        <v>-71</v>
      </c>
      <c r="BU26" s="5">
        <v>23</v>
      </c>
      <c r="BV26" s="5" t="s">
        <v>8</v>
      </c>
      <c r="BW26" s="6">
        <v>44013.532964293983</v>
      </c>
      <c r="BX26" s="5" t="s">
        <v>103</v>
      </c>
      <c r="BY26" s="5">
        <v>1</v>
      </c>
      <c r="BZ26" s="5">
        <v>1</v>
      </c>
      <c r="CA26" s="5">
        <v>1</v>
      </c>
      <c r="CB26" s="5">
        <v>-84</v>
      </c>
      <c r="CD26" s="5">
        <v>23</v>
      </c>
      <c r="CE26" s="5" t="s">
        <v>8</v>
      </c>
      <c r="CF26" s="6">
        <v>44038.519886550923</v>
      </c>
      <c r="CG26" s="5" t="s">
        <v>176</v>
      </c>
      <c r="CH26" s="5">
        <v>1</v>
      </c>
      <c r="CI26" s="5">
        <v>1</v>
      </c>
      <c r="CJ26" s="5">
        <v>1</v>
      </c>
      <c r="CK26" s="5">
        <v>-67</v>
      </c>
    </row>
    <row r="27" spans="1:89" x14ac:dyDescent="0.25">
      <c r="A27">
        <v>24</v>
      </c>
      <c r="B27" s="5" t="s">
        <v>8</v>
      </c>
      <c r="C27" s="6">
        <v>44012.506007164353</v>
      </c>
      <c r="D27" s="5" t="s">
        <v>23</v>
      </c>
      <c r="E27">
        <v>1</v>
      </c>
      <c r="F27">
        <v>1</v>
      </c>
      <c r="G27">
        <v>1</v>
      </c>
      <c r="H27">
        <v>-59</v>
      </c>
      <c r="J27">
        <v>24</v>
      </c>
      <c r="K27" s="5" t="s">
        <v>8</v>
      </c>
      <c r="L27" s="6">
        <v>44012.534595636571</v>
      </c>
      <c r="M27" s="5" t="s">
        <v>25</v>
      </c>
      <c r="N27">
        <v>1</v>
      </c>
      <c r="O27">
        <v>1</v>
      </c>
      <c r="P27">
        <v>1</v>
      </c>
      <c r="Q27">
        <v>-59</v>
      </c>
      <c r="S27">
        <v>24</v>
      </c>
      <c r="T27" s="5" t="s">
        <v>8</v>
      </c>
      <c r="U27" s="6">
        <v>44012.511255567129</v>
      </c>
      <c r="V27" s="5" t="s">
        <v>27</v>
      </c>
      <c r="W27">
        <v>1</v>
      </c>
      <c r="X27">
        <v>1</v>
      </c>
      <c r="Y27">
        <v>1</v>
      </c>
      <c r="Z27">
        <v>-65</v>
      </c>
      <c r="AB27">
        <v>24</v>
      </c>
      <c r="AC27" s="5" t="s">
        <v>8</v>
      </c>
      <c r="AD27" s="6">
        <v>44012.542941273146</v>
      </c>
      <c r="AE27" s="5" t="s">
        <v>29</v>
      </c>
      <c r="AF27">
        <v>1</v>
      </c>
      <c r="AG27">
        <v>1</v>
      </c>
      <c r="AH27">
        <v>1</v>
      </c>
      <c r="AI27">
        <v>-54</v>
      </c>
      <c r="AK27">
        <v>24</v>
      </c>
      <c r="AL27" s="5" t="s">
        <v>8</v>
      </c>
      <c r="AM27" s="6">
        <v>44012.547747453704</v>
      </c>
      <c r="AN27" s="5" t="s">
        <v>31</v>
      </c>
      <c r="AO27">
        <v>1</v>
      </c>
      <c r="AP27">
        <v>1</v>
      </c>
      <c r="AQ27">
        <v>1</v>
      </c>
      <c r="AR27">
        <v>-70</v>
      </c>
      <c r="AT27">
        <v>24</v>
      </c>
      <c r="AU27" s="5" t="s">
        <v>8</v>
      </c>
      <c r="AV27" s="6">
        <v>44017.509076493057</v>
      </c>
      <c r="AW27" s="5" t="s">
        <v>93</v>
      </c>
      <c r="AX27">
        <v>1</v>
      </c>
      <c r="AY27">
        <v>1</v>
      </c>
      <c r="AZ27">
        <v>1</v>
      </c>
      <c r="BA27">
        <v>-68</v>
      </c>
      <c r="BC27">
        <v>24</v>
      </c>
      <c r="BD27" s="5" t="s">
        <v>8</v>
      </c>
      <c r="BE27" s="6">
        <v>44017.517976261573</v>
      </c>
      <c r="BF27" s="5" t="s">
        <v>96</v>
      </c>
      <c r="BG27">
        <v>1</v>
      </c>
      <c r="BH27">
        <v>1</v>
      </c>
      <c r="BI27">
        <v>1</v>
      </c>
      <c r="BJ27">
        <v>-63</v>
      </c>
      <c r="BL27">
        <v>24</v>
      </c>
      <c r="BM27" s="5" t="s">
        <v>8</v>
      </c>
      <c r="BN27" s="6">
        <v>44013.527605254632</v>
      </c>
      <c r="BO27" s="5" t="s">
        <v>101</v>
      </c>
      <c r="BP27">
        <v>1</v>
      </c>
      <c r="BQ27">
        <v>1</v>
      </c>
      <c r="BR27">
        <v>1</v>
      </c>
      <c r="BS27">
        <v>-68</v>
      </c>
      <c r="BU27">
        <v>24</v>
      </c>
      <c r="BV27" s="5" t="s">
        <v>8</v>
      </c>
      <c r="BW27" s="6">
        <v>44013.532977870367</v>
      </c>
      <c r="BX27" s="5" t="s">
        <v>103</v>
      </c>
      <c r="BY27">
        <v>1</v>
      </c>
      <c r="BZ27">
        <v>1</v>
      </c>
      <c r="CA27">
        <v>1</v>
      </c>
      <c r="CB27">
        <v>-83</v>
      </c>
      <c r="CD27">
        <v>24</v>
      </c>
      <c r="CE27" s="5" t="s">
        <v>8</v>
      </c>
      <c r="CF27" s="6">
        <v>44038.519896493053</v>
      </c>
      <c r="CG27" s="5" t="s">
        <v>176</v>
      </c>
      <c r="CH27">
        <v>1</v>
      </c>
      <c r="CI27">
        <v>1</v>
      </c>
      <c r="CJ27">
        <v>1</v>
      </c>
      <c r="CK27" s="5">
        <v>-67</v>
      </c>
    </row>
    <row r="28" spans="1:89" x14ac:dyDescent="0.25">
      <c r="A28">
        <v>25</v>
      </c>
      <c r="B28" s="5" t="s">
        <v>8</v>
      </c>
      <c r="C28" s="6">
        <v>44012.506025717594</v>
      </c>
      <c r="D28" s="5" t="s">
        <v>23</v>
      </c>
      <c r="E28">
        <v>1</v>
      </c>
      <c r="F28">
        <v>1</v>
      </c>
      <c r="G28">
        <v>1</v>
      </c>
      <c r="H28">
        <v>-58</v>
      </c>
      <c r="J28">
        <v>25</v>
      </c>
      <c r="K28" s="5" t="s">
        <v>8</v>
      </c>
      <c r="L28" s="6">
        <v>44012.534606759262</v>
      </c>
      <c r="M28" s="5" t="s">
        <v>25</v>
      </c>
      <c r="N28">
        <v>1</v>
      </c>
      <c r="O28">
        <v>1</v>
      </c>
      <c r="P28">
        <v>1</v>
      </c>
      <c r="Q28">
        <v>-59</v>
      </c>
      <c r="S28">
        <v>25</v>
      </c>
      <c r="T28" s="5" t="s">
        <v>8</v>
      </c>
      <c r="U28" s="6">
        <v>44012.511262094908</v>
      </c>
      <c r="V28" s="5" t="s">
        <v>27</v>
      </c>
      <c r="W28">
        <v>1</v>
      </c>
      <c r="X28">
        <v>1</v>
      </c>
      <c r="Y28">
        <v>1</v>
      </c>
      <c r="Z28">
        <v>-57</v>
      </c>
      <c r="AB28">
        <v>25</v>
      </c>
      <c r="AC28" s="5" t="s">
        <v>8</v>
      </c>
      <c r="AD28" s="6">
        <v>44012.542956122685</v>
      </c>
      <c r="AE28" s="5" t="s">
        <v>29</v>
      </c>
      <c r="AF28">
        <v>1</v>
      </c>
      <c r="AG28">
        <v>1</v>
      </c>
      <c r="AH28">
        <v>1</v>
      </c>
      <c r="AI28">
        <v>-56</v>
      </c>
      <c r="AK28">
        <v>25</v>
      </c>
      <c r="AL28" s="5" t="s">
        <v>8</v>
      </c>
      <c r="AM28" s="6">
        <v>44012.547757696761</v>
      </c>
      <c r="AN28" s="5" t="s">
        <v>31</v>
      </c>
      <c r="AO28">
        <v>1</v>
      </c>
      <c r="AP28">
        <v>1</v>
      </c>
      <c r="AQ28">
        <v>1</v>
      </c>
      <c r="AR28">
        <v>-70</v>
      </c>
      <c r="AT28">
        <v>25</v>
      </c>
      <c r="AU28" s="5" t="s">
        <v>8</v>
      </c>
      <c r="AV28" s="6">
        <v>44017.509085787038</v>
      </c>
      <c r="AW28" s="5" t="s">
        <v>93</v>
      </c>
      <c r="AX28">
        <v>1</v>
      </c>
      <c r="AY28">
        <v>1</v>
      </c>
      <c r="AZ28">
        <v>1</v>
      </c>
      <c r="BA28">
        <v>-68</v>
      </c>
      <c r="BC28">
        <v>25</v>
      </c>
      <c r="BD28" s="5" t="s">
        <v>8</v>
      </c>
      <c r="BE28" s="6">
        <v>44017.517988414351</v>
      </c>
      <c r="BF28" s="5" t="s">
        <v>96</v>
      </c>
      <c r="BG28">
        <v>1</v>
      </c>
      <c r="BH28">
        <v>1</v>
      </c>
      <c r="BI28">
        <v>1</v>
      </c>
      <c r="BJ28">
        <v>-63</v>
      </c>
      <c r="BL28">
        <v>25</v>
      </c>
      <c r="BM28" s="5" t="s">
        <v>8</v>
      </c>
      <c r="BN28" s="6">
        <v>44013.527617175925</v>
      </c>
      <c r="BO28" s="5" t="s">
        <v>101</v>
      </c>
      <c r="BP28">
        <v>1</v>
      </c>
      <c r="BQ28">
        <v>1</v>
      </c>
      <c r="BR28">
        <v>1</v>
      </c>
      <c r="BS28">
        <v>-68</v>
      </c>
      <c r="BU28">
        <v>25</v>
      </c>
      <c r="BV28" s="5" t="s">
        <v>8</v>
      </c>
      <c r="BW28" s="6">
        <v>44013.532986365739</v>
      </c>
      <c r="BX28" s="5" t="s">
        <v>103</v>
      </c>
      <c r="BY28">
        <v>1</v>
      </c>
      <c r="BZ28">
        <v>1</v>
      </c>
      <c r="CA28">
        <v>1</v>
      </c>
      <c r="CB28">
        <v>-86</v>
      </c>
      <c r="CD28">
        <v>25</v>
      </c>
      <c r="CE28" s="5" t="s">
        <v>8</v>
      </c>
      <c r="CF28" s="6">
        <v>44038.51990900463</v>
      </c>
      <c r="CG28" s="5" t="s">
        <v>176</v>
      </c>
      <c r="CH28">
        <v>1</v>
      </c>
      <c r="CI28">
        <v>1</v>
      </c>
      <c r="CJ28">
        <v>1</v>
      </c>
      <c r="CK28" s="5">
        <v>-67</v>
      </c>
    </row>
    <row r="29" spans="1:89" x14ac:dyDescent="0.25">
      <c r="A29">
        <v>26</v>
      </c>
      <c r="B29" s="5" t="s">
        <v>8</v>
      </c>
      <c r="C29" s="6">
        <v>44012.506030648146</v>
      </c>
      <c r="D29" s="5" t="s">
        <v>23</v>
      </c>
      <c r="E29">
        <v>1</v>
      </c>
      <c r="F29">
        <v>1</v>
      </c>
      <c r="G29">
        <v>1</v>
      </c>
      <c r="H29">
        <v>-59</v>
      </c>
      <c r="J29">
        <v>26</v>
      </c>
      <c r="K29" s="5" t="s">
        <v>8</v>
      </c>
      <c r="L29" s="6">
        <v>44012.534625798609</v>
      </c>
      <c r="M29" s="5" t="s">
        <v>25</v>
      </c>
      <c r="N29">
        <v>1</v>
      </c>
      <c r="O29">
        <v>1</v>
      </c>
      <c r="P29">
        <v>1</v>
      </c>
      <c r="Q29">
        <v>-55</v>
      </c>
      <c r="S29">
        <v>26</v>
      </c>
      <c r="T29" s="5" t="s">
        <v>8</v>
      </c>
      <c r="U29" s="6">
        <v>44012.511273518518</v>
      </c>
      <c r="V29" s="5" t="s">
        <v>27</v>
      </c>
      <c r="W29">
        <v>1</v>
      </c>
      <c r="X29">
        <v>1</v>
      </c>
      <c r="Y29">
        <v>1</v>
      </c>
      <c r="Z29">
        <v>-57</v>
      </c>
      <c r="AB29">
        <v>26</v>
      </c>
      <c r="AC29" s="5" t="s">
        <v>8</v>
      </c>
      <c r="AD29" s="6">
        <v>44012.542963726853</v>
      </c>
      <c r="AE29" s="5" t="s">
        <v>29</v>
      </c>
      <c r="AF29">
        <v>1</v>
      </c>
      <c r="AG29">
        <v>1</v>
      </c>
      <c r="AH29">
        <v>1</v>
      </c>
      <c r="AI29">
        <v>-58</v>
      </c>
      <c r="AK29">
        <v>26</v>
      </c>
      <c r="AL29" s="5" t="s">
        <v>8</v>
      </c>
      <c r="AM29" s="6">
        <v>44012.547767939817</v>
      </c>
      <c r="AN29" s="5" t="s">
        <v>31</v>
      </c>
      <c r="AO29">
        <v>1</v>
      </c>
      <c r="AP29">
        <v>1</v>
      </c>
      <c r="AQ29">
        <v>1</v>
      </c>
      <c r="AR29">
        <v>-69</v>
      </c>
      <c r="AT29">
        <v>26</v>
      </c>
      <c r="AU29" s="5" t="s">
        <v>8</v>
      </c>
      <c r="AV29" s="6">
        <v>44017.509108993057</v>
      </c>
      <c r="AW29" s="5" t="s">
        <v>93</v>
      </c>
      <c r="AX29">
        <v>1</v>
      </c>
      <c r="AY29">
        <v>1</v>
      </c>
      <c r="AZ29">
        <v>1</v>
      </c>
      <c r="BA29">
        <v>-67</v>
      </c>
      <c r="BC29">
        <v>26</v>
      </c>
      <c r="BD29" s="5" t="s">
        <v>8</v>
      </c>
      <c r="BE29" s="6">
        <v>44017.51801162037</v>
      </c>
      <c r="BF29" s="5" t="s">
        <v>96</v>
      </c>
      <c r="BG29">
        <v>1</v>
      </c>
      <c r="BH29">
        <v>1</v>
      </c>
      <c r="BI29">
        <v>1</v>
      </c>
      <c r="BJ29">
        <v>-63</v>
      </c>
      <c r="BL29">
        <v>26</v>
      </c>
      <c r="BM29" s="5" t="s">
        <v>8</v>
      </c>
      <c r="BN29" s="6">
        <v>44013.527637245374</v>
      </c>
      <c r="BO29" s="5" t="s">
        <v>101</v>
      </c>
      <c r="BP29">
        <v>1</v>
      </c>
      <c r="BQ29">
        <v>1</v>
      </c>
      <c r="BR29">
        <v>1</v>
      </c>
      <c r="BS29">
        <v>-69</v>
      </c>
      <c r="BU29">
        <v>26</v>
      </c>
      <c r="BV29" s="5" t="s">
        <v>8</v>
      </c>
      <c r="BW29" s="6">
        <v>44013.532999120369</v>
      </c>
      <c r="BX29" s="5" t="s">
        <v>103</v>
      </c>
      <c r="BY29">
        <v>1</v>
      </c>
      <c r="BZ29">
        <v>1</v>
      </c>
      <c r="CA29">
        <v>1</v>
      </c>
      <c r="CB29">
        <v>-85</v>
      </c>
      <c r="CD29">
        <v>26</v>
      </c>
      <c r="CE29" s="5" t="s">
        <v>8</v>
      </c>
      <c r="CF29" s="6">
        <v>44038.519919027778</v>
      </c>
      <c r="CG29" s="5" t="s">
        <v>176</v>
      </c>
      <c r="CH29">
        <v>1</v>
      </c>
      <c r="CI29">
        <v>1</v>
      </c>
      <c r="CJ29">
        <v>1</v>
      </c>
      <c r="CK29" s="5">
        <v>-67</v>
      </c>
    </row>
    <row r="30" spans="1:89" x14ac:dyDescent="0.25">
      <c r="A30">
        <v>27</v>
      </c>
      <c r="B30" s="5" t="s">
        <v>8</v>
      </c>
      <c r="C30" s="6">
        <v>44012.506043298614</v>
      </c>
      <c r="D30" s="5" t="s">
        <v>23</v>
      </c>
      <c r="E30">
        <v>1</v>
      </c>
      <c r="F30">
        <v>1</v>
      </c>
      <c r="G30">
        <v>1</v>
      </c>
      <c r="H30">
        <v>-57</v>
      </c>
      <c r="J30">
        <v>27</v>
      </c>
      <c r="K30" s="5" t="s">
        <v>8</v>
      </c>
      <c r="L30" s="6">
        <v>44012.534630717593</v>
      </c>
      <c r="M30" s="5" t="s">
        <v>25</v>
      </c>
      <c r="N30">
        <v>1</v>
      </c>
      <c r="O30">
        <v>1</v>
      </c>
      <c r="P30">
        <v>1</v>
      </c>
      <c r="Q30">
        <v>-58</v>
      </c>
      <c r="S30">
        <v>27</v>
      </c>
      <c r="T30" s="5" t="s">
        <v>8</v>
      </c>
      <c r="U30" s="6">
        <v>44012.511289247683</v>
      </c>
      <c r="V30" s="5" t="s">
        <v>27</v>
      </c>
      <c r="W30">
        <v>1</v>
      </c>
      <c r="X30">
        <v>1</v>
      </c>
      <c r="Y30">
        <v>1</v>
      </c>
      <c r="Z30">
        <v>-57</v>
      </c>
      <c r="AB30">
        <v>27</v>
      </c>
      <c r="AC30" s="5" t="s">
        <v>8</v>
      </c>
      <c r="AD30" s="6">
        <v>44012.542974594908</v>
      </c>
      <c r="AE30" s="5" t="s">
        <v>29</v>
      </c>
      <c r="AF30">
        <v>1</v>
      </c>
      <c r="AG30">
        <v>1</v>
      </c>
      <c r="AH30">
        <v>1</v>
      </c>
      <c r="AI30">
        <v>-55</v>
      </c>
      <c r="AK30">
        <v>27</v>
      </c>
      <c r="AL30" s="5" t="s">
        <v>8</v>
      </c>
      <c r="AM30" s="6">
        <v>44012.547778182867</v>
      </c>
      <c r="AN30" s="5" t="s">
        <v>31</v>
      </c>
      <c r="AO30">
        <v>1</v>
      </c>
      <c r="AP30">
        <v>1</v>
      </c>
      <c r="AQ30">
        <v>1</v>
      </c>
      <c r="AR30">
        <v>-68</v>
      </c>
      <c r="AT30">
        <v>27</v>
      </c>
      <c r="AU30" s="5" t="s">
        <v>8</v>
      </c>
      <c r="AV30" s="6">
        <v>44017.509132199077</v>
      </c>
      <c r="AW30" s="5" t="s">
        <v>93</v>
      </c>
      <c r="AX30">
        <v>1</v>
      </c>
      <c r="AY30">
        <v>1</v>
      </c>
      <c r="AZ30">
        <v>1</v>
      </c>
      <c r="BA30">
        <v>-64</v>
      </c>
      <c r="BC30">
        <v>27</v>
      </c>
      <c r="BD30" s="5" t="s">
        <v>8</v>
      </c>
      <c r="BE30" s="6">
        <v>44017.518021064818</v>
      </c>
      <c r="BF30" s="5" t="s">
        <v>96</v>
      </c>
      <c r="BG30">
        <v>1</v>
      </c>
      <c r="BH30">
        <v>1</v>
      </c>
      <c r="BI30">
        <v>1</v>
      </c>
      <c r="BJ30">
        <v>-63</v>
      </c>
      <c r="BL30">
        <v>27</v>
      </c>
      <c r="BM30" s="5" t="s">
        <v>8</v>
      </c>
      <c r="BN30" s="6">
        <v>44013.527639282409</v>
      </c>
      <c r="BO30" s="5" t="s">
        <v>101</v>
      </c>
      <c r="BP30">
        <v>1</v>
      </c>
      <c r="BQ30">
        <v>1</v>
      </c>
      <c r="BR30">
        <v>1</v>
      </c>
      <c r="BS30">
        <v>-71</v>
      </c>
      <c r="BU30">
        <v>27</v>
      </c>
      <c r="BV30" s="5" t="s">
        <v>8</v>
      </c>
      <c r="BW30" s="6">
        <v>44013.533010740743</v>
      </c>
      <c r="BX30" s="5" t="s">
        <v>103</v>
      </c>
      <c r="BY30">
        <v>1</v>
      </c>
      <c r="BZ30">
        <v>1</v>
      </c>
      <c r="CA30">
        <v>1</v>
      </c>
      <c r="CB30">
        <v>-87</v>
      </c>
      <c r="CD30">
        <v>27</v>
      </c>
      <c r="CE30" s="5" t="s">
        <v>8</v>
      </c>
      <c r="CF30" s="6">
        <v>44038.519932002317</v>
      </c>
      <c r="CG30" s="5" t="s">
        <v>176</v>
      </c>
      <c r="CH30">
        <v>1</v>
      </c>
      <c r="CI30">
        <v>1</v>
      </c>
      <c r="CJ30">
        <v>1</v>
      </c>
      <c r="CK30" s="5">
        <v>-67</v>
      </c>
    </row>
    <row r="31" spans="1:89" x14ac:dyDescent="0.25">
      <c r="A31">
        <v>28</v>
      </c>
      <c r="B31" s="5" t="s">
        <v>8</v>
      </c>
      <c r="C31" s="6">
        <v>44012.506053877318</v>
      </c>
      <c r="D31" s="5" t="s">
        <v>23</v>
      </c>
      <c r="E31">
        <v>1</v>
      </c>
      <c r="F31">
        <v>1</v>
      </c>
      <c r="G31">
        <v>1</v>
      </c>
      <c r="H31">
        <v>-56</v>
      </c>
      <c r="J31">
        <v>28</v>
      </c>
      <c r="K31" s="5" t="s">
        <v>8</v>
      </c>
      <c r="L31" s="6">
        <v>44012.534644085645</v>
      </c>
      <c r="M31" s="5" t="s">
        <v>25</v>
      </c>
      <c r="N31">
        <v>1</v>
      </c>
      <c r="O31">
        <v>1</v>
      </c>
      <c r="P31">
        <v>1</v>
      </c>
      <c r="Q31">
        <v>-55</v>
      </c>
      <c r="S31">
        <v>28</v>
      </c>
      <c r="T31" s="5" t="s">
        <v>8</v>
      </c>
      <c r="U31" s="6">
        <v>44012.511296990742</v>
      </c>
      <c r="V31" s="5" t="s">
        <v>27</v>
      </c>
      <c r="W31">
        <v>1</v>
      </c>
      <c r="X31">
        <v>1</v>
      </c>
      <c r="Y31">
        <v>1</v>
      </c>
      <c r="Z31">
        <v>-57</v>
      </c>
      <c r="AB31">
        <v>28</v>
      </c>
      <c r="AC31" s="5" t="s">
        <v>8</v>
      </c>
      <c r="AD31" s="6">
        <v>44012.542986342596</v>
      </c>
      <c r="AE31" s="5" t="s">
        <v>29</v>
      </c>
      <c r="AF31">
        <v>1</v>
      </c>
      <c r="AG31">
        <v>1</v>
      </c>
      <c r="AH31">
        <v>1</v>
      </c>
      <c r="AI31">
        <v>-53</v>
      </c>
      <c r="AK31">
        <v>28</v>
      </c>
      <c r="AL31" s="5" t="s">
        <v>8</v>
      </c>
      <c r="AM31" s="6">
        <v>44012.547788425923</v>
      </c>
      <c r="AN31" s="5" t="s">
        <v>31</v>
      </c>
      <c r="AO31">
        <v>1</v>
      </c>
      <c r="AP31">
        <v>1</v>
      </c>
      <c r="AQ31">
        <v>1</v>
      </c>
      <c r="AR31">
        <v>-68</v>
      </c>
      <c r="AT31">
        <v>28</v>
      </c>
      <c r="AU31" s="5" t="s">
        <v>8</v>
      </c>
      <c r="AV31" s="6">
        <v>44017.509155405096</v>
      </c>
      <c r="AW31" s="5" t="s">
        <v>93</v>
      </c>
      <c r="AX31">
        <v>1</v>
      </c>
      <c r="AY31">
        <v>1</v>
      </c>
      <c r="AZ31">
        <v>1</v>
      </c>
      <c r="BA31">
        <v>-65</v>
      </c>
      <c r="BC31">
        <v>28</v>
      </c>
      <c r="BD31" s="5" t="s">
        <v>8</v>
      </c>
      <c r="BE31" s="6">
        <v>44017.518034479166</v>
      </c>
      <c r="BF31" s="5" t="s">
        <v>96</v>
      </c>
      <c r="BG31">
        <v>1</v>
      </c>
      <c r="BH31">
        <v>1</v>
      </c>
      <c r="BI31">
        <v>1</v>
      </c>
      <c r="BJ31">
        <v>-68</v>
      </c>
      <c r="BL31">
        <v>28</v>
      </c>
      <c r="BM31" s="5" t="s">
        <v>8</v>
      </c>
      <c r="BN31" s="6">
        <v>44013.527651921293</v>
      </c>
      <c r="BO31" s="5" t="s">
        <v>101</v>
      </c>
      <c r="BP31">
        <v>1</v>
      </c>
      <c r="BQ31">
        <v>1</v>
      </c>
      <c r="BR31">
        <v>1</v>
      </c>
      <c r="BS31">
        <v>-67</v>
      </c>
      <c r="BU31">
        <v>28</v>
      </c>
      <c r="BV31" s="5" t="s">
        <v>8</v>
      </c>
      <c r="BW31" s="6">
        <v>44013.533033946762</v>
      </c>
      <c r="BX31" s="5" t="s">
        <v>103</v>
      </c>
      <c r="BY31">
        <v>1</v>
      </c>
      <c r="BZ31">
        <v>1</v>
      </c>
      <c r="CA31">
        <v>1</v>
      </c>
      <c r="CB31">
        <v>-76</v>
      </c>
      <c r="CD31">
        <v>28</v>
      </c>
      <c r="CE31" s="5" t="s">
        <v>8</v>
      </c>
      <c r="CF31" s="6">
        <v>44038.519942662038</v>
      </c>
      <c r="CG31" s="5" t="s">
        <v>176</v>
      </c>
      <c r="CH31">
        <v>1</v>
      </c>
      <c r="CI31">
        <v>1</v>
      </c>
      <c r="CJ31">
        <v>1</v>
      </c>
      <c r="CK31">
        <v>-52</v>
      </c>
    </row>
    <row r="32" spans="1:89" x14ac:dyDescent="0.25">
      <c r="A32">
        <v>29</v>
      </c>
      <c r="B32" s="5" t="s">
        <v>8</v>
      </c>
      <c r="C32" s="6">
        <v>44012.506070763891</v>
      </c>
      <c r="D32" s="5" t="s">
        <v>23</v>
      </c>
      <c r="E32">
        <v>1</v>
      </c>
      <c r="F32">
        <v>1</v>
      </c>
      <c r="G32">
        <v>1</v>
      </c>
      <c r="H32">
        <v>-56</v>
      </c>
      <c r="J32">
        <v>29</v>
      </c>
      <c r="K32" s="5" t="s">
        <v>8</v>
      </c>
      <c r="L32" s="6">
        <v>44012.534652997689</v>
      </c>
      <c r="M32" s="5" t="s">
        <v>25</v>
      </c>
      <c r="N32">
        <v>1</v>
      </c>
      <c r="O32">
        <v>1</v>
      </c>
      <c r="P32">
        <v>1</v>
      </c>
      <c r="Q32">
        <v>-55</v>
      </c>
      <c r="S32">
        <v>29</v>
      </c>
      <c r="T32" s="5" t="s">
        <v>8</v>
      </c>
      <c r="U32" s="6">
        <v>44012.511316921293</v>
      </c>
      <c r="V32" s="5" t="s">
        <v>27</v>
      </c>
      <c r="W32">
        <v>1</v>
      </c>
      <c r="X32">
        <v>1</v>
      </c>
      <c r="Y32">
        <v>1</v>
      </c>
      <c r="Z32">
        <v>-56</v>
      </c>
      <c r="AB32">
        <v>29</v>
      </c>
      <c r="AC32" s="5" t="s">
        <v>8</v>
      </c>
      <c r="AD32" s="6">
        <v>44012.543004918982</v>
      </c>
      <c r="AE32" s="5" t="s">
        <v>29</v>
      </c>
      <c r="AF32">
        <v>1</v>
      </c>
      <c r="AG32">
        <v>1</v>
      </c>
      <c r="AH32">
        <v>1</v>
      </c>
      <c r="AI32">
        <v>-62</v>
      </c>
      <c r="AK32">
        <v>29</v>
      </c>
      <c r="AL32" s="5" t="s">
        <v>8</v>
      </c>
      <c r="AM32" s="6">
        <v>44012.54779866898</v>
      </c>
      <c r="AN32" s="5" t="s">
        <v>31</v>
      </c>
      <c r="AO32">
        <v>1</v>
      </c>
      <c r="AP32">
        <v>1</v>
      </c>
      <c r="AQ32">
        <v>1</v>
      </c>
      <c r="AR32">
        <v>-72</v>
      </c>
      <c r="AT32">
        <v>29</v>
      </c>
      <c r="AU32" s="5" t="s">
        <v>8</v>
      </c>
      <c r="AV32" s="6">
        <v>44017.509178587963</v>
      </c>
      <c r="AW32" s="5" t="s">
        <v>93</v>
      </c>
      <c r="AX32">
        <v>1</v>
      </c>
      <c r="AY32">
        <v>1</v>
      </c>
      <c r="AZ32">
        <v>1</v>
      </c>
      <c r="BA32">
        <v>-64</v>
      </c>
      <c r="BC32">
        <v>29</v>
      </c>
      <c r="BD32" s="5" t="s">
        <v>8</v>
      </c>
      <c r="BE32" s="6">
        <v>44017.518044062497</v>
      </c>
      <c r="BF32" s="5" t="s">
        <v>96</v>
      </c>
      <c r="BG32">
        <v>1</v>
      </c>
      <c r="BH32">
        <v>1</v>
      </c>
      <c r="BI32">
        <v>1</v>
      </c>
      <c r="BJ32">
        <v>-68</v>
      </c>
      <c r="BL32">
        <v>29</v>
      </c>
      <c r="BM32" s="5" t="s">
        <v>8</v>
      </c>
      <c r="BN32" s="6">
        <v>44013.527663611108</v>
      </c>
      <c r="BO32" s="5" t="s">
        <v>101</v>
      </c>
      <c r="BP32">
        <v>1</v>
      </c>
      <c r="BQ32">
        <v>1</v>
      </c>
      <c r="BR32">
        <v>1</v>
      </c>
      <c r="BS32">
        <v>-69</v>
      </c>
      <c r="BU32">
        <v>29</v>
      </c>
      <c r="BV32" s="5" t="s">
        <v>8</v>
      </c>
      <c r="BW32" s="6">
        <v>44013.533044780095</v>
      </c>
      <c r="BX32" s="5" t="s">
        <v>103</v>
      </c>
      <c r="BY32">
        <v>1</v>
      </c>
      <c r="BZ32">
        <v>1</v>
      </c>
      <c r="CA32">
        <v>1</v>
      </c>
      <c r="CB32">
        <v>-79</v>
      </c>
      <c r="CD32">
        <v>29</v>
      </c>
      <c r="CE32" s="5" t="s">
        <v>8</v>
      </c>
      <c r="CF32" s="6">
        <v>44038.519958078701</v>
      </c>
      <c r="CG32" s="5" t="s">
        <v>176</v>
      </c>
      <c r="CH32">
        <v>1</v>
      </c>
      <c r="CI32">
        <v>1</v>
      </c>
      <c r="CJ32">
        <v>1</v>
      </c>
      <c r="CK32">
        <v>-53</v>
      </c>
    </row>
    <row r="33" spans="1:89" x14ac:dyDescent="0.25">
      <c r="A33">
        <v>30</v>
      </c>
      <c r="B33" s="5" t="s">
        <v>8</v>
      </c>
      <c r="C33" s="6">
        <v>44012.506076608799</v>
      </c>
      <c r="D33" s="5" t="s">
        <v>23</v>
      </c>
      <c r="E33">
        <v>1</v>
      </c>
      <c r="F33">
        <v>1</v>
      </c>
      <c r="G33">
        <v>1</v>
      </c>
      <c r="H33">
        <v>-57</v>
      </c>
      <c r="J33">
        <v>30</v>
      </c>
      <c r="K33" s="5" t="s">
        <v>8</v>
      </c>
      <c r="L33" s="6">
        <v>44012.534671898145</v>
      </c>
      <c r="M33" s="5" t="s">
        <v>25</v>
      </c>
      <c r="N33">
        <v>1</v>
      </c>
      <c r="O33">
        <v>1</v>
      </c>
      <c r="P33">
        <v>1</v>
      </c>
      <c r="Q33">
        <v>-56</v>
      </c>
      <c r="S33">
        <v>30</v>
      </c>
      <c r="T33" s="5" t="s">
        <v>8</v>
      </c>
      <c r="U33" s="6">
        <v>44012.511325358799</v>
      </c>
      <c r="V33" s="5" t="s">
        <v>27</v>
      </c>
      <c r="W33">
        <v>1</v>
      </c>
      <c r="X33">
        <v>1</v>
      </c>
      <c r="Y33">
        <v>1</v>
      </c>
      <c r="Z33">
        <v>-57</v>
      </c>
      <c r="AB33">
        <v>30</v>
      </c>
      <c r="AC33" s="5" t="s">
        <v>8</v>
      </c>
      <c r="AD33" s="6">
        <v>44012.543009548608</v>
      </c>
      <c r="AE33" s="5" t="s">
        <v>29</v>
      </c>
      <c r="AF33">
        <v>1</v>
      </c>
      <c r="AG33">
        <v>1</v>
      </c>
      <c r="AH33">
        <v>1</v>
      </c>
      <c r="AI33">
        <v>-58</v>
      </c>
      <c r="AK33">
        <v>30</v>
      </c>
      <c r="AL33" s="5" t="s">
        <v>8</v>
      </c>
      <c r="AM33" s="6">
        <v>44012.547808912037</v>
      </c>
      <c r="AN33" s="5" t="s">
        <v>31</v>
      </c>
      <c r="AO33">
        <v>1</v>
      </c>
      <c r="AP33">
        <v>1</v>
      </c>
      <c r="AQ33">
        <v>1</v>
      </c>
      <c r="AR33">
        <v>-70</v>
      </c>
      <c r="AT33">
        <v>30</v>
      </c>
      <c r="AU33" s="5" t="s">
        <v>8</v>
      </c>
      <c r="AV33" s="6">
        <v>44017.509191331017</v>
      </c>
      <c r="AW33" s="5" t="s">
        <v>93</v>
      </c>
      <c r="AX33">
        <v>1</v>
      </c>
      <c r="AY33">
        <v>1</v>
      </c>
      <c r="AZ33">
        <v>1</v>
      </c>
      <c r="BA33">
        <v>-64</v>
      </c>
      <c r="BC33">
        <v>30</v>
      </c>
      <c r="BD33" s="5" t="s">
        <v>8</v>
      </c>
      <c r="BE33" s="6">
        <v>44017.518059918984</v>
      </c>
      <c r="BF33" s="5" t="s">
        <v>96</v>
      </c>
      <c r="BG33">
        <v>1</v>
      </c>
      <c r="BH33">
        <v>1</v>
      </c>
      <c r="BI33">
        <v>1</v>
      </c>
      <c r="BJ33">
        <v>-63</v>
      </c>
      <c r="BL33">
        <v>30</v>
      </c>
      <c r="BM33" s="5" t="s">
        <v>8</v>
      </c>
      <c r="BN33" s="6">
        <v>44013.527674583333</v>
      </c>
      <c r="BO33" s="5" t="s">
        <v>101</v>
      </c>
      <c r="BP33">
        <v>1</v>
      </c>
      <c r="BQ33">
        <v>1</v>
      </c>
      <c r="BR33">
        <v>1</v>
      </c>
      <c r="BS33">
        <v>-71</v>
      </c>
      <c r="BU33">
        <v>30</v>
      </c>
      <c r="BV33" s="5" t="s">
        <v>8</v>
      </c>
      <c r="BW33" s="6">
        <v>44013.533056562497</v>
      </c>
      <c r="BX33" s="5" t="s">
        <v>103</v>
      </c>
      <c r="BY33">
        <v>1</v>
      </c>
      <c r="BZ33">
        <v>1</v>
      </c>
      <c r="CA33">
        <v>1</v>
      </c>
      <c r="CB33">
        <v>-78</v>
      </c>
      <c r="CD33">
        <v>30</v>
      </c>
      <c r="CE33" s="5" t="s">
        <v>8</v>
      </c>
      <c r="CF33" s="6">
        <v>44038.519965810185</v>
      </c>
      <c r="CG33" s="5" t="s">
        <v>176</v>
      </c>
      <c r="CH33">
        <v>1</v>
      </c>
      <c r="CI33">
        <v>1</v>
      </c>
      <c r="CJ33">
        <v>1</v>
      </c>
      <c r="CK33">
        <v>-48</v>
      </c>
    </row>
    <row r="34" spans="1:89" x14ac:dyDescent="0.25">
      <c r="A34">
        <v>31</v>
      </c>
      <c r="B34" s="5" t="s">
        <v>8</v>
      </c>
      <c r="C34" s="6">
        <v>44012.506088935188</v>
      </c>
      <c r="D34" s="5" t="s">
        <v>23</v>
      </c>
      <c r="E34">
        <v>1</v>
      </c>
      <c r="F34">
        <v>1</v>
      </c>
      <c r="G34">
        <v>1</v>
      </c>
      <c r="H34">
        <v>-56</v>
      </c>
      <c r="J34">
        <v>31</v>
      </c>
      <c r="K34" s="5" t="s">
        <v>8</v>
      </c>
      <c r="L34" s="6">
        <v>44012.534676643518</v>
      </c>
      <c r="M34" s="5" t="s">
        <v>25</v>
      </c>
      <c r="N34">
        <v>1</v>
      </c>
      <c r="O34">
        <v>1</v>
      </c>
      <c r="P34">
        <v>1</v>
      </c>
      <c r="Q34">
        <v>-56</v>
      </c>
      <c r="S34">
        <v>31</v>
      </c>
      <c r="T34" s="5" t="s">
        <v>8</v>
      </c>
      <c r="U34" s="6">
        <v>44012.511331724534</v>
      </c>
      <c r="V34" s="5" t="s">
        <v>27</v>
      </c>
      <c r="W34">
        <v>1</v>
      </c>
      <c r="X34">
        <v>1</v>
      </c>
      <c r="Y34">
        <v>1</v>
      </c>
      <c r="Z34">
        <v>-59</v>
      </c>
      <c r="AB34">
        <v>31</v>
      </c>
      <c r="AC34" s="5" t="s">
        <v>8</v>
      </c>
      <c r="AD34" s="6">
        <v>44012.543032754627</v>
      </c>
      <c r="AE34" s="5" t="s">
        <v>29</v>
      </c>
      <c r="AF34">
        <v>1</v>
      </c>
      <c r="AG34">
        <v>1</v>
      </c>
      <c r="AH34">
        <v>1</v>
      </c>
      <c r="AI34">
        <v>-61</v>
      </c>
      <c r="AK34">
        <v>31</v>
      </c>
      <c r="AL34" s="5" t="s">
        <v>8</v>
      </c>
      <c r="AM34" s="6">
        <v>44012.547819155094</v>
      </c>
      <c r="AN34" s="5" t="s">
        <v>31</v>
      </c>
      <c r="AO34">
        <v>1</v>
      </c>
      <c r="AP34">
        <v>1</v>
      </c>
      <c r="AQ34">
        <v>1</v>
      </c>
      <c r="AR34">
        <v>-70</v>
      </c>
      <c r="AT34">
        <v>31</v>
      </c>
      <c r="AU34" s="5" t="s">
        <v>8</v>
      </c>
      <c r="AV34" s="6">
        <v>44017.509203310183</v>
      </c>
      <c r="AW34" s="5" t="s">
        <v>93</v>
      </c>
      <c r="AX34">
        <v>1</v>
      </c>
      <c r="AY34">
        <v>1</v>
      </c>
      <c r="AZ34">
        <v>1</v>
      </c>
      <c r="BA34">
        <v>-68</v>
      </c>
      <c r="BC34">
        <v>31</v>
      </c>
      <c r="BD34" s="5" t="s">
        <v>8</v>
      </c>
      <c r="BE34" s="6">
        <v>44017.518067870369</v>
      </c>
      <c r="BF34" s="5" t="s">
        <v>96</v>
      </c>
      <c r="BG34">
        <v>1</v>
      </c>
      <c r="BH34">
        <v>1</v>
      </c>
      <c r="BI34">
        <v>1</v>
      </c>
      <c r="BJ34">
        <v>-69</v>
      </c>
      <c r="BL34">
        <v>31</v>
      </c>
      <c r="BM34" s="5" t="s">
        <v>8</v>
      </c>
      <c r="BN34" s="6">
        <v>44013.527687858797</v>
      </c>
      <c r="BO34" s="5" t="s">
        <v>101</v>
      </c>
      <c r="BP34">
        <v>1</v>
      </c>
      <c r="BQ34">
        <v>1</v>
      </c>
      <c r="BR34">
        <v>1</v>
      </c>
      <c r="BS34">
        <v>-67</v>
      </c>
      <c r="BU34">
        <v>31</v>
      </c>
      <c r="BV34" s="5" t="s">
        <v>8</v>
      </c>
      <c r="BW34" s="6">
        <v>44013.533068657409</v>
      </c>
      <c r="BX34" s="5" t="s">
        <v>103</v>
      </c>
      <c r="BY34">
        <v>1</v>
      </c>
      <c r="BZ34">
        <v>1</v>
      </c>
      <c r="CA34">
        <v>1</v>
      </c>
      <c r="CB34">
        <v>-83</v>
      </c>
      <c r="CD34">
        <v>31</v>
      </c>
      <c r="CE34" s="5" t="s">
        <v>8</v>
      </c>
      <c r="CF34" s="6">
        <v>44038.519980625002</v>
      </c>
      <c r="CG34" s="5" t="s">
        <v>176</v>
      </c>
      <c r="CH34">
        <v>1</v>
      </c>
      <c r="CI34">
        <v>1</v>
      </c>
      <c r="CJ34">
        <v>1</v>
      </c>
      <c r="CK34">
        <v>-52</v>
      </c>
    </row>
    <row r="35" spans="1:89" x14ac:dyDescent="0.25">
      <c r="A35">
        <v>32</v>
      </c>
      <c r="B35" s="5" t="s">
        <v>8</v>
      </c>
      <c r="C35" s="6">
        <v>44012.506107997688</v>
      </c>
      <c r="D35" s="5" t="s">
        <v>23</v>
      </c>
      <c r="E35">
        <v>1</v>
      </c>
      <c r="F35">
        <v>1</v>
      </c>
      <c r="G35">
        <v>1</v>
      </c>
      <c r="H35">
        <v>-59</v>
      </c>
      <c r="J35">
        <v>32</v>
      </c>
      <c r="K35" s="5" t="s">
        <v>8</v>
      </c>
      <c r="L35" s="6">
        <v>44012.534687881947</v>
      </c>
      <c r="M35" s="5" t="s">
        <v>25</v>
      </c>
      <c r="N35">
        <v>1</v>
      </c>
      <c r="O35">
        <v>1</v>
      </c>
      <c r="P35">
        <v>1</v>
      </c>
      <c r="Q35">
        <v>-55</v>
      </c>
      <c r="S35">
        <v>32</v>
      </c>
      <c r="T35" s="5" t="s">
        <v>8</v>
      </c>
      <c r="U35" s="6">
        <v>44012.51134341435</v>
      </c>
      <c r="V35" s="5" t="s">
        <v>27</v>
      </c>
      <c r="W35">
        <v>1</v>
      </c>
      <c r="X35">
        <v>1</v>
      </c>
      <c r="Y35">
        <v>1</v>
      </c>
      <c r="Z35">
        <v>-57</v>
      </c>
      <c r="AB35">
        <v>32</v>
      </c>
      <c r="AC35" s="5" t="s">
        <v>8</v>
      </c>
      <c r="AD35" s="6">
        <v>44012.543044085651</v>
      </c>
      <c r="AE35" s="5" t="s">
        <v>29</v>
      </c>
      <c r="AF35">
        <v>1</v>
      </c>
      <c r="AG35">
        <v>1</v>
      </c>
      <c r="AH35">
        <v>1</v>
      </c>
      <c r="AI35">
        <v>-57</v>
      </c>
      <c r="AK35">
        <v>32</v>
      </c>
      <c r="AL35" s="5" t="s">
        <v>8</v>
      </c>
      <c r="AM35" s="6">
        <v>44012.54782939815</v>
      </c>
      <c r="AN35" s="5" t="s">
        <v>31</v>
      </c>
      <c r="AO35">
        <v>1</v>
      </c>
      <c r="AP35">
        <v>1</v>
      </c>
      <c r="AQ35">
        <v>1</v>
      </c>
      <c r="AR35">
        <v>-70</v>
      </c>
      <c r="AT35">
        <v>32</v>
      </c>
      <c r="AU35" s="5" t="s">
        <v>8</v>
      </c>
      <c r="AV35" s="6">
        <v>44017.509213148151</v>
      </c>
      <c r="AW35" s="5" t="s">
        <v>93</v>
      </c>
      <c r="AX35">
        <v>1</v>
      </c>
      <c r="AY35">
        <v>1</v>
      </c>
      <c r="AZ35">
        <v>1</v>
      </c>
      <c r="BA35">
        <v>-64</v>
      </c>
      <c r="BC35">
        <v>32</v>
      </c>
      <c r="BD35" s="5" t="s">
        <v>8</v>
      </c>
      <c r="BE35" s="6">
        <v>44017.518079305555</v>
      </c>
      <c r="BF35" s="5" t="s">
        <v>96</v>
      </c>
      <c r="BG35">
        <v>1</v>
      </c>
      <c r="BH35">
        <v>1</v>
      </c>
      <c r="BI35">
        <v>1</v>
      </c>
      <c r="BJ35">
        <v>-64</v>
      </c>
      <c r="BL35">
        <v>32</v>
      </c>
      <c r="BM35" s="5" t="s">
        <v>8</v>
      </c>
      <c r="BN35" s="6">
        <v>44013.527696828707</v>
      </c>
      <c r="BO35" s="5" t="s">
        <v>101</v>
      </c>
      <c r="BP35">
        <v>1</v>
      </c>
      <c r="BQ35">
        <v>1</v>
      </c>
      <c r="BR35">
        <v>1</v>
      </c>
      <c r="BS35">
        <v>-70</v>
      </c>
      <c r="BU35">
        <v>32</v>
      </c>
      <c r="BV35" s="5" t="s">
        <v>8</v>
      </c>
      <c r="BW35" s="6">
        <v>44013.533079537039</v>
      </c>
      <c r="BX35" s="5" t="s">
        <v>103</v>
      </c>
      <c r="BY35">
        <v>1</v>
      </c>
      <c r="BZ35">
        <v>1</v>
      </c>
      <c r="CA35">
        <v>1</v>
      </c>
      <c r="CB35">
        <v>-75</v>
      </c>
      <c r="CD35">
        <v>32</v>
      </c>
      <c r="CE35" s="5" t="s">
        <v>8</v>
      </c>
      <c r="CF35" s="6">
        <v>44038.52</v>
      </c>
      <c r="CG35" s="5" t="s">
        <v>176</v>
      </c>
      <c r="CH35">
        <v>1</v>
      </c>
      <c r="CI35">
        <v>1</v>
      </c>
      <c r="CJ35">
        <v>1</v>
      </c>
      <c r="CK35">
        <v>-61</v>
      </c>
    </row>
    <row r="36" spans="1:89" x14ac:dyDescent="0.25">
      <c r="A36">
        <v>33</v>
      </c>
      <c r="B36" s="5" t="s">
        <v>8</v>
      </c>
      <c r="C36" s="6">
        <v>44012.506112106479</v>
      </c>
      <c r="D36" s="5" t="s">
        <v>23</v>
      </c>
      <c r="E36">
        <v>1</v>
      </c>
      <c r="F36">
        <v>1</v>
      </c>
      <c r="G36">
        <v>1</v>
      </c>
      <c r="H36">
        <v>-56</v>
      </c>
      <c r="J36">
        <v>33</v>
      </c>
      <c r="K36" s="5" t="s">
        <v>8</v>
      </c>
      <c r="L36" s="6">
        <v>44012.534699965276</v>
      </c>
      <c r="M36" s="5" t="s">
        <v>25</v>
      </c>
      <c r="N36">
        <v>1</v>
      </c>
      <c r="O36">
        <v>1</v>
      </c>
      <c r="P36">
        <v>1</v>
      </c>
      <c r="Q36">
        <v>-55</v>
      </c>
      <c r="S36">
        <v>33</v>
      </c>
      <c r="T36" s="5" t="s">
        <v>8</v>
      </c>
      <c r="U36" s="6">
        <v>44012.511354814815</v>
      </c>
      <c r="V36" s="5" t="s">
        <v>27</v>
      </c>
      <c r="W36">
        <v>1</v>
      </c>
      <c r="X36">
        <v>1</v>
      </c>
      <c r="Y36">
        <v>1</v>
      </c>
      <c r="Z36">
        <v>-61</v>
      </c>
      <c r="AB36">
        <v>33</v>
      </c>
      <c r="AC36" s="5" t="s">
        <v>8</v>
      </c>
      <c r="AD36" s="6">
        <v>44012.543055752314</v>
      </c>
      <c r="AE36" s="5" t="s">
        <v>29</v>
      </c>
      <c r="AF36">
        <v>1</v>
      </c>
      <c r="AG36">
        <v>1</v>
      </c>
      <c r="AH36">
        <v>1</v>
      </c>
      <c r="AI36">
        <v>-58</v>
      </c>
      <c r="AK36">
        <v>33</v>
      </c>
      <c r="AL36" s="5" t="s">
        <v>8</v>
      </c>
      <c r="AM36" s="6">
        <v>44012.547839641207</v>
      </c>
      <c r="AN36" s="5" t="s">
        <v>31</v>
      </c>
      <c r="AO36">
        <v>1</v>
      </c>
      <c r="AP36">
        <v>1</v>
      </c>
      <c r="AQ36">
        <v>1</v>
      </c>
      <c r="AR36">
        <v>-79</v>
      </c>
      <c r="AT36">
        <v>33</v>
      </c>
      <c r="AU36" s="5" t="s">
        <v>8</v>
      </c>
      <c r="AV36" s="6">
        <v>44017.509228703704</v>
      </c>
      <c r="AW36" s="5" t="s">
        <v>93</v>
      </c>
      <c r="AX36">
        <v>1</v>
      </c>
      <c r="AY36">
        <v>1</v>
      </c>
      <c r="AZ36">
        <v>1</v>
      </c>
      <c r="BA36">
        <v>-64</v>
      </c>
      <c r="BC36">
        <v>33</v>
      </c>
      <c r="BD36" s="5" t="s">
        <v>8</v>
      </c>
      <c r="BE36" s="6">
        <v>44017.518090324076</v>
      </c>
      <c r="BF36" s="5" t="s">
        <v>96</v>
      </c>
      <c r="BG36">
        <v>1</v>
      </c>
      <c r="BH36">
        <v>1</v>
      </c>
      <c r="BI36">
        <v>1</v>
      </c>
      <c r="BJ36">
        <v>-64</v>
      </c>
      <c r="BL36">
        <v>33</v>
      </c>
      <c r="BM36" s="5" t="s">
        <v>8</v>
      </c>
      <c r="BN36" s="6">
        <v>44013.527709641203</v>
      </c>
      <c r="BO36" s="5" t="s">
        <v>101</v>
      </c>
      <c r="BP36">
        <v>1</v>
      </c>
      <c r="BQ36">
        <v>1</v>
      </c>
      <c r="BR36">
        <v>1</v>
      </c>
      <c r="BS36">
        <v>-68</v>
      </c>
      <c r="BU36">
        <v>33</v>
      </c>
      <c r="BV36" s="5" t="s">
        <v>8</v>
      </c>
      <c r="BW36" s="6">
        <v>44013.533098506945</v>
      </c>
      <c r="BX36" s="5" t="s">
        <v>103</v>
      </c>
      <c r="BY36">
        <v>1</v>
      </c>
      <c r="BZ36">
        <v>1</v>
      </c>
      <c r="CA36">
        <v>1</v>
      </c>
      <c r="CB36">
        <v>-82</v>
      </c>
      <c r="CD36">
        <v>33</v>
      </c>
      <c r="CE36" s="5" t="s">
        <v>8</v>
      </c>
      <c r="CF36" s="6">
        <v>44038.520006493054</v>
      </c>
      <c r="CG36" s="5" t="s">
        <v>176</v>
      </c>
      <c r="CH36">
        <v>1</v>
      </c>
      <c r="CI36">
        <v>1</v>
      </c>
      <c r="CJ36">
        <v>1</v>
      </c>
      <c r="CK36">
        <v>-52</v>
      </c>
    </row>
    <row r="37" spans="1:89" x14ac:dyDescent="0.25">
      <c r="A37">
        <v>34</v>
      </c>
      <c r="B37" s="5" t="s">
        <v>8</v>
      </c>
      <c r="C37" s="6">
        <v>44012.506123136576</v>
      </c>
      <c r="D37" s="5" t="s">
        <v>23</v>
      </c>
      <c r="E37">
        <v>1</v>
      </c>
      <c r="F37">
        <v>1</v>
      </c>
      <c r="G37">
        <v>1</v>
      </c>
      <c r="H37">
        <v>-56</v>
      </c>
      <c r="J37">
        <v>34</v>
      </c>
      <c r="K37" s="5" t="s">
        <v>8</v>
      </c>
      <c r="L37" s="6">
        <v>44012.534710891203</v>
      </c>
      <c r="M37" s="5" t="s">
        <v>25</v>
      </c>
      <c r="N37">
        <v>1</v>
      </c>
      <c r="O37">
        <v>1</v>
      </c>
      <c r="P37">
        <v>1</v>
      </c>
      <c r="Q37">
        <v>-59</v>
      </c>
      <c r="S37">
        <v>34</v>
      </c>
      <c r="T37" s="5" t="s">
        <v>8</v>
      </c>
      <c r="U37" s="6">
        <v>44012.511365879633</v>
      </c>
      <c r="V37" s="5" t="s">
        <v>27</v>
      </c>
      <c r="W37">
        <v>1</v>
      </c>
      <c r="X37">
        <v>1</v>
      </c>
      <c r="Y37">
        <v>1</v>
      </c>
      <c r="Z37">
        <v>-61</v>
      </c>
      <c r="AB37">
        <v>34</v>
      </c>
      <c r="AC37" s="5" t="s">
        <v>8</v>
      </c>
      <c r="AD37" s="6">
        <v>44012.543069710649</v>
      </c>
      <c r="AE37" s="5" t="s">
        <v>29</v>
      </c>
      <c r="AF37">
        <v>1</v>
      </c>
      <c r="AG37">
        <v>1</v>
      </c>
      <c r="AH37">
        <v>1</v>
      </c>
      <c r="AI37">
        <v>-58</v>
      </c>
      <c r="AK37">
        <v>34</v>
      </c>
      <c r="AL37" s="5" t="s">
        <v>8</v>
      </c>
      <c r="AM37" s="6">
        <v>44012.547849884257</v>
      </c>
      <c r="AN37" s="5" t="s">
        <v>31</v>
      </c>
      <c r="AO37">
        <v>1</v>
      </c>
      <c r="AP37">
        <v>1</v>
      </c>
      <c r="AQ37">
        <v>1</v>
      </c>
      <c r="AR37">
        <v>-70</v>
      </c>
      <c r="AT37">
        <v>34</v>
      </c>
      <c r="AU37" s="5" t="s">
        <v>8</v>
      </c>
      <c r="AV37" s="6">
        <v>44017.509238611114</v>
      </c>
      <c r="AW37" s="5" t="s">
        <v>93</v>
      </c>
      <c r="AX37">
        <v>1</v>
      </c>
      <c r="AY37">
        <v>1</v>
      </c>
      <c r="AZ37">
        <v>1</v>
      </c>
      <c r="BA37">
        <v>-67</v>
      </c>
      <c r="BC37">
        <v>34</v>
      </c>
      <c r="BD37" s="5" t="s">
        <v>8</v>
      </c>
      <c r="BE37" s="6">
        <v>44017.518112118058</v>
      </c>
      <c r="BF37" s="5" t="s">
        <v>96</v>
      </c>
      <c r="BG37">
        <v>1</v>
      </c>
      <c r="BH37">
        <v>1</v>
      </c>
      <c r="BI37">
        <v>1</v>
      </c>
      <c r="BJ37">
        <v>-69</v>
      </c>
      <c r="BL37">
        <v>34</v>
      </c>
      <c r="BM37" s="5" t="s">
        <v>8</v>
      </c>
      <c r="BN37" s="6">
        <v>44013.527720648148</v>
      </c>
      <c r="BO37" s="5" t="s">
        <v>101</v>
      </c>
      <c r="BP37">
        <v>1</v>
      </c>
      <c r="BQ37">
        <v>1</v>
      </c>
      <c r="BR37">
        <v>1</v>
      </c>
      <c r="BS37">
        <v>-69</v>
      </c>
      <c r="BU37">
        <v>34</v>
      </c>
      <c r="BV37" s="5" t="s">
        <v>8</v>
      </c>
      <c r="BW37" s="6">
        <v>44013.533102071757</v>
      </c>
      <c r="BX37" s="5" t="s">
        <v>103</v>
      </c>
      <c r="BY37">
        <v>1</v>
      </c>
      <c r="BZ37">
        <v>1</v>
      </c>
      <c r="CA37">
        <v>1</v>
      </c>
      <c r="CB37">
        <v>-80</v>
      </c>
      <c r="CD37">
        <v>34</v>
      </c>
      <c r="CE37" s="5" t="s">
        <v>8</v>
      </c>
      <c r="CF37" s="6">
        <v>44038.52002314815</v>
      </c>
      <c r="CG37" s="5" t="s">
        <v>176</v>
      </c>
      <c r="CH37">
        <v>1</v>
      </c>
      <c r="CI37">
        <v>1</v>
      </c>
      <c r="CJ37">
        <v>1</v>
      </c>
      <c r="CK37">
        <v>-52</v>
      </c>
    </row>
    <row r="38" spans="1:89" x14ac:dyDescent="0.25">
      <c r="A38">
        <v>35</v>
      </c>
      <c r="B38" s="5" t="s">
        <v>8</v>
      </c>
      <c r="C38" s="6">
        <v>44012.506136539349</v>
      </c>
      <c r="D38" s="5" t="s">
        <v>23</v>
      </c>
      <c r="E38">
        <v>1</v>
      </c>
      <c r="F38">
        <v>1</v>
      </c>
      <c r="G38">
        <v>1</v>
      </c>
      <c r="H38">
        <v>-56</v>
      </c>
      <c r="J38">
        <v>35</v>
      </c>
      <c r="K38" s="5" t="s">
        <v>8</v>
      </c>
      <c r="L38" s="6">
        <v>44012.534722951386</v>
      </c>
      <c r="M38" s="5" t="s">
        <v>25</v>
      </c>
      <c r="N38">
        <v>1</v>
      </c>
      <c r="O38">
        <v>1</v>
      </c>
      <c r="P38">
        <v>1</v>
      </c>
      <c r="Q38">
        <v>-58</v>
      </c>
      <c r="S38">
        <v>35</v>
      </c>
      <c r="T38" s="5" t="s">
        <v>8</v>
      </c>
      <c r="U38" s="6">
        <v>44012.511378298608</v>
      </c>
      <c r="V38" s="5" t="s">
        <v>27</v>
      </c>
      <c r="W38">
        <v>1</v>
      </c>
      <c r="X38">
        <v>1</v>
      </c>
      <c r="Y38">
        <v>1</v>
      </c>
      <c r="Z38">
        <v>-57</v>
      </c>
      <c r="AB38">
        <v>35</v>
      </c>
      <c r="AC38" s="5" t="s">
        <v>8</v>
      </c>
      <c r="AD38" s="6">
        <v>44012.543082453703</v>
      </c>
      <c r="AE38" s="5" t="s">
        <v>29</v>
      </c>
      <c r="AF38">
        <v>1</v>
      </c>
      <c r="AG38">
        <v>1</v>
      </c>
      <c r="AH38">
        <v>1</v>
      </c>
      <c r="AI38">
        <v>-58</v>
      </c>
      <c r="AK38">
        <v>35</v>
      </c>
      <c r="AL38" s="5" t="s">
        <v>8</v>
      </c>
      <c r="AM38" s="6">
        <v>44012.547860127313</v>
      </c>
      <c r="AN38" s="5" t="s">
        <v>31</v>
      </c>
      <c r="AO38">
        <v>1</v>
      </c>
      <c r="AP38">
        <v>1</v>
      </c>
      <c r="AQ38">
        <v>1</v>
      </c>
      <c r="AR38">
        <v>-76</v>
      </c>
      <c r="AT38">
        <v>0</v>
      </c>
      <c r="AU38" s="5" t="s">
        <v>8</v>
      </c>
      <c r="AV38" s="6">
        <v>44017.514849907406</v>
      </c>
      <c r="AW38" s="5" t="s">
        <v>94</v>
      </c>
      <c r="AX38">
        <v>1</v>
      </c>
      <c r="AY38">
        <v>1</v>
      </c>
      <c r="AZ38">
        <v>1</v>
      </c>
      <c r="BA38">
        <v>-65</v>
      </c>
      <c r="BC38">
        <v>35</v>
      </c>
      <c r="BD38" s="5" t="s">
        <v>8</v>
      </c>
      <c r="BE38" s="6">
        <v>44017.518113969905</v>
      </c>
      <c r="BF38" s="5" t="s">
        <v>96</v>
      </c>
      <c r="BG38">
        <v>1</v>
      </c>
      <c r="BH38">
        <v>1</v>
      </c>
      <c r="BI38">
        <v>1</v>
      </c>
      <c r="BJ38">
        <v>-69</v>
      </c>
      <c r="BL38">
        <v>35</v>
      </c>
      <c r="BM38" s="5" t="s">
        <v>8</v>
      </c>
      <c r="BN38" s="6">
        <v>44013.527732187496</v>
      </c>
      <c r="BO38" s="5" t="s">
        <v>101</v>
      </c>
      <c r="BP38">
        <v>1</v>
      </c>
      <c r="BQ38">
        <v>1</v>
      </c>
      <c r="BR38">
        <v>1</v>
      </c>
      <c r="BS38">
        <v>-69</v>
      </c>
      <c r="BU38">
        <v>35</v>
      </c>
      <c r="BV38" s="5" t="s">
        <v>8</v>
      </c>
      <c r="BW38" s="6">
        <v>44013.533125277776</v>
      </c>
      <c r="BX38" s="5" t="s">
        <v>103</v>
      </c>
      <c r="BY38">
        <v>1</v>
      </c>
      <c r="BZ38">
        <v>1</v>
      </c>
      <c r="CA38">
        <v>1</v>
      </c>
      <c r="CB38">
        <v>-75</v>
      </c>
      <c r="CD38">
        <v>35</v>
      </c>
      <c r="CE38" s="5" t="s">
        <v>8</v>
      </c>
      <c r="CF38" s="6">
        <v>44038.520027939812</v>
      </c>
      <c r="CG38" s="5" t="s">
        <v>176</v>
      </c>
      <c r="CH38">
        <v>1</v>
      </c>
      <c r="CI38">
        <v>1</v>
      </c>
      <c r="CJ38">
        <v>1</v>
      </c>
      <c r="CK38">
        <v>-54</v>
      </c>
    </row>
    <row r="39" spans="1:89" x14ac:dyDescent="0.25">
      <c r="A39">
        <v>36</v>
      </c>
      <c r="B39" s="5" t="s">
        <v>8</v>
      </c>
      <c r="C39" s="6">
        <v>44012.506146203705</v>
      </c>
      <c r="D39" s="5" t="s">
        <v>23</v>
      </c>
      <c r="E39">
        <v>1</v>
      </c>
      <c r="F39">
        <v>1</v>
      </c>
      <c r="G39">
        <v>1</v>
      </c>
      <c r="H39">
        <v>-56</v>
      </c>
      <c r="J39">
        <v>36</v>
      </c>
      <c r="K39" s="5" t="s">
        <v>8</v>
      </c>
      <c r="L39" s="6">
        <v>44012.534745775461</v>
      </c>
      <c r="M39" s="5" t="s">
        <v>25</v>
      </c>
      <c r="N39">
        <v>1</v>
      </c>
      <c r="O39">
        <v>1</v>
      </c>
      <c r="P39">
        <v>1</v>
      </c>
      <c r="Q39">
        <v>-60</v>
      </c>
      <c r="S39">
        <v>36</v>
      </c>
      <c r="T39" s="5" t="s">
        <v>8</v>
      </c>
      <c r="U39" s="6">
        <v>44012.511392384258</v>
      </c>
      <c r="V39" s="5" t="s">
        <v>27</v>
      </c>
      <c r="W39">
        <v>1</v>
      </c>
      <c r="X39">
        <v>1</v>
      </c>
      <c r="Y39">
        <v>1</v>
      </c>
      <c r="Z39">
        <v>-57</v>
      </c>
      <c r="AB39">
        <v>36</v>
      </c>
      <c r="AC39" s="5" t="s">
        <v>8</v>
      </c>
      <c r="AD39" s="6">
        <v>44012.543093043983</v>
      </c>
      <c r="AE39" s="5" t="s">
        <v>29</v>
      </c>
      <c r="AF39">
        <v>1</v>
      </c>
      <c r="AG39">
        <v>1</v>
      </c>
      <c r="AH39">
        <v>1</v>
      </c>
      <c r="AI39">
        <v>-57</v>
      </c>
      <c r="AK39">
        <v>36</v>
      </c>
      <c r="AL39" s="5" t="s">
        <v>8</v>
      </c>
      <c r="AM39" s="6">
        <v>44012.54787037037</v>
      </c>
      <c r="AN39" s="5" t="s">
        <v>31</v>
      </c>
      <c r="AO39">
        <v>1</v>
      </c>
      <c r="AP39">
        <v>1</v>
      </c>
      <c r="AQ39">
        <v>1</v>
      </c>
      <c r="AR39">
        <v>-70</v>
      </c>
      <c r="AT39">
        <v>1</v>
      </c>
      <c r="AU39" s="5" t="s">
        <v>8</v>
      </c>
      <c r="AV39" s="6">
        <v>44017.514865405094</v>
      </c>
      <c r="AW39" s="5" t="s">
        <v>94</v>
      </c>
      <c r="AX39">
        <v>1</v>
      </c>
      <c r="AY39">
        <v>1</v>
      </c>
      <c r="AZ39">
        <v>1</v>
      </c>
      <c r="BA39">
        <v>-70</v>
      </c>
      <c r="BC39">
        <v>36</v>
      </c>
      <c r="BD39" s="5" t="s">
        <v>8</v>
      </c>
      <c r="BE39" s="6">
        <v>44017.518131273151</v>
      </c>
      <c r="BF39" s="5" t="s">
        <v>96</v>
      </c>
      <c r="BG39">
        <v>1</v>
      </c>
      <c r="BH39">
        <v>1</v>
      </c>
      <c r="BI39">
        <v>1</v>
      </c>
      <c r="BJ39">
        <v>-68</v>
      </c>
      <c r="BL39">
        <v>36</v>
      </c>
      <c r="BM39" s="5" t="s">
        <v>8</v>
      </c>
      <c r="BN39" s="6">
        <v>44013.5277437037</v>
      </c>
      <c r="BO39" s="5" t="s">
        <v>101</v>
      </c>
      <c r="BP39">
        <v>1</v>
      </c>
      <c r="BQ39">
        <v>1</v>
      </c>
      <c r="BR39">
        <v>1</v>
      </c>
      <c r="BS39">
        <v>-71</v>
      </c>
      <c r="BU39">
        <v>36</v>
      </c>
      <c r="BV39" s="5" t="s">
        <v>8</v>
      </c>
      <c r="BW39" s="6">
        <v>44013.53313920139</v>
      </c>
      <c r="BX39" s="5" t="s">
        <v>103</v>
      </c>
      <c r="BY39">
        <v>1</v>
      </c>
      <c r="BZ39">
        <v>1</v>
      </c>
      <c r="CA39">
        <v>1</v>
      </c>
      <c r="CB39">
        <v>-78</v>
      </c>
      <c r="CD39">
        <v>36</v>
      </c>
      <c r="CE39" s="5" t="s">
        <v>8</v>
      </c>
      <c r="CF39" s="6">
        <v>44038.520035740738</v>
      </c>
      <c r="CG39" s="5" t="s">
        <v>176</v>
      </c>
      <c r="CH39">
        <v>1</v>
      </c>
      <c r="CI39">
        <v>1</v>
      </c>
      <c r="CJ39">
        <v>1</v>
      </c>
      <c r="CK39">
        <v>-49</v>
      </c>
    </row>
    <row r="40" spans="1:89" x14ac:dyDescent="0.25">
      <c r="A40">
        <v>37</v>
      </c>
      <c r="B40" s="5" t="s">
        <v>8</v>
      </c>
      <c r="C40" s="6">
        <v>44012.506157777774</v>
      </c>
      <c r="D40" s="5" t="s">
        <v>23</v>
      </c>
      <c r="E40">
        <v>1</v>
      </c>
      <c r="F40">
        <v>1</v>
      </c>
      <c r="G40">
        <v>1</v>
      </c>
      <c r="H40">
        <v>-59</v>
      </c>
      <c r="J40">
        <v>37</v>
      </c>
      <c r="K40" s="5" t="s">
        <v>8</v>
      </c>
      <c r="L40" s="6">
        <v>44012.53475810185</v>
      </c>
      <c r="M40" s="5" t="s">
        <v>25</v>
      </c>
      <c r="N40">
        <v>1</v>
      </c>
      <c r="O40">
        <v>1</v>
      </c>
      <c r="P40">
        <v>1</v>
      </c>
      <c r="Q40">
        <v>-55</v>
      </c>
      <c r="S40">
        <v>37</v>
      </c>
      <c r="T40" s="5" t="s">
        <v>8</v>
      </c>
      <c r="U40" s="6">
        <v>44012.511400532407</v>
      </c>
      <c r="V40" s="5" t="s">
        <v>27</v>
      </c>
      <c r="W40">
        <v>1</v>
      </c>
      <c r="X40">
        <v>1</v>
      </c>
      <c r="Y40">
        <v>1</v>
      </c>
      <c r="Z40">
        <v>-60</v>
      </c>
      <c r="AB40">
        <v>37</v>
      </c>
      <c r="AC40" s="5" t="s">
        <v>8</v>
      </c>
      <c r="AD40" s="6">
        <v>44012.54310570602</v>
      </c>
      <c r="AE40" s="5" t="s">
        <v>29</v>
      </c>
      <c r="AF40">
        <v>1</v>
      </c>
      <c r="AG40">
        <v>1</v>
      </c>
      <c r="AH40">
        <v>1</v>
      </c>
      <c r="AI40">
        <v>-58</v>
      </c>
      <c r="AK40">
        <v>37</v>
      </c>
      <c r="AL40" s="5" t="s">
        <v>8</v>
      </c>
      <c r="AM40" s="6">
        <v>44012.547880613427</v>
      </c>
      <c r="AN40" s="5" t="s">
        <v>31</v>
      </c>
      <c r="AO40">
        <v>1</v>
      </c>
      <c r="AP40">
        <v>1</v>
      </c>
      <c r="AQ40">
        <v>1</v>
      </c>
      <c r="AR40">
        <v>-72</v>
      </c>
      <c r="AT40">
        <v>2</v>
      </c>
      <c r="AU40" s="5" t="s">
        <v>8</v>
      </c>
      <c r="AV40" s="6">
        <v>44017.514873194443</v>
      </c>
      <c r="AW40" s="5" t="s">
        <v>94</v>
      </c>
      <c r="AX40">
        <v>1</v>
      </c>
      <c r="AY40">
        <v>1</v>
      </c>
      <c r="AZ40">
        <v>1</v>
      </c>
      <c r="BA40">
        <v>-71</v>
      </c>
      <c r="BC40">
        <v>37</v>
      </c>
      <c r="BD40" s="5" t="s">
        <v>8</v>
      </c>
      <c r="BE40" s="6">
        <v>44017.518137210645</v>
      </c>
      <c r="BF40" s="5" t="s">
        <v>96</v>
      </c>
      <c r="BG40">
        <v>1</v>
      </c>
      <c r="BH40">
        <v>1</v>
      </c>
      <c r="BI40">
        <v>1</v>
      </c>
      <c r="BJ40">
        <v>-61</v>
      </c>
      <c r="BL40">
        <v>37</v>
      </c>
      <c r="BM40" s="5" t="s">
        <v>8</v>
      </c>
      <c r="BN40" s="6">
        <v>44013.527756863426</v>
      </c>
      <c r="BO40" s="5" t="s">
        <v>101</v>
      </c>
      <c r="BP40">
        <v>1</v>
      </c>
      <c r="BQ40">
        <v>1</v>
      </c>
      <c r="BR40">
        <v>1</v>
      </c>
      <c r="BS40">
        <v>-68</v>
      </c>
      <c r="BU40">
        <v>37</v>
      </c>
      <c r="BV40" s="5" t="s">
        <v>8</v>
      </c>
      <c r="BW40" s="6">
        <v>44013.533148194445</v>
      </c>
      <c r="BX40" s="5" t="s">
        <v>103</v>
      </c>
      <c r="BY40">
        <v>1</v>
      </c>
      <c r="BZ40">
        <v>1</v>
      </c>
      <c r="CA40">
        <v>1</v>
      </c>
      <c r="CB40">
        <v>-81</v>
      </c>
      <c r="CD40">
        <v>37</v>
      </c>
      <c r="CE40" s="5" t="s">
        <v>8</v>
      </c>
      <c r="CF40" s="6">
        <v>44038.520048460647</v>
      </c>
      <c r="CG40" s="5" t="s">
        <v>176</v>
      </c>
      <c r="CH40">
        <v>1</v>
      </c>
      <c r="CI40">
        <v>1</v>
      </c>
      <c r="CJ40">
        <v>1</v>
      </c>
      <c r="CK40">
        <v>-61</v>
      </c>
    </row>
    <row r="41" spans="1:89" x14ac:dyDescent="0.25">
      <c r="A41">
        <v>38</v>
      </c>
      <c r="B41" s="5" t="s">
        <v>8</v>
      </c>
      <c r="C41" s="6">
        <v>44012.506180983793</v>
      </c>
      <c r="D41" s="5" t="s">
        <v>23</v>
      </c>
      <c r="E41">
        <v>1</v>
      </c>
      <c r="F41">
        <v>1</v>
      </c>
      <c r="G41">
        <v>1</v>
      </c>
      <c r="H41">
        <v>-55</v>
      </c>
      <c r="J41">
        <v>38</v>
      </c>
      <c r="K41" s="5" t="s">
        <v>8</v>
      </c>
      <c r="L41" s="6">
        <v>44012.534770370374</v>
      </c>
      <c r="M41" s="5" t="s">
        <v>25</v>
      </c>
      <c r="N41">
        <v>1</v>
      </c>
      <c r="O41">
        <v>1</v>
      </c>
      <c r="P41">
        <v>1</v>
      </c>
      <c r="Q41">
        <v>-58</v>
      </c>
      <c r="S41">
        <v>38</v>
      </c>
      <c r="T41" s="5" t="s">
        <v>8</v>
      </c>
      <c r="U41" s="6">
        <v>44012.511413900465</v>
      </c>
      <c r="V41" s="5" t="s">
        <v>27</v>
      </c>
      <c r="W41">
        <v>1</v>
      </c>
      <c r="X41">
        <v>1</v>
      </c>
      <c r="Y41">
        <v>1</v>
      </c>
      <c r="Z41">
        <v>-60</v>
      </c>
      <c r="AB41">
        <v>38</v>
      </c>
      <c r="AC41" s="5" t="s">
        <v>8</v>
      </c>
      <c r="AD41" s="6">
        <v>44012.543114155094</v>
      </c>
      <c r="AE41" s="5" t="s">
        <v>29</v>
      </c>
      <c r="AF41">
        <v>1</v>
      </c>
      <c r="AG41">
        <v>1</v>
      </c>
      <c r="AH41">
        <v>1</v>
      </c>
      <c r="AI41">
        <v>-60</v>
      </c>
      <c r="AK41">
        <v>38</v>
      </c>
      <c r="AL41" s="5" t="s">
        <v>8</v>
      </c>
      <c r="AM41" s="6">
        <v>44012.547890856484</v>
      </c>
      <c r="AN41" s="5" t="s">
        <v>31</v>
      </c>
      <c r="AO41">
        <v>1</v>
      </c>
      <c r="AP41">
        <v>1</v>
      </c>
      <c r="AQ41">
        <v>1</v>
      </c>
      <c r="AR41">
        <v>-71</v>
      </c>
      <c r="AT41">
        <v>3</v>
      </c>
      <c r="AU41" s="5" t="s">
        <v>8</v>
      </c>
      <c r="AV41" s="6">
        <v>44017.514886990743</v>
      </c>
      <c r="AW41" s="5" t="s">
        <v>94</v>
      </c>
      <c r="AX41">
        <v>1</v>
      </c>
      <c r="AY41">
        <v>1</v>
      </c>
      <c r="AZ41">
        <v>1</v>
      </c>
      <c r="BA41">
        <v>-64</v>
      </c>
      <c r="BC41">
        <v>0</v>
      </c>
      <c r="BD41" s="5" t="s">
        <v>8</v>
      </c>
      <c r="BE41" s="6">
        <v>44017.519588773146</v>
      </c>
      <c r="BF41" s="5" t="s">
        <v>97</v>
      </c>
      <c r="BG41">
        <v>1</v>
      </c>
      <c r="BH41">
        <v>1</v>
      </c>
      <c r="BI41">
        <v>1</v>
      </c>
      <c r="BJ41">
        <v>-62</v>
      </c>
      <c r="BL41">
        <v>38</v>
      </c>
      <c r="BM41" s="5" t="s">
        <v>8</v>
      </c>
      <c r="BN41" s="6">
        <v>44013.52776636574</v>
      </c>
      <c r="BO41" s="5" t="s">
        <v>101</v>
      </c>
      <c r="BP41">
        <v>1</v>
      </c>
      <c r="BQ41">
        <v>1</v>
      </c>
      <c r="BR41">
        <v>1</v>
      </c>
      <c r="BS41">
        <v>-71</v>
      </c>
      <c r="BU41">
        <v>38</v>
      </c>
      <c r="BV41" s="5" t="s">
        <v>8</v>
      </c>
      <c r="BW41" s="6">
        <v>44013.533164502318</v>
      </c>
      <c r="BX41" s="5" t="s">
        <v>103</v>
      </c>
      <c r="BY41">
        <v>1</v>
      </c>
      <c r="BZ41">
        <v>1</v>
      </c>
      <c r="CA41">
        <v>1</v>
      </c>
      <c r="CB41">
        <v>-77</v>
      </c>
      <c r="CD41">
        <v>38</v>
      </c>
      <c r="CE41" s="5" t="s">
        <v>8</v>
      </c>
      <c r="CF41" s="6">
        <v>44038.520059479168</v>
      </c>
      <c r="CG41" s="5" t="s">
        <v>176</v>
      </c>
      <c r="CH41">
        <v>1</v>
      </c>
      <c r="CI41">
        <v>1</v>
      </c>
      <c r="CJ41">
        <v>1</v>
      </c>
      <c r="CK41">
        <v>-59</v>
      </c>
    </row>
    <row r="42" spans="1:89" x14ac:dyDescent="0.25">
      <c r="A42">
        <v>39</v>
      </c>
      <c r="B42" s="5" t="s">
        <v>8</v>
      </c>
      <c r="C42" s="6">
        <v>44012.50619965278</v>
      </c>
      <c r="D42" s="5" t="s">
        <v>23</v>
      </c>
      <c r="E42">
        <v>1</v>
      </c>
      <c r="F42">
        <v>1</v>
      </c>
      <c r="G42">
        <v>1</v>
      </c>
      <c r="H42">
        <v>-58</v>
      </c>
      <c r="J42">
        <v>39</v>
      </c>
      <c r="K42" s="5" t="s">
        <v>8</v>
      </c>
      <c r="L42" s="6">
        <v>44012.53478091435</v>
      </c>
      <c r="M42" s="5" t="s">
        <v>25</v>
      </c>
      <c r="N42">
        <v>1</v>
      </c>
      <c r="O42">
        <v>1</v>
      </c>
      <c r="P42">
        <v>1</v>
      </c>
      <c r="Q42">
        <v>-60</v>
      </c>
      <c r="S42">
        <v>39</v>
      </c>
      <c r="T42" s="5" t="s">
        <v>8</v>
      </c>
      <c r="U42" s="6">
        <v>44012.511424432872</v>
      </c>
      <c r="V42" s="5" t="s">
        <v>27</v>
      </c>
      <c r="W42">
        <v>1</v>
      </c>
      <c r="X42">
        <v>1</v>
      </c>
      <c r="Y42">
        <v>1</v>
      </c>
      <c r="Z42">
        <v>-66</v>
      </c>
      <c r="AB42">
        <v>39</v>
      </c>
      <c r="AC42" s="5" t="s">
        <v>8</v>
      </c>
      <c r="AD42" s="6">
        <v>44012.543125115742</v>
      </c>
      <c r="AE42" s="5" t="s">
        <v>29</v>
      </c>
      <c r="AF42">
        <v>1</v>
      </c>
      <c r="AG42">
        <v>1</v>
      </c>
      <c r="AH42">
        <v>1</v>
      </c>
      <c r="AI42">
        <v>-61</v>
      </c>
      <c r="AK42">
        <v>39</v>
      </c>
      <c r="AL42" s="5" t="s">
        <v>8</v>
      </c>
      <c r="AM42" s="6">
        <v>44012.54790109954</v>
      </c>
      <c r="AN42" s="5" t="s">
        <v>31</v>
      </c>
      <c r="AO42">
        <v>1</v>
      </c>
      <c r="AP42">
        <v>1</v>
      </c>
      <c r="AQ42">
        <v>1</v>
      </c>
      <c r="AR42">
        <v>-70</v>
      </c>
      <c r="AT42">
        <v>4</v>
      </c>
      <c r="AU42" s="5" t="s">
        <v>8</v>
      </c>
      <c r="AV42" s="6">
        <v>44017.514896516201</v>
      </c>
      <c r="AW42" s="5" t="s">
        <v>94</v>
      </c>
      <c r="AX42">
        <v>1</v>
      </c>
      <c r="AY42">
        <v>1</v>
      </c>
      <c r="AZ42">
        <v>1</v>
      </c>
      <c r="BA42">
        <v>-64</v>
      </c>
      <c r="BC42">
        <v>1</v>
      </c>
      <c r="BD42" s="5" t="s">
        <v>8</v>
      </c>
      <c r="BE42" s="6">
        <v>44017.519596909726</v>
      </c>
      <c r="BF42" s="5" t="s">
        <v>97</v>
      </c>
      <c r="BG42">
        <v>1</v>
      </c>
      <c r="BH42">
        <v>1</v>
      </c>
      <c r="BI42">
        <v>1</v>
      </c>
      <c r="BJ42">
        <v>-61</v>
      </c>
      <c r="BL42">
        <v>39</v>
      </c>
      <c r="BM42" s="5" t="s">
        <v>8</v>
      </c>
      <c r="BN42" s="6">
        <v>44013.527779502314</v>
      </c>
      <c r="BO42" s="5" t="s">
        <v>101</v>
      </c>
      <c r="BP42">
        <v>1</v>
      </c>
      <c r="BQ42">
        <v>1</v>
      </c>
      <c r="BR42">
        <v>1</v>
      </c>
      <c r="BS42">
        <v>-70</v>
      </c>
      <c r="BU42">
        <v>39</v>
      </c>
      <c r="BV42" s="5" t="s">
        <v>8</v>
      </c>
      <c r="BW42" s="6">
        <v>44013.533171944444</v>
      </c>
      <c r="BX42" s="5" t="s">
        <v>103</v>
      </c>
      <c r="BY42">
        <v>1</v>
      </c>
      <c r="BZ42">
        <v>1</v>
      </c>
      <c r="CA42">
        <v>1</v>
      </c>
      <c r="CB42">
        <v>-82</v>
      </c>
      <c r="CD42">
        <v>39</v>
      </c>
      <c r="CE42" s="5" t="s">
        <v>8</v>
      </c>
      <c r="CF42" s="6">
        <v>44038.520069895836</v>
      </c>
      <c r="CG42" s="5" t="s">
        <v>176</v>
      </c>
      <c r="CH42">
        <v>1</v>
      </c>
      <c r="CI42">
        <v>1</v>
      </c>
      <c r="CJ42">
        <v>1</v>
      </c>
      <c r="CK42">
        <v>-63</v>
      </c>
    </row>
    <row r="43" spans="1:89" x14ac:dyDescent="0.25">
      <c r="A43">
        <v>40</v>
      </c>
      <c r="B43" s="5" t="s">
        <v>8</v>
      </c>
      <c r="C43" s="6">
        <v>44012.506204293983</v>
      </c>
      <c r="D43" s="5" t="s">
        <v>23</v>
      </c>
      <c r="E43">
        <v>1</v>
      </c>
      <c r="F43">
        <v>1</v>
      </c>
      <c r="G43">
        <v>1</v>
      </c>
      <c r="H43">
        <v>-59</v>
      </c>
      <c r="J43">
        <v>40</v>
      </c>
      <c r="K43" s="5" t="s">
        <v>8</v>
      </c>
      <c r="L43" s="6">
        <v>44012.534793171297</v>
      </c>
      <c r="M43" s="5" t="s">
        <v>25</v>
      </c>
      <c r="N43">
        <v>1</v>
      </c>
      <c r="O43">
        <v>1</v>
      </c>
      <c r="P43">
        <v>1</v>
      </c>
      <c r="Q43">
        <v>-55</v>
      </c>
      <c r="S43">
        <v>40</v>
      </c>
      <c r="T43" s="5" t="s">
        <v>8</v>
      </c>
      <c r="U43" s="6">
        <v>44012.511436527777</v>
      </c>
      <c r="V43" s="5" t="s">
        <v>27</v>
      </c>
      <c r="W43">
        <v>1</v>
      </c>
      <c r="X43">
        <v>1</v>
      </c>
      <c r="Y43">
        <v>1</v>
      </c>
      <c r="Z43">
        <v>-60</v>
      </c>
      <c r="AB43">
        <v>40</v>
      </c>
      <c r="AC43" s="5" t="s">
        <v>8</v>
      </c>
      <c r="AD43" s="6">
        <v>44012.543137476852</v>
      </c>
      <c r="AE43" s="5" t="s">
        <v>29</v>
      </c>
      <c r="AF43">
        <v>1</v>
      </c>
      <c r="AG43">
        <v>1</v>
      </c>
      <c r="AH43">
        <v>1</v>
      </c>
      <c r="AI43">
        <v>-61</v>
      </c>
      <c r="AK43">
        <v>40</v>
      </c>
      <c r="AL43" s="5" t="s">
        <v>8</v>
      </c>
      <c r="AM43" s="6">
        <v>44012.54791134259</v>
      </c>
      <c r="AN43" s="5" t="s">
        <v>31</v>
      </c>
      <c r="AO43">
        <v>1</v>
      </c>
      <c r="AP43">
        <v>1</v>
      </c>
      <c r="AQ43">
        <v>1</v>
      </c>
      <c r="AR43">
        <v>-70</v>
      </c>
      <c r="AT43">
        <v>5</v>
      </c>
      <c r="AU43" s="5" t="s">
        <v>8</v>
      </c>
      <c r="AV43" s="6">
        <v>44017.514914444444</v>
      </c>
      <c r="AW43" s="5" t="s">
        <v>94</v>
      </c>
      <c r="AX43">
        <v>1</v>
      </c>
      <c r="AY43">
        <v>1</v>
      </c>
      <c r="AZ43">
        <v>1</v>
      </c>
      <c r="BA43">
        <v>-64</v>
      </c>
      <c r="BC43">
        <v>2</v>
      </c>
      <c r="BD43" s="5" t="s">
        <v>8</v>
      </c>
      <c r="BE43" s="6">
        <v>44017.519612326389</v>
      </c>
      <c r="BF43" s="5" t="s">
        <v>97</v>
      </c>
      <c r="BG43">
        <v>1</v>
      </c>
      <c r="BH43">
        <v>1</v>
      </c>
      <c r="BI43">
        <v>1</v>
      </c>
      <c r="BJ43">
        <v>-62</v>
      </c>
      <c r="BL43">
        <v>40</v>
      </c>
      <c r="BM43" s="5" t="s">
        <v>8</v>
      </c>
      <c r="BN43" s="6">
        <v>44013.52779025463</v>
      </c>
      <c r="BO43" s="5" t="s">
        <v>101</v>
      </c>
      <c r="BP43">
        <v>1</v>
      </c>
      <c r="BQ43">
        <v>1</v>
      </c>
      <c r="BR43">
        <v>1</v>
      </c>
      <c r="BS43">
        <v>-72</v>
      </c>
      <c r="BU43">
        <v>40</v>
      </c>
      <c r="BV43" s="5" t="s">
        <v>8</v>
      </c>
      <c r="BW43" s="6">
        <v>44013.53318337963</v>
      </c>
      <c r="BX43" s="5" t="s">
        <v>103</v>
      </c>
      <c r="BY43">
        <v>1</v>
      </c>
      <c r="BZ43">
        <v>1</v>
      </c>
      <c r="CA43">
        <v>1</v>
      </c>
      <c r="CB43">
        <v>-76</v>
      </c>
      <c r="CD43">
        <v>40</v>
      </c>
      <c r="CE43" s="5" t="s">
        <v>8</v>
      </c>
      <c r="CF43" s="6">
        <v>44038.520081793984</v>
      </c>
      <c r="CG43" s="5" t="s">
        <v>176</v>
      </c>
      <c r="CH43">
        <v>1</v>
      </c>
      <c r="CI43">
        <v>1</v>
      </c>
      <c r="CJ43">
        <v>1</v>
      </c>
      <c r="CK43">
        <v>-63</v>
      </c>
    </row>
    <row r="44" spans="1:89" x14ac:dyDescent="0.25">
      <c r="A44">
        <v>41</v>
      </c>
      <c r="B44" s="5" t="s">
        <v>8</v>
      </c>
      <c r="C44" s="6">
        <v>44012.506222951386</v>
      </c>
      <c r="D44" s="5" t="s">
        <v>23</v>
      </c>
      <c r="E44">
        <v>1</v>
      </c>
      <c r="F44">
        <v>1</v>
      </c>
      <c r="G44">
        <v>1</v>
      </c>
      <c r="H44">
        <v>-58</v>
      </c>
      <c r="J44">
        <v>41</v>
      </c>
      <c r="K44" s="5" t="s">
        <v>8</v>
      </c>
      <c r="L44" s="6">
        <v>44012.534803703704</v>
      </c>
      <c r="M44" s="5" t="s">
        <v>25</v>
      </c>
      <c r="N44">
        <v>1</v>
      </c>
      <c r="O44">
        <v>1</v>
      </c>
      <c r="P44">
        <v>1</v>
      </c>
      <c r="Q44">
        <v>-56</v>
      </c>
      <c r="S44">
        <v>41</v>
      </c>
      <c r="T44" s="5" t="s">
        <v>8</v>
      </c>
      <c r="U44" s="6">
        <v>44012.511448506943</v>
      </c>
      <c r="V44" s="5" t="s">
        <v>27</v>
      </c>
      <c r="W44">
        <v>1</v>
      </c>
      <c r="X44">
        <v>1</v>
      </c>
      <c r="Y44">
        <v>1</v>
      </c>
      <c r="Z44">
        <v>-58</v>
      </c>
      <c r="AB44">
        <v>41</v>
      </c>
      <c r="AC44" s="5" t="s">
        <v>8</v>
      </c>
      <c r="AD44" s="6">
        <v>44012.543148958335</v>
      </c>
      <c r="AE44" s="5" t="s">
        <v>29</v>
      </c>
      <c r="AF44">
        <v>1</v>
      </c>
      <c r="AG44">
        <v>1</v>
      </c>
      <c r="AH44">
        <v>1</v>
      </c>
      <c r="AI44">
        <v>-57</v>
      </c>
      <c r="AK44">
        <v>41</v>
      </c>
      <c r="AL44" s="5" t="s">
        <v>8</v>
      </c>
      <c r="AM44" s="6">
        <v>44012.547921585647</v>
      </c>
      <c r="AN44" s="5" t="s">
        <v>31</v>
      </c>
      <c r="AO44">
        <v>1</v>
      </c>
      <c r="AP44">
        <v>1</v>
      </c>
      <c r="AQ44">
        <v>1</v>
      </c>
      <c r="AR44">
        <v>-71</v>
      </c>
      <c r="AT44">
        <v>6</v>
      </c>
      <c r="AU44" s="5" t="s">
        <v>8</v>
      </c>
      <c r="AV44" s="6">
        <v>44017.514919340276</v>
      </c>
      <c r="AW44" s="5" t="s">
        <v>94</v>
      </c>
      <c r="AX44">
        <v>1</v>
      </c>
      <c r="AY44">
        <v>1</v>
      </c>
      <c r="AZ44">
        <v>1</v>
      </c>
      <c r="BA44">
        <v>-71</v>
      </c>
      <c r="BC44">
        <v>3</v>
      </c>
      <c r="BD44" s="5" t="s">
        <v>8</v>
      </c>
      <c r="BE44" s="6">
        <v>44017.519621493055</v>
      </c>
      <c r="BF44" s="5" t="s">
        <v>97</v>
      </c>
      <c r="BG44">
        <v>1</v>
      </c>
      <c r="BH44">
        <v>1</v>
      </c>
      <c r="BI44">
        <v>1</v>
      </c>
      <c r="BJ44">
        <v>-62</v>
      </c>
      <c r="BL44">
        <v>41</v>
      </c>
      <c r="BM44" s="5" t="s">
        <v>8</v>
      </c>
      <c r="BN44" s="6">
        <v>44013.527801666663</v>
      </c>
      <c r="BO44" s="5" t="s">
        <v>101</v>
      </c>
      <c r="BP44">
        <v>1</v>
      </c>
      <c r="BQ44">
        <v>1</v>
      </c>
      <c r="BR44">
        <v>1</v>
      </c>
      <c r="BS44">
        <v>-70</v>
      </c>
      <c r="BU44">
        <v>41</v>
      </c>
      <c r="BV44" s="5" t="s">
        <v>8</v>
      </c>
      <c r="BW44" s="6">
        <v>44013.533196099539</v>
      </c>
      <c r="BX44" s="5" t="s">
        <v>103</v>
      </c>
      <c r="BY44">
        <v>1</v>
      </c>
      <c r="BZ44">
        <v>1</v>
      </c>
      <c r="CA44">
        <v>1</v>
      </c>
      <c r="CB44">
        <v>-76</v>
      </c>
      <c r="CD44">
        <v>41</v>
      </c>
      <c r="CE44" s="5" t="s">
        <v>8</v>
      </c>
      <c r="CF44" s="6">
        <v>44038.520094074076</v>
      </c>
      <c r="CG44" s="5" t="s">
        <v>176</v>
      </c>
      <c r="CH44">
        <v>1</v>
      </c>
      <c r="CI44">
        <v>1</v>
      </c>
      <c r="CJ44">
        <v>1</v>
      </c>
      <c r="CK44">
        <v>-63</v>
      </c>
    </row>
    <row r="45" spans="1:89" x14ac:dyDescent="0.25">
      <c r="A45">
        <v>42</v>
      </c>
      <c r="B45" s="5" t="s">
        <v>8</v>
      </c>
      <c r="C45" s="6">
        <v>44012.506227997685</v>
      </c>
      <c r="D45" s="5" t="s">
        <v>23</v>
      </c>
      <c r="E45">
        <v>1</v>
      </c>
      <c r="F45">
        <v>1</v>
      </c>
      <c r="G45">
        <v>1</v>
      </c>
      <c r="H45">
        <v>-57</v>
      </c>
      <c r="J45">
        <v>42</v>
      </c>
      <c r="K45" s="5" t="s">
        <v>8</v>
      </c>
      <c r="L45" s="6">
        <v>44012.534826909723</v>
      </c>
      <c r="M45" s="5" t="s">
        <v>25</v>
      </c>
      <c r="N45">
        <v>1</v>
      </c>
      <c r="O45">
        <v>1</v>
      </c>
      <c r="P45">
        <v>1</v>
      </c>
      <c r="Q45">
        <v>-58</v>
      </c>
      <c r="S45">
        <v>42</v>
      </c>
      <c r="T45" s="5" t="s">
        <v>8</v>
      </c>
      <c r="U45" s="6">
        <v>44012.511460092595</v>
      </c>
      <c r="V45" s="5" t="s">
        <v>27</v>
      </c>
      <c r="W45">
        <v>1</v>
      </c>
      <c r="X45">
        <v>1</v>
      </c>
      <c r="Y45">
        <v>1</v>
      </c>
      <c r="Z45">
        <v>-66</v>
      </c>
      <c r="AB45">
        <v>42</v>
      </c>
      <c r="AC45" s="5" t="s">
        <v>8</v>
      </c>
      <c r="AD45" s="6">
        <v>44012.543162719907</v>
      </c>
      <c r="AE45" s="5" t="s">
        <v>29</v>
      </c>
      <c r="AF45">
        <v>1</v>
      </c>
      <c r="AG45">
        <v>1</v>
      </c>
      <c r="AH45">
        <v>1</v>
      </c>
      <c r="AI45">
        <v>-60</v>
      </c>
      <c r="AK45">
        <v>42</v>
      </c>
      <c r="AL45" s="5" t="s">
        <v>8</v>
      </c>
      <c r="AM45" s="6">
        <v>44012.547931828703</v>
      </c>
      <c r="AN45" s="5" t="s">
        <v>31</v>
      </c>
      <c r="AO45">
        <v>1</v>
      </c>
      <c r="AP45">
        <v>1</v>
      </c>
      <c r="AQ45">
        <v>1</v>
      </c>
      <c r="AR45">
        <v>-71</v>
      </c>
      <c r="AT45">
        <v>7</v>
      </c>
      <c r="AU45" s="5" t="s">
        <v>8</v>
      </c>
      <c r="AV45" s="6">
        <v>44017.514942245369</v>
      </c>
      <c r="AW45" s="5" t="s">
        <v>94</v>
      </c>
      <c r="AX45">
        <v>1</v>
      </c>
      <c r="AY45">
        <v>1</v>
      </c>
      <c r="AZ45">
        <v>1</v>
      </c>
      <c r="BA45">
        <v>-64</v>
      </c>
      <c r="BC45">
        <v>4</v>
      </c>
      <c r="BD45" s="5" t="s">
        <v>8</v>
      </c>
      <c r="BE45" s="6">
        <v>44017.519631400464</v>
      </c>
      <c r="BF45" s="5" t="s">
        <v>97</v>
      </c>
      <c r="BG45">
        <v>1</v>
      </c>
      <c r="BH45">
        <v>1</v>
      </c>
      <c r="BI45">
        <v>1</v>
      </c>
      <c r="BJ45">
        <v>-67</v>
      </c>
      <c r="BL45">
        <v>42</v>
      </c>
      <c r="BM45" s="5" t="s">
        <v>8</v>
      </c>
      <c r="BN45" s="6">
        <v>44013.527822372685</v>
      </c>
      <c r="BO45" s="5" t="s">
        <v>101</v>
      </c>
      <c r="BP45">
        <v>1</v>
      </c>
      <c r="BQ45">
        <v>1</v>
      </c>
      <c r="BR45">
        <v>1</v>
      </c>
      <c r="BS45">
        <v>-72</v>
      </c>
      <c r="BU45">
        <v>42</v>
      </c>
      <c r="BV45" s="5" t="s">
        <v>8</v>
      </c>
      <c r="BW45" s="6">
        <v>44013.533206307868</v>
      </c>
      <c r="BX45" s="5" t="s">
        <v>103</v>
      </c>
      <c r="BY45">
        <v>1</v>
      </c>
      <c r="BZ45">
        <v>1</v>
      </c>
      <c r="CA45">
        <v>1</v>
      </c>
      <c r="CB45">
        <v>-82</v>
      </c>
      <c r="CD45">
        <v>42</v>
      </c>
      <c r="CE45" s="5" t="s">
        <v>8</v>
      </c>
      <c r="CF45" s="6">
        <v>44038.520105659722</v>
      </c>
      <c r="CG45" s="5" t="s">
        <v>176</v>
      </c>
      <c r="CH45">
        <v>1</v>
      </c>
      <c r="CI45">
        <v>1</v>
      </c>
      <c r="CJ45">
        <v>1</v>
      </c>
      <c r="CK45">
        <v>-63</v>
      </c>
    </row>
    <row r="46" spans="1:89" x14ac:dyDescent="0.25">
      <c r="A46">
        <v>43</v>
      </c>
      <c r="B46" s="5" t="s">
        <v>8</v>
      </c>
      <c r="C46" s="6">
        <v>44012.506238553244</v>
      </c>
      <c r="D46" s="5" t="s">
        <v>23</v>
      </c>
      <c r="E46">
        <v>1</v>
      </c>
      <c r="F46">
        <v>1</v>
      </c>
      <c r="G46">
        <v>1</v>
      </c>
      <c r="H46">
        <v>-59</v>
      </c>
      <c r="J46">
        <v>43</v>
      </c>
      <c r="K46" s="5" t="s">
        <v>8</v>
      </c>
      <c r="L46" s="6">
        <v>44012.534839687498</v>
      </c>
      <c r="M46" s="5" t="s">
        <v>25</v>
      </c>
      <c r="N46">
        <v>1</v>
      </c>
      <c r="O46">
        <v>1</v>
      </c>
      <c r="P46">
        <v>1</v>
      </c>
      <c r="Q46">
        <v>-59</v>
      </c>
      <c r="S46">
        <v>43</v>
      </c>
      <c r="T46" s="5" t="s">
        <v>8</v>
      </c>
      <c r="U46" s="6">
        <v>44012.511472453705</v>
      </c>
      <c r="V46" s="5" t="s">
        <v>27</v>
      </c>
      <c r="W46">
        <v>1</v>
      </c>
      <c r="X46">
        <v>1</v>
      </c>
      <c r="Y46">
        <v>1</v>
      </c>
      <c r="Z46">
        <v>-58</v>
      </c>
      <c r="AB46">
        <v>43</v>
      </c>
      <c r="AC46" s="5" t="s">
        <v>8</v>
      </c>
      <c r="AD46" s="6">
        <v>44012.543172361111</v>
      </c>
      <c r="AE46" s="5" t="s">
        <v>29</v>
      </c>
      <c r="AF46">
        <v>1</v>
      </c>
      <c r="AG46">
        <v>1</v>
      </c>
      <c r="AH46">
        <v>1</v>
      </c>
      <c r="AI46">
        <v>-57</v>
      </c>
      <c r="AK46">
        <v>43</v>
      </c>
      <c r="AL46" s="5" t="s">
        <v>8</v>
      </c>
      <c r="AM46" s="6">
        <v>44012.54794207176</v>
      </c>
      <c r="AN46" s="5" t="s">
        <v>31</v>
      </c>
      <c r="AO46">
        <v>1</v>
      </c>
      <c r="AP46">
        <v>1</v>
      </c>
      <c r="AQ46">
        <v>1</v>
      </c>
      <c r="AR46">
        <v>-69</v>
      </c>
      <c r="AT46">
        <v>8</v>
      </c>
      <c r="AU46" s="5" t="s">
        <v>8</v>
      </c>
      <c r="AV46" s="6">
        <v>44017.514954664352</v>
      </c>
      <c r="AW46" s="5" t="s">
        <v>94</v>
      </c>
      <c r="AX46">
        <v>1</v>
      </c>
      <c r="AY46">
        <v>1</v>
      </c>
      <c r="AZ46">
        <v>1</v>
      </c>
      <c r="BA46">
        <v>-71</v>
      </c>
      <c r="BC46">
        <v>5</v>
      </c>
      <c r="BD46" s="5" t="s">
        <v>8</v>
      </c>
      <c r="BE46" s="6">
        <v>44017.519642615742</v>
      </c>
      <c r="BF46" s="5" t="s">
        <v>97</v>
      </c>
      <c r="BG46">
        <v>1</v>
      </c>
      <c r="BH46">
        <v>1</v>
      </c>
      <c r="BI46">
        <v>1</v>
      </c>
      <c r="BJ46">
        <v>-67</v>
      </c>
      <c r="BL46">
        <v>43</v>
      </c>
      <c r="BM46" s="5" t="s">
        <v>8</v>
      </c>
      <c r="BN46" s="6">
        <v>44013.527824305558</v>
      </c>
      <c r="BO46" s="5" t="s">
        <v>101</v>
      </c>
      <c r="BP46">
        <v>1</v>
      </c>
      <c r="BQ46">
        <v>1</v>
      </c>
      <c r="BR46">
        <v>1</v>
      </c>
      <c r="BS46">
        <v>-69</v>
      </c>
      <c r="BU46">
        <v>43</v>
      </c>
      <c r="BV46" s="5" t="s">
        <v>8</v>
      </c>
      <c r="BW46" s="6">
        <v>44013.533222245373</v>
      </c>
      <c r="BX46" s="5" t="s">
        <v>103</v>
      </c>
      <c r="BY46">
        <v>1</v>
      </c>
      <c r="BZ46">
        <v>1</v>
      </c>
      <c r="CA46">
        <v>1</v>
      </c>
      <c r="CB46">
        <v>-78</v>
      </c>
      <c r="CD46">
        <v>43</v>
      </c>
      <c r="CE46" s="5" t="s">
        <v>8</v>
      </c>
      <c r="CF46" s="6">
        <v>44038.520118368055</v>
      </c>
      <c r="CG46" s="5" t="s">
        <v>176</v>
      </c>
      <c r="CH46">
        <v>1</v>
      </c>
      <c r="CI46">
        <v>1</v>
      </c>
      <c r="CJ46">
        <v>1</v>
      </c>
      <c r="CK46">
        <v>-63</v>
      </c>
    </row>
    <row r="47" spans="1:89" x14ac:dyDescent="0.25">
      <c r="A47">
        <v>44</v>
      </c>
      <c r="B47" s="5" t="s">
        <v>8</v>
      </c>
      <c r="C47" s="6">
        <v>44012.506250659724</v>
      </c>
      <c r="D47" s="5" t="s">
        <v>23</v>
      </c>
      <c r="E47">
        <v>1</v>
      </c>
      <c r="F47">
        <v>1</v>
      </c>
      <c r="G47">
        <v>1</v>
      </c>
      <c r="H47">
        <v>-59</v>
      </c>
      <c r="J47">
        <v>44</v>
      </c>
      <c r="K47" s="5" t="s">
        <v>8</v>
      </c>
      <c r="L47" s="6">
        <v>44012.534850243057</v>
      </c>
      <c r="M47" s="5" t="s">
        <v>25</v>
      </c>
      <c r="N47">
        <v>1</v>
      </c>
      <c r="O47">
        <v>1</v>
      </c>
      <c r="P47">
        <v>1</v>
      </c>
      <c r="Q47">
        <v>-59</v>
      </c>
      <c r="S47">
        <v>44</v>
      </c>
      <c r="T47" s="5" t="s">
        <v>8</v>
      </c>
      <c r="U47" s="6">
        <v>44012.511481944442</v>
      </c>
      <c r="V47" s="5" t="s">
        <v>27</v>
      </c>
      <c r="W47">
        <v>1</v>
      </c>
      <c r="X47">
        <v>1</v>
      </c>
      <c r="Y47">
        <v>1</v>
      </c>
      <c r="Z47">
        <v>-65</v>
      </c>
      <c r="AB47">
        <v>44</v>
      </c>
      <c r="AC47" s="5" t="s">
        <v>8</v>
      </c>
      <c r="AD47" s="6">
        <v>44012.543195555554</v>
      </c>
      <c r="AE47" s="5" t="s">
        <v>29</v>
      </c>
      <c r="AF47">
        <v>1</v>
      </c>
      <c r="AG47">
        <v>1</v>
      </c>
      <c r="AH47">
        <v>1</v>
      </c>
      <c r="AI47">
        <v>-61</v>
      </c>
      <c r="AK47">
        <v>44</v>
      </c>
      <c r="AL47" s="5" t="s">
        <v>8</v>
      </c>
      <c r="AM47" s="6">
        <v>44012.547952314817</v>
      </c>
      <c r="AN47" s="5" t="s">
        <v>31</v>
      </c>
      <c r="AO47">
        <v>1</v>
      </c>
      <c r="AP47">
        <v>1</v>
      </c>
      <c r="AQ47">
        <v>1</v>
      </c>
      <c r="AR47">
        <v>-74</v>
      </c>
      <c r="AT47">
        <v>9</v>
      </c>
      <c r="AU47" s="5" t="s">
        <v>8</v>
      </c>
      <c r="AV47" s="6">
        <v>44017.514968680553</v>
      </c>
      <c r="AW47" s="5" t="s">
        <v>94</v>
      </c>
      <c r="AX47">
        <v>1</v>
      </c>
      <c r="AY47">
        <v>1</v>
      </c>
      <c r="AZ47">
        <v>1</v>
      </c>
      <c r="BA47">
        <v>-71</v>
      </c>
      <c r="BC47">
        <v>6</v>
      </c>
      <c r="BD47" s="5" t="s">
        <v>8</v>
      </c>
      <c r="BE47" s="6">
        <v>44017.519654930555</v>
      </c>
      <c r="BF47" s="5" t="s">
        <v>97</v>
      </c>
      <c r="BG47">
        <v>1</v>
      </c>
      <c r="BH47">
        <v>1</v>
      </c>
      <c r="BI47">
        <v>1</v>
      </c>
      <c r="BJ47">
        <v>-60</v>
      </c>
      <c r="BL47">
        <v>44</v>
      </c>
      <c r="BM47" s="5" t="s">
        <v>8</v>
      </c>
      <c r="BN47" s="6">
        <v>44013.52783741898</v>
      </c>
      <c r="BO47" s="5" t="s">
        <v>101</v>
      </c>
      <c r="BP47">
        <v>1</v>
      </c>
      <c r="BQ47">
        <v>1</v>
      </c>
      <c r="BR47">
        <v>1</v>
      </c>
      <c r="BS47">
        <v>-70</v>
      </c>
      <c r="BU47">
        <v>44</v>
      </c>
      <c r="BV47" s="5" t="s">
        <v>8</v>
      </c>
      <c r="BW47" s="6">
        <v>44013.533231875001</v>
      </c>
      <c r="BX47" s="5" t="s">
        <v>103</v>
      </c>
      <c r="BY47">
        <v>1</v>
      </c>
      <c r="BZ47">
        <v>1</v>
      </c>
      <c r="CA47">
        <v>1</v>
      </c>
      <c r="CB47">
        <v>-75</v>
      </c>
      <c r="CD47">
        <v>44</v>
      </c>
      <c r="CE47" s="5" t="s">
        <v>8</v>
      </c>
      <c r="CF47" s="6">
        <v>44038.520130243058</v>
      </c>
      <c r="CG47" s="5" t="s">
        <v>176</v>
      </c>
      <c r="CH47">
        <v>1</v>
      </c>
      <c r="CI47">
        <v>1</v>
      </c>
      <c r="CJ47">
        <v>1</v>
      </c>
      <c r="CK47">
        <v>-63</v>
      </c>
    </row>
    <row r="48" spans="1:89" x14ac:dyDescent="0.25">
      <c r="A48">
        <v>45</v>
      </c>
      <c r="B48" s="5" t="s">
        <v>8</v>
      </c>
      <c r="C48" s="6">
        <v>44012.506261689814</v>
      </c>
      <c r="D48" s="5" t="s">
        <v>23</v>
      </c>
      <c r="E48">
        <v>1</v>
      </c>
      <c r="F48">
        <v>1</v>
      </c>
      <c r="G48">
        <v>1</v>
      </c>
      <c r="H48">
        <v>-57</v>
      </c>
      <c r="J48">
        <v>45</v>
      </c>
      <c r="K48" s="5" t="s">
        <v>8</v>
      </c>
      <c r="L48" s="6">
        <v>44012.534862627312</v>
      </c>
      <c r="M48" s="5" t="s">
        <v>25</v>
      </c>
      <c r="N48">
        <v>1</v>
      </c>
      <c r="O48">
        <v>1</v>
      </c>
      <c r="P48">
        <v>1</v>
      </c>
      <c r="Q48">
        <v>-58</v>
      </c>
      <c r="S48">
        <v>45</v>
      </c>
      <c r="T48" s="5" t="s">
        <v>8</v>
      </c>
      <c r="U48" s="6">
        <v>44012.511493310187</v>
      </c>
      <c r="V48" s="5" t="s">
        <v>27</v>
      </c>
      <c r="W48">
        <v>1</v>
      </c>
      <c r="X48">
        <v>1</v>
      </c>
      <c r="Y48">
        <v>1</v>
      </c>
      <c r="Z48">
        <v>-58</v>
      </c>
      <c r="AB48">
        <v>45</v>
      </c>
      <c r="AC48" s="5" t="s">
        <v>8</v>
      </c>
      <c r="AD48" s="6">
        <v>44012.543210659722</v>
      </c>
      <c r="AE48" s="5" t="s">
        <v>29</v>
      </c>
      <c r="AF48">
        <v>1</v>
      </c>
      <c r="AG48">
        <v>1</v>
      </c>
      <c r="AH48">
        <v>1</v>
      </c>
      <c r="AI48">
        <v>-57</v>
      </c>
      <c r="AK48">
        <v>45</v>
      </c>
      <c r="AL48" s="5" t="s">
        <v>8</v>
      </c>
      <c r="AM48" s="6">
        <v>44012.547962557874</v>
      </c>
      <c r="AN48" s="5" t="s">
        <v>31</v>
      </c>
      <c r="AO48">
        <v>1</v>
      </c>
      <c r="AP48">
        <v>1</v>
      </c>
      <c r="AQ48">
        <v>1</v>
      </c>
      <c r="AR48">
        <v>-75</v>
      </c>
      <c r="AT48">
        <v>10</v>
      </c>
      <c r="AU48" s="5" t="s">
        <v>8</v>
      </c>
      <c r="AV48" s="6">
        <v>44017.514980949076</v>
      </c>
      <c r="AW48" s="5" t="s">
        <v>94</v>
      </c>
      <c r="AX48">
        <v>1</v>
      </c>
      <c r="AY48">
        <v>1</v>
      </c>
      <c r="AZ48">
        <v>1</v>
      </c>
      <c r="BA48">
        <v>-71</v>
      </c>
      <c r="BC48">
        <v>7</v>
      </c>
      <c r="BD48" s="5" t="s">
        <v>8</v>
      </c>
      <c r="BE48" s="6">
        <v>44017.519665219908</v>
      </c>
      <c r="BF48" s="5" t="s">
        <v>97</v>
      </c>
      <c r="BG48">
        <v>1</v>
      </c>
      <c r="BH48">
        <v>1</v>
      </c>
      <c r="BI48">
        <v>1</v>
      </c>
      <c r="BJ48">
        <v>-61</v>
      </c>
      <c r="BL48">
        <v>45</v>
      </c>
      <c r="BM48" s="5" t="s">
        <v>8</v>
      </c>
      <c r="BN48" s="6">
        <v>44013.527847407408</v>
      </c>
      <c r="BO48" s="5" t="s">
        <v>101</v>
      </c>
      <c r="BP48">
        <v>1</v>
      </c>
      <c r="BQ48">
        <v>1</v>
      </c>
      <c r="BR48">
        <v>1</v>
      </c>
      <c r="BS48">
        <v>-69</v>
      </c>
      <c r="BU48">
        <v>45</v>
      </c>
      <c r="BV48" s="5" t="s">
        <v>8</v>
      </c>
      <c r="BW48" s="6">
        <v>44013.533241215278</v>
      </c>
      <c r="BX48" s="5" t="s">
        <v>103</v>
      </c>
      <c r="BY48">
        <v>1</v>
      </c>
      <c r="BZ48">
        <v>1</v>
      </c>
      <c r="CA48">
        <v>1</v>
      </c>
      <c r="CB48">
        <v>-83</v>
      </c>
      <c r="CD48">
        <v>45</v>
      </c>
      <c r="CE48" s="5" t="s">
        <v>8</v>
      </c>
      <c r="CF48" s="6">
        <v>44038.520139768516</v>
      </c>
      <c r="CG48" s="5" t="s">
        <v>176</v>
      </c>
      <c r="CH48">
        <v>1</v>
      </c>
      <c r="CI48">
        <v>1</v>
      </c>
      <c r="CJ48">
        <v>1</v>
      </c>
      <c r="CK48">
        <v>-63</v>
      </c>
    </row>
    <row r="49" spans="1:89" x14ac:dyDescent="0.25">
      <c r="A49">
        <v>46</v>
      </c>
      <c r="B49" s="5" t="s">
        <v>8</v>
      </c>
      <c r="C49" s="6">
        <v>44012.506277083332</v>
      </c>
      <c r="D49" s="5" t="s">
        <v>23</v>
      </c>
      <c r="E49">
        <v>1</v>
      </c>
      <c r="F49">
        <v>1</v>
      </c>
      <c r="G49">
        <v>1</v>
      </c>
      <c r="H49">
        <v>-58</v>
      </c>
      <c r="J49">
        <v>46</v>
      </c>
      <c r="K49" s="5" t="s">
        <v>8</v>
      </c>
      <c r="L49" s="6">
        <v>44012.534872824071</v>
      </c>
      <c r="M49" s="5" t="s">
        <v>25</v>
      </c>
      <c r="N49">
        <v>1</v>
      </c>
      <c r="O49">
        <v>1</v>
      </c>
      <c r="P49">
        <v>1</v>
      </c>
      <c r="Q49">
        <v>-59</v>
      </c>
      <c r="S49">
        <v>46</v>
      </c>
      <c r="T49" s="5" t="s">
        <v>8</v>
      </c>
      <c r="U49" s="6">
        <v>44012.511508692129</v>
      </c>
      <c r="V49" s="5" t="s">
        <v>27</v>
      </c>
      <c r="W49">
        <v>1</v>
      </c>
      <c r="X49">
        <v>1</v>
      </c>
      <c r="Y49">
        <v>1</v>
      </c>
      <c r="Z49">
        <v>-57</v>
      </c>
      <c r="AB49">
        <v>46</v>
      </c>
      <c r="AC49" s="5" t="s">
        <v>8</v>
      </c>
      <c r="AD49" s="6">
        <v>44012.543218379629</v>
      </c>
      <c r="AE49" s="5" t="s">
        <v>29</v>
      </c>
      <c r="AF49">
        <v>1</v>
      </c>
      <c r="AG49">
        <v>1</v>
      </c>
      <c r="AH49">
        <v>1</v>
      </c>
      <c r="AI49">
        <v>-56</v>
      </c>
      <c r="AK49">
        <v>46</v>
      </c>
      <c r="AL49" s="5" t="s">
        <v>8</v>
      </c>
      <c r="AM49" s="6">
        <v>44012.547972800923</v>
      </c>
      <c r="AN49" s="5" t="s">
        <v>31</v>
      </c>
      <c r="AO49">
        <v>1</v>
      </c>
      <c r="AP49">
        <v>1</v>
      </c>
      <c r="AQ49">
        <v>1</v>
      </c>
      <c r="AR49">
        <v>-75</v>
      </c>
      <c r="AT49">
        <v>11</v>
      </c>
      <c r="AU49" s="5" t="s">
        <v>8</v>
      </c>
      <c r="AV49" s="6">
        <v>44017.514991655094</v>
      </c>
      <c r="AW49" s="5" t="s">
        <v>94</v>
      </c>
      <c r="AX49">
        <v>1</v>
      </c>
      <c r="AY49">
        <v>1</v>
      </c>
      <c r="AZ49">
        <v>1</v>
      </c>
      <c r="BA49">
        <v>-71</v>
      </c>
      <c r="BC49">
        <v>8</v>
      </c>
      <c r="BD49" s="5" t="s">
        <v>8</v>
      </c>
      <c r="BE49" s="6">
        <v>44017.519676828706</v>
      </c>
      <c r="BF49" s="5" t="s">
        <v>97</v>
      </c>
      <c r="BG49">
        <v>1</v>
      </c>
      <c r="BH49">
        <v>1</v>
      </c>
      <c r="BI49">
        <v>1</v>
      </c>
      <c r="BJ49">
        <v>-61</v>
      </c>
      <c r="BL49">
        <v>46</v>
      </c>
      <c r="BM49" s="5" t="s">
        <v>8</v>
      </c>
      <c r="BN49" s="6">
        <v>44013.527859074071</v>
      </c>
      <c r="BO49" s="5" t="s">
        <v>101</v>
      </c>
      <c r="BP49">
        <v>1</v>
      </c>
      <c r="BQ49">
        <v>1</v>
      </c>
      <c r="BR49">
        <v>1</v>
      </c>
      <c r="BS49">
        <v>-69</v>
      </c>
      <c r="BU49">
        <v>46</v>
      </c>
      <c r="BV49" s="5" t="s">
        <v>8</v>
      </c>
      <c r="BW49" s="6">
        <v>44013.533253935188</v>
      </c>
      <c r="BX49" s="5" t="s">
        <v>103</v>
      </c>
      <c r="BY49">
        <v>1</v>
      </c>
      <c r="BZ49">
        <v>1</v>
      </c>
      <c r="CA49">
        <v>1</v>
      </c>
      <c r="CB49">
        <v>-85</v>
      </c>
      <c r="CD49">
        <v>46</v>
      </c>
      <c r="CE49" s="5" t="s">
        <v>8</v>
      </c>
      <c r="CF49" s="6">
        <v>44038.520152546298</v>
      </c>
      <c r="CG49" s="5" t="s">
        <v>176</v>
      </c>
      <c r="CH49">
        <v>1</v>
      </c>
      <c r="CI49">
        <v>1</v>
      </c>
      <c r="CJ49">
        <v>1</v>
      </c>
      <c r="CK49">
        <v>-63</v>
      </c>
    </row>
    <row r="50" spans="1:89" x14ac:dyDescent="0.25">
      <c r="A50">
        <v>47</v>
      </c>
      <c r="B50" s="5" t="s">
        <v>8</v>
      </c>
      <c r="C50" s="6">
        <v>44012.506287615739</v>
      </c>
      <c r="D50" s="5" t="s">
        <v>23</v>
      </c>
      <c r="E50">
        <v>1</v>
      </c>
      <c r="F50">
        <v>1</v>
      </c>
      <c r="G50">
        <v>1</v>
      </c>
      <c r="H50">
        <v>-59</v>
      </c>
      <c r="J50">
        <v>47</v>
      </c>
      <c r="K50" s="5" t="s">
        <v>8</v>
      </c>
      <c r="L50" s="6">
        <v>44012.534884780092</v>
      </c>
      <c r="M50" s="5" t="s">
        <v>25</v>
      </c>
      <c r="N50">
        <v>1</v>
      </c>
      <c r="O50">
        <v>1</v>
      </c>
      <c r="P50">
        <v>1</v>
      </c>
      <c r="Q50">
        <v>-55</v>
      </c>
      <c r="S50">
        <v>47</v>
      </c>
      <c r="T50" s="5" t="s">
        <v>8</v>
      </c>
      <c r="U50" s="6">
        <v>44012.511518333333</v>
      </c>
      <c r="V50" s="5" t="s">
        <v>27</v>
      </c>
      <c r="W50">
        <v>1</v>
      </c>
      <c r="X50">
        <v>1</v>
      </c>
      <c r="Y50">
        <v>1</v>
      </c>
      <c r="Z50">
        <v>-57</v>
      </c>
      <c r="AB50">
        <v>47</v>
      </c>
      <c r="AC50" s="5" t="s">
        <v>8</v>
      </c>
      <c r="AD50" s="6">
        <v>44012.543229733797</v>
      </c>
      <c r="AE50" s="5" t="s">
        <v>29</v>
      </c>
      <c r="AF50">
        <v>1</v>
      </c>
      <c r="AG50">
        <v>1</v>
      </c>
      <c r="AH50">
        <v>1</v>
      </c>
      <c r="AI50">
        <v>-56</v>
      </c>
      <c r="AK50">
        <v>47</v>
      </c>
      <c r="AL50" s="5" t="s">
        <v>8</v>
      </c>
      <c r="AM50" s="6">
        <v>44012.54798304398</v>
      </c>
      <c r="AN50" s="5" t="s">
        <v>31</v>
      </c>
      <c r="AO50">
        <v>1</v>
      </c>
      <c r="AP50">
        <v>1</v>
      </c>
      <c r="AQ50">
        <v>1</v>
      </c>
      <c r="AR50">
        <v>-70</v>
      </c>
      <c r="AT50">
        <v>12</v>
      </c>
      <c r="AU50" s="5" t="s">
        <v>8</v>
      </c>
      <c r="AV50" s="6">
        <v>44017.515001574073</v>
      </c>
      <c r="AW50" s="5" t="s">
        <v>94</v>
      </c>
      <c r="AX50">
        <v>1</v>
      </c>
      <c r="AY50">
        <v>1</v>
      </c>
      <c r="AZ50">
        <v>1</v>
      </c>
      <c r="BA50">
        <v>-64</v>
      </c>
      <c r="BC50">
        <v>9</v>
      </c>
      <c r="BD50" s="5" t="s">
        <v>8</v>
      </c>
      <c r="BE50" s="6">
        <v>44017.519688449072</v>
      </c>
      <c r="BF50" s="5" t="s">
        <v>97</v>
      </c>
      <c r="BG50">
        <v>1</v>
      </c>
      <c r="BH50">
        <v>1</v>
      </c>
      <c r="BI50">
        <v>1</v>
      </c>
      <c r="BJ50">
        <v>-60</v>
      </c>
      <c r="BL50">
        <v>47</v>
      </c>
      <c r="BM50" s="5" t="s">
        <v>8</v>
      </c>
      <c r="BN50" s="6">
        <v>44013.527870775462</v>
      </c>
      <c r="BO50" s="5" t="s">
        <v>101</v>
      </c>
      <c r="BP50">
        <v>1</v>
      </c>
      <c r="BQ50">
        <v>1</v>
      </c>
      <c r="BR50">
        <v>1</v>
      </c>
      <c r="BS50">
        <v>-68</v>
      </c>
      <c r="BU50">
        <v>47</v>
      </c>
      <c r="BV50" s="5" t="s">
        <v>8</v>
      </c>
      <c r="BW50" s="6">
        <v>44013.533265983795</v>
      </c>
      <c r="BX50" s="5" t="s">
        <v>103</v>
      </c>
      <c r="BY50">
        <v>1</v>
      </c>
      <c r="BZ50">
        <v>1</v>
      </c>
      <c r="CA50">
        <v>1</v>
      </c>
      <c r="CB50">
        <v>-76</v>
      </c>
      <c r="CD50">
        <v>47</v>
      </c>
      <c r="CE50" s="5" t="s">
        <v>8</v>
      </c>
      <c r="CF50" s="6">
        <v>44038.520162870373</v>
      </c>
      <c r="CG50" s="5" t="s">
        <v>176</v>
      </c>
      <c r="CH50">
        <v>1</v>
      </c>
      <c r="CI50">
        <v>1</v>
      </c>
      <c r="CJ50">
        <v>1</v>
      </c>
      <c r="CK50">
        <v>-63</v>
      </c>
    </row>
    <row r="51" spans="1:89" x14ac:dyDescent="0.25">
      <c r="A51">
        <v>48</v>
      </c>
      <c r="B51" s="5" t="s">
        <v>8</v>
      </c>
      <c r="C51" s="6">
        <v>44012.506301064815</v>
      </c>
      <c r="D51" s="5" t="s">
        <v>23</v>
      </c>
      <c r="E51">
        <v>1</v>
      </c>
      <c r="F51">
        <v>1</v>
      </c>
      <c r="G51">
        <v>1</v>
      </c>
      <c r="H51">
        <v>-56</v>
      </c>
      <c r="J51">
        <v>48</v>
      </c>
      <c r="K51" s="5" t="s">
        <v>8</v>
      </c>
      <c r="L51" s="6">
        <v>44012.534897581019</v>
      </c>
      <c r="M51" s="5" t="s">
        <v>25</v>
      </c>
      <c r="N51">
        <v>1</v>
      </c>
      <c r="O51">
        <v>1</v>
      </c>
      <c r="P51">
        <v>1</v>
      </c>
      <c r="Q51">
        <v>-55</v>
      </c>
      <c r="S51">
        <v>48</v>
      </c>
      <c r="T51" s="5" t="s">
        <v>8</v>
      </c>
      <c r="U51" s="6">
        <v>44012.511534421297</v>
      </c>
      <c r="V51" s="5" t="s">
        <v>27</v>
      </c>
      <c r="W51">
        <v>1</v>
      </c>
      <c r="X51">
        <v>1</v>
      </c>
      <c r="Y51">
        <v>1</v>
      </c>
      <c r="Z51">
        <v>-57</v>
      </c>
      <c r="AB51">
        <v>48</v>
      </c>
      <c r="AC51" s="5" t="s">
        <v>8</v>
      </c>
      <c r="AD51" s="6">
        <v>44012.543241562496</v>
      </c>
      <c r="AE51" s="5" t="s">
        <v>29</v>
      </c>
      <c r="AF51">
        <v>1</v>
      </c>
      <c r="AG51">
        <v>1</v>
      </c>
      <c r="AH51">
        <v>1</v>
      </c>
      <c r="AI51">
        <v>-59</v>
      </c>
      <c r="AK51">
        <v>48</v>
      </c>
      <c r="AL51" s="5" t="s">
        <v>8</v>
      </c>
      <c r="AM51" s="6">
        <v>44012.547993287037</v>
      </c>
      <c r="AN51" s="5" t="s">
        <v>31</v>
      </c>
      <c r="AO51">
        <v>1</v>
      </c>
      <c r="AP51">
        <v>1</v>
      </c>
      <c r="AQ51">
        <v>1</v>
      </c>
      <c r="AR51">
        <v>-69</v>
      </c>
      <c r="AT51">
        <v>13</v>
      </c>
      <c r="AU51" s="5" t="s">
        <v>8</v>
      </c>
      <c r="AV51" s="6">
        <v>44017.515017129626</v>
      </c>
      <c r="AW51" s="5" t="s">
        <v>94</v>
      </c>
      <c r="AX51">
        <v>1</v>
      </c>
      <c r="AY51">
        <v>1</v>
      </c>
      <c r="AZ51">
        <v>1</v>
      </c>
      <c r="BA51">
        <v>-64</v>
      </c>
      <c r="BC51">
        <v>10</v>
      </c>
      <c r="BD51" s="5" t="s">
        <v>8</v>
      </c>
      <c r="BE51" s="6">
        <v>44017.519700717596</v>
      </c>
      <c r="BF51" s="5" t="s">
        <v>97</v>
      </c>
      <c r="BG51">
        <v>1</v>
      </c>
      <c r="BH51">
        <v>1</v>
      </c>
      <c r="BI51">
        <v>1</v>
      </c>
      <c r="BJ51">
        <v>-60</v>
      </c>
      <c r="BL51">
        <v>48</v>
      </c>
      <c r="BM51" s="5" t="s">
        <v>8</v>
      </c>
      <c r="BN51" s="6">
        <v>44013.527887673612</v>
      </c>
      <c r="BO51" s="5" t="s">
        <v>101</v>
      </c>
      <c r="BP51">
        <v>1</v>
      </c>
      <c r="BQ51">
        <v>1</v>
      </c>
      <c r="BR51">
        <v>1</v>
      </c>
      <c r="BS51">
        <v>-71</v>
      </c>
      <c r="BU51">
        <v>48</v>
      </c>
      <c r="BV51" s="5" t="s">
        <v>8</v>
      </c>
      <c r="BW51" s="6">
        <v>44013.533278703704</v>
      </c>
      <c r="BX51" s="5" t="s">
        <v>103</v>
      </c>
      <c r="BY51">
        <v>1</v>
      </c>
      <c r="BZ51">
        <v>1</v>
      </c>
      <c r="CA51">
        <v>1</v>
      </c>
      <c r="CB51">
        <v>-75</v>
      </c>
      <c r="CD51">
        <v>48</v>
      </c>
      <c r="CE51" s="5" t="s">
        <v>8</v>
      </c>
      <c r="CF51" s="6">
        <v>44038.520174166668</v>
      </c>
      <c r="CG51" s="5" t="s">
        <v>176</v>
      </c>
      <c r="CH51">
        <v>1</v>
      </c>
      <c r="CI51">
        <v>1</v>
      </c>
      <c r="CJ51">
        <v>1</v>
      </c>
      <c r="CK51">
        <v>-68</v>
      </c>
    </row>
    <row r="52" spans="1:89" x14ac:dyDescent="0.25">
      <c r="A52">
        <v>49</v>
      </c>
      <c r="B52" s="5" t="s">
        <v>8</v>
      </c>
      <c r="C52" s="6">
        <v>44012.506308113429</v>
      </c>
      <c r="D52" s="5" t="s">
        <v>23</v>
      </c>
      <c r="E52">
        <v>1</v>
      </c>
      <c r="F52">
        <v>1</v>
      </c>
      <c r="G52">
        <v>1</v>
      </c>
      <c r="H52">
        <v>-55</v>
      </c>
      <c r="J52">
        <v>49</v>
      </c>
      <c r="K52" s="5" t="s">
        <v>8</v>
      </c>
      <c r="L52" s="6">
        <v>44012.534909155096</v>
      </c>
      <c r="M52" s="5" t="s">
        <v>25</v>
      </c>
      <c r="N52">
        <v>1</v>
      </c>
      <c r="O52">
        <v>1</v>
      </c>
      <c r="P52">
        <v>1</v>
      </c>
      <c r="Q52">
        <v>-59</v>
      </c>
      <c r="S52">
        <v>49</v>
      </c>
      <c r="T52" s="5" t="s">
        <v>8</v>
      </c>
      <c r="U52" s="6">
        <v>44012.511539768515</v>
      </c>
      <c r="V52" s="5" t="s">
        <v>27</v>
      </c>
      <c r="W52">
        <v>1</v>
      </c>
      <c r="X52">
        <v>1</v>
      </c>
      <c r="Y52">
        <v>1</v>
      </c>
      <c r="Z52">
        <v>-57</v>
      </c>
      <c r="AB52">
        <v>49</v>
      </c>
      <c r="AC52" s="5" t="s">
        <v>8</v>
      </c>
      <c r="AD52" s="6">
        <v>44012.543255671299</v>
      </c>
      <c r="AE52" s="5" t="s">
        <v>29</v>
      </c>
      <c r="AF52">
        <v>1</v>
      </c>
      <c r="AG52">
        <v>1</v>
      </c>
      <c r="AH52">
        <v>1</v>
      </c>
      <c r="AI52">
        <v>-63</v>
      </c>
      <c r="AK52">
        <v>49</v>
      </c>
      <c r="AL52" s="5" t="s">
        <v>8</v>
      </c>
      <c r="AM52" s="6">
        <v>44012.548003530093</v>
      </c>
      <c r="AN52" s="5" t="s">
        <v>31</v>
      </c>
      <c r="AO52">
        <v>1</v>
      </c>
      <c r="AP52">
        <v>1</v>
      </c>
      <c r="AQ52">
        <v>1</v>
      </c>
      <c r="AR52">
        <v>-72</v>
      </c>
      <c r="AT52">
        <v>14</v>
      </c>
      <c r="AU52" s="5" t="s">
        <v>8</v>
      </c>
      <c r="AV52" s="6">
        <v>44017.515025601853</v>
      </c>
      <c r="AW52" s="5" t="s">
        <v>94</v>
      </c>
      <c r="AX52">
        <v>1</v>
      </c>
      <c r="AY52">
        <v>1</v>
      </c>
      <c r="AZ52">
        <v>1</v>
      </c>
      <c r="BA52">
        <v>-63</v>
      </c>
      <c r="BC52">
        <v>11</v>
      </c>
      <c r="BD52" s="5" t="s">
        <v>8</v>
      </c>
      <c r="BE52" s="6">
        <v>44017.51971734954</v>
      </c>
      <c r="BF52" s="5" t="s">
        <v>97</v>
      </c>
      <c r="BG52">
        <v>1</v>
      </c>
      <c r="BH52">
        <v>1</v>
      </c>
      <c r="BI52">
        <v>1</v>
      </c>
      <c r="BJ52">
        <v>-67</v>
      </c>
      <c r="BL52">
        <v>49</v>
      </c>
      <c r="BM52" s="5" t="s">
        <v>8</v>
      </c>
      <c r="BN52" s="6">
        <v>44013.527893576385</v>
      </c>
      <c r="BO52" s="5" t="s">
        <v>101</v>
      </c>
      <c r="BP52">
        <v>1</v>
      </c>
      <c r="BQ52">
        <v>1</v>
      </c>
      <c r="BR52">
        <v>1</v>
      </c>
      <c r="BS52">
        <v>-69</v>
      </c>
      <c r="BU52">
        <v>49</v>
      </c>
      <c r="BV52" s="5" t="s">
        <v>8</v>
      </c>
      <c r="BW52" s="6">
        <v>44013.533287905091</v>
      </c>
      <c r="BX52" s="5" t="s">
        <v>103</v>
      </c>
      <c r="BY52">
        <v>1</v>
      </c>
      <c r="BZ52">
        <v>1</v>
      </c>
      <c r="CA52">
        <v>1</v>
      </c>
      <c r="CB52">
        <v>-75</v>
      </c>
      <c r="CD52">
        <v>49</v>
      </c>
      <c r="CE52" s="5" t="s">
        <v>8</v>
      </c>
      <c r="CF52" s="6">
        <v>44038.520185185182</v>
      </c>
      <c r="CG52" s="5" t="s">
        <v>176</v>
      </c>
      <c r="CH52">
        <v>1</v>
      </c>
      <c r="CI52">
        <v>1</v>
      </c>
      <c r="CJ52">
        <v>1</v>
      </c>
      <c r="CK52">
        <v>-57</v>
      </c>
    </row>
    <row r="53" spans="1:89" x14ac:dyDescent="0.25">
      <c r="A53">
        <v>50</v>
      </c>
      <c r="B53" s="5" t="s">
        <v>8</v>
      </c>
      <c r="C53" s="6">
        <v>44012.506320497683</v>
      </c>
      <c r="D53" s="5" t="s">
        <v>23</v>
      </c>
      <c r="E53">
        <v>1</v>
      </c>
      <c r="F53">
        <v>1</v>
      </c>
      <c r="G53">
        <v>1</v>
      </c>
      <c r="H53">
        <v>-59</v>
      </c>
      <c r="J53">
        <v>50</v>
      </c>
      <c r="K53" s="5" t="s">
        <v>8</v>
      </c>
      <c r="L53" s="6">
        <v>44012.534919675927</v>
      </c>
      <c r="M53" s="5" t="s">
        <v>25</v>
      </c>
      <c r="N53">
        <v>1</v>
      </c>
      <c r="O53">
        <v>1</v>
      </c>
      <c r="P53">
        <v>1</v>
      </c>
      <c r="Q53">
        <v>-59</v>
      </c>
      <c r="S53">
        <v>50</v>
      </c>
      <c r="T53" s="5" t="s">
        <v>8</v>
      </c>
      <c r="U53" s="6">
        <v>44012.511555625002</v>
      </c>
      <c r="V53" s="5" t="s">
        <v>27</v>
      </c>
      <c r="W53">
        <v>1</v>
      </c>
      <c r="X53">
        <v>1</v>
      </c>
      <c r="Y53">
        <v>1</v>
      </c>
      <c r="Z53">
        <v>-65</v>
      </c>
      <c r="AB53">
        <v>50</v>
      </c>
      <c r="AC53" s="5" t="s">
        <v>8</v>
      </c>
      <c r="AD53" s="6">
        <v>44012.543278888887</v>
      </c>
      <c r="AE53" s="5" t="s">
        <v>29</v>
      </c>
      <c r="AF53">
        <v>1</v>
      </c>
      <c r="AG53">
        <v>1</v>
      </c>
      <c r="AH53">
        <v>1</v>
      </c>
      <c r="AI53">
        <v>-61</v>
      </c>
      <c r="AK53">
        <v>50</v>
      </c>
      <c r="AL53" s="5" t="s">
        <v>8</v>
      </c>
      <c r="AM53" s="6">
        <v>44012.54801377315</v>
      </c>
      <c r="AN53" s="5" t="s">
        <v>31</v>
      </c>
      <c r="AO53">
        <v>1</v>
      </c>
      <c r="AP53">
        <v>1</v>
      </c>
      <c r="AQ53">
        <v>1</v>
      </c>
      <c r="AR53">
        <v>-69</v>
      </c>
      <c r="AT53">
        <v>15</v>
      </c>
      <c r="AU53" s="5" t="s">
        <v>8</v>
      </c>
      <c r="AV53" s="6">
        <v>44017.515037581019</v>
      </c>
      <c r="AW53" s="5" t="s">
        <v>94</v>
      </c>
      <c r="AX53">
        <v>1</v>
      </c>
      <c r="AY53">
        <v>1</v>
      </c>
      <c r="AZ53">
        <v>1</v>
      </c>
      <c r="BA53">
        <v>-64</v>
      </c>
      <c r="BC53">
        <v>12</v>
      </c>
      <c r="BD53" s="5" t="s">
        <v>8</v>
      </c>
      <c r="BE53" s="6">
        <v>44017.519723124999</v>
      </c>
      <c r="BF53" s="5" t="s">
        <v>97</v>
      </c>
      <c r="BG53">
        <v>1</v>
      </c>
      <c r="BH53">
        <v>1</v>
      </c>
      <c r="BI53">
        <v>1</v>
      </c>
      <c r="BJ53">
        <v>-67</v>
      </c>
      <c r="BL53">
        <v>50</v>
      </c>
      <c r="BM53" s="5" t="s">
        <v>8</v>
      </c>
      <c r="BN53" s="6">
        <v>44013.52791138889</v>
      </c>
      <c r="BO53" s="5" t="s">
        <v>101</v>
      </c>
      <c r="BP53">
        <v>1</v>
      </c>
      <c r="BQ53">
        <v>1</v>
      </c>
      <c r="BR53">
        <v>1</v>
      </c>
      <c r="BS53">
        <v>-71</v>
      </c>
      <c r="BU53">
        <v>50</v>
      </c>
      <c r="BV53" s="5" t="s">
        <v>8</v>
      </c>
      <c r="BW53" s="6">
        <v>44013.533300625</v>
      </c>
      <c r="BX53" s="5" t="s">
        <v>103</v>
      </c>
      <c r="BY53">
        <v>1</v>
      </c>
      <c r="BZ53">
        <v>1</v>
      </c>
      <c r="CA53">
        <v>1</v>
      </c>
      <c r="CB53">
        <v>-76</v>
      </c>
      <c r="CD53">
        <v>50</v>
      </c>
      <c r="CE53" s="5" t="s">
        <v>8</v>
      </c>
      <c r="CF53" s="6">
        <v>44038.520196990743</v>
      </c>
      <c r="CG53" s="5" t="s">
        <v>176</v>
      </c>
      <c r="CH53">
        <v>1</v>
      </c>
      <c r="CI53">
        <v>1</v>
      </c>
      <c r="CJ53">
        <v>1</v>
      </c>
      <c r="CK53">
        <v>-59</v>
      </c>
    </row>
    <row r="54" spans="1:89" x14ac:dyDescent="0.25">
      <c r="A54">
        <v>51</v>
      </c>
      <c r="B54" s="5" t="s">
        <v>8</v>
      </c>
      <c r="C54" s="6">
        <v>44012.506331493052</v>
      </c>
      <c r="D54" s="5" t="s">
        <v>23</v>
      </c>
      <c r="E54">
        <v>1</v>
      </c>
      <c r="F54">
        <v>1</v>
      </c>
      <c r="G54">
        <v>1</v>
      </c>
      <c r="H54">
        <v>-59</v>
      </c>
      <c r="J54">
        <v>51</v>
      </c>
      <c r="K54" s="5" t="s">
        <v>8</v>
      </c>
      <c r="L54" s="6">
        <v>44012.534931377311</v>
      </c>
      <c r="M54" s="5" t="s">
        <v>25</v>
      </c>
      <c r="N54">
        <v>1</v>
      </c>
      <c r="O54">
        <v>1</v>
      </c>
      <c r="P54">
        <v>1</v>
      </c>
      <c r="Q54">
        <v>-55</v>
      </c>
      <c r="S54">
        <v>51</v>
      </c>
      <c r="T54" s="5" t="s">
        <v>8</v>
      </c>
      <c r="U54" s="6">
        <v>44012.511563171298</v>
      </c>
      <c r="V54" s="5" t="s">
        <v>27</v>
      </c>
      <c r="W54">
        <v>1</v>
      </c>
      <c r="X54">
        <v>1</v>
      </c>
      <c r="Y54">
        <v>1</v>
      </c>
      <c r="Z54">
        <v>-57</v>
      </c>
      <c r="AB54">
        <v>51</v>
      </c>
      <c r="AC54" s="5" t="s">
        <v>8</v>
      </c>
      <c r="AD54" s="6">
        <v>44012.543287372682</v>
      </c>
      <c r="AE54" s="5" t="s">
        <v>29</v>
      </c>
      <c r="AF54">
        <v>1</v>
      </c>
      <c r="AG54">
        <v>1</v>
      </c>
      <c r="AH54">
        <v>1</v>
      </c>
      <c r="AI54">
        <v>-57</v>
      </c>
      <c r="AK54">
        <v>51</v>
      </c>
      <c r="AL54" s="5" t="s">
        <v>8</v>
      </c>
      <c r="AM54" s="6">
        <v>44012.548024016207</v>
      </c>
      <c r="AN54" s="5" t="s">
        <v>31</v>
      </c>
      <c r="AO54">
        <v>1</v>
      </c>
      <c r="AP54">
        <v>1</v>
      </c>
      <c r="AQ54">
        <v>1</v>
      </c>
      <c r="AR54">
        <v>-72</v>
      </c>
      <c r="AT54">
        <v>16</v>
      </c>
      <c r="AU54" s="5" t="s">
        <v>8</v>
      </c>
      <c r="AV54" s="6">
        <v>44017.515050335649</v>
      </c>
      <c r="AW54" s="5" t="s">
        <v>94</v>
      </c>
      <c r="AX54">
        <v>1</v>
      </c>
      <c r="AY54">
        <v>1</v>
      </c>
      <c r="AZ54">
        <v>1</v>
      </c>
      <c r="BA54">
        <v>-70</v>
      </c>
      <c r="BC54">
        <v>13</v>
      </c>
      <c r="BD54" s="5" t="s">
        <v>8</v>
      </c>
      <c r="BE54" s="6">
        <v>44017.519746319442</v>
      </c>
      <c r="BF54" s="5" t="s">
        <v>97</v>
      </c>
      <c r="BG54">
        <v>1</v>
      </c>
      <c r="BH54">
        <v>1</v>
      </c>
      <c r="BI54">
        <v>1</v>
      </c>
      <c r="BJ54">
        <v>-60</v>
      </c>
      <c r="BL54">
        <v>51</v>
      </c>
      <c r="BM54" s="5" t="s">
        <v>8</v>
      </c>
      <c r="BN54" s="6">
        <v>44013.527917164349</v>
      </c>
      <c r="BO54" s="5" t="s">
        <v>101</v>
      </c>
      <c r="BP54">
        <v>1</v>
      </c>
      <c r="BQ54">
        <v>1</v>
      </c>
      <c r="BR54">
        <v>1</v>
      </c>
      <c r="BS54">
        <v>-69</v>
      </c>
      <c r="BU54">
        <v>51</v>
      </c>
      <c r="BV54" s="5" t="s">
        <v>8</v>
      </c>
      <c r="BW54" s="6">
        <v>44013.53331554398</v>
      </c>
      <c r="BX54" s="5" t="s">
        <v>103</v>
      </c>
      <c r="BY54">
        <v>1</v>
      </c>
      <c r="BZ54">
        <v>1</v>
      </c>
      <c r="CA54">
        <v>1</v>
      </c>
      <c r="CB54">
        <v>-76</v>
      </c>
      <c r="CD54">
        <v>51</v>
      </c>
      <c r="CE54" s="5" t="s">
        <v>8</v>
      </c>
      <c r="CF54" s="6">
        <v>44038.52020885417</v>
      </c>
      <c r="CG54" s="5" t="s">
        <v>176</v>
      </c>
      <c r="CH54">
        <v>1</v>
      </c>
      <c r="CI54">
        <v>1</v>
      </c>
      <c r="CJ54">
        <v>1</v>
      </c>
      <c r="CK54" s="5">
        <v>-57</v>
      </c>
    </row>
    <row r="55" spans="1:89" x14ac:dyDescent="0.25">
      <c r="A55">
        <v>52</v>
      </c>
      <c r="B55" s="5" t="s">
        <v>8</v>
      </c>
      <c r="C55" s="6">
        <v>44012.506346006943</v>
      </c>
      <c r="D55" s="5" t="s">
        <v>23</v>
      </c>
      <c r="E55">
        <v>1</v>
      </c>
      <c r="F55">
        <v>1</v>
      </c>
      <c r="G55">
        <v>1</v>
      </c>
      <c r="H55">
        <v>-58</v>
      </c>
      <c r="J55">
        <v>52</v>
      </c>
      <c r="K55" s="5" t="s">
        <v>8</v>
      </c>
      <c r="L55" s="6">
        <v>44012.534944363426</v>
      </c>
      <c r="M55" s="5" t="s">
        <v>25</v>
      </c>
      <c r="N55">
        <v>1</v>
      </c>
      <c r="O55">
        <v>1</v>
      </c>
      <c r="P55">
        <v>1</v>
      </c>
      <c r="Q55">
        <v>-59</v>
      </c>
      <c r="S55">
        <v>52</v>
      </c>
      <c r="T55" s="5" t="s">
        <v>8</v>
      </c>
      <c r="U55" s="6">
        <v>44012.51157894676</v>
      </c>
      <c r="V55" s="5" t="s">
        <v>27</v>
      </c>
      <c r="W55">
        <v>1</v>
      </c>
      <c r="X55">
        <v>1</v>
      </c>
      <c r="Y55">
        <v>1</v>
      </c>
      <c r="Z55">
        <v>-57</v>
      </c>
      <c r="AB55">
        <v>52</v>
      </c>
      <c r="AC55" s="5" t="s">
        <v>8</v>
      </c>
      <c r="AD55" s="6">
        <v>44012.54330125</v>
      </c>
      <c r="AE55" s="5" t="s">
        <v>29</v>
      </c>
      <c r="AF55">
        <v>1</v>
      </c>
      <c r="AG55">
        <v>1</v>
      </c>
      <c r="AH55">
        <v>1</v>
      </c>
      <c r="AI55">
        <v>-57</v>
      </c>
      <c r="AK55">
        <v>52</v>
      </c>
      <c r="AL55" s="5" t="s">
        <v>8</v>
      </c>
      <c r="AM55" s="6">
        <v>44012.548034259256</v>
      </c>
      <c r="AN55" s="5" t="s">
        <v>31</v>
      </c>
      <c r="AO55">
        <v>1</v>
      </c>
      <c r="AP55">
        <v>1</v>
      </c>
      <c r="AQ55">
        <v>1</v>
      </c>
      <c r="AR55">
        <v>-73</v>
      </c>
      <c r="AT55">
        <v>17</v>
      </c>
      <c r="AU55" s="5" t="s">
        <v>8</v>
      </c>
      <c r="AV55" s="6">
        <v>44017.515059710648</v>
      </c>
      <c r="AW55" s="5" t="s">
        <v>94</v>
      </c>
      <c r="AX55">
        <v>1</v>
      </c>
      <c r="AY55">
        <v>1</v>
      </c>
      <c r="AZ55">
        <v>1</v>
      </c>
      <c r="BA55">
        <v>-70</v>
      </c>
      <c r="BC55">
        <v>14</v>
      </c>
      <c r="BD55" s="5" t="s">
        <v>8</v>
      </c>
      <c r="BE55" s="6">
        <v>44017.519763935183</v>
      </c>
      <c r="BF55" s="5" t="s">
        <v>97</v>
      </c>
      <c r="BG55">
        <v>1</v>
      </c>
      <c r="BH55">
        <v>1</v>
      </c>
      <c r="BI55">
        <v>1</v>
      </c>
      <c r="BJ55">
        <v>-67</v>
      </c>
      <c r="BL55">
        <v>52</v>
      </c>
      <c r="BM55" s="5" t="s">
        <v>8</v>
      </c>
      <c r="BN55" s="6">
        <v>44013.527936087965</v>
      </c>
      <c r="BO55" s="5" t="s">
        <v>101</v>
      </c>
      <c r="BP55">
        <v>1</v>
      </c>
      <c r="BQ55">
        <v>1</v>
      </c>
      <c r="BR55">
        <v>1</v>
      </c>
      <c r="BS55">
        <v>-69</v>
      </c>
      <c r="BU55">
        <v>52</v>
      </c>
      <c r="BV55" s="5" t="s">
        <v>8</v>
      </c>
      <c r="BW55" s="6">
        <v>44013.533322280091</v>
      </c>
      <c r="BX55" s="5" t="s">
        <v>103</v>
      </c>
      <c r="BY55">
        <v>1</v>
      </c>
      <c r="BZ55">
        <v>1</v>
      </c>
      <c r="CA55">
        <v>1</v>
      </c>
      <c r="CB55">
        <v>-81</v>
      </c>
      <c r="CD55">
        <v>52</v>
      </c>
      <c r="CE55" s="5" t="s">
        <v>8</v>
      </c>
      <c r="CF55" s="6">
        <v>44038.52022071759</v>
      </c>
      <c r="CG55" s="5" t="s">
        <v>176</v>
      </c>
      <c r="CH55">
        <v>1</v>
      </c>
      <c r="CI55">
        <v>1</v>
      </c>
      <c r="CJ55">
        <v>1</v>
      </c>
      <c r="CK55" s="5">
        <v>-57</v>
      </c>
    </row>
    <row r="56" spans="1:89" x14ac:dyDescent="0.25">
      <c r="A56">
        <v>53</v>
      </c>
      <c r="B56" s="5" t="s">
        <v>8</v>
      </c>
      <c r="C56" s="6">
        <v>44012.506356018515</v>
      </c>
      <c r="D56" s="5" t="s">
        <v>23</v>
      </c>
      <c r="E56">
        <v>1</v>
      </c>
      <c r="F56">
        <v>1</v>
      </c>
      <c r="G56">
        <v>1</v>
      </c>
      <c r="H56">
        <v>-58</v>
      </c>
      <c r="J56">
        <v>53</v>
      </c>
      <c r="K56" s="5" t="s">
        <v>8</v>
      </c>
      <c r="L56" s="6">
        <v>44012.534954629627</v>
      </c>
      <c r="M56" s="5" t="s">
        <v>25</v>
      </c>
      <c r="N56">
        <v>1</v>
      </c>
      <c r="O56">
        <v>1</v>
      </c>
      <c r="P56">
        <v>1</v>
      </c>
      <c r="Q56">
        <v>-59</v>
      </c>
      <c r="S56">
        <v>53</v>
      </c>
      <c r="T56" s="5" t="s">
        <v>8</v>
      </c>
      <c r="U56" s="6">
        <v>44012.511588090281</v>
      </c>
      <c r="V56" s="5" t="s">
        <v>27</v>
      </c>
      <c r="W56">
        <v>1</v>
      </c>
      <c r="X56">
        <v>1</v>
      </c>
      <c r="Y56">
        <v>1</v>
      </c>
      <c r="Z56">
        <v>-57</v>
      </c>
      <c r="AB56">
        <v>53</v>
      </c>
      <c r="AC56" s="5" t="s">
        <v>8</v>
      </c>
      <c r="AD56" s="6">
        <v>44012.543312905094</v>
      </c>
      <c r="AE56" s="5" t="s">
        <v>29</v>
      </c>
      <c r="AF56">
        <v>1</v>
      </c>
      <c r="AG56">
        <v>1</v>
      </c>
      <c r="AH56">
        <v>1</v>
      </c>
      <c r="AI56">
        <v>-57</v>
      </c>
      <c r="AK56">
        <v>53</v>
      </c>
      <c r="AL56" s="5" t="s">
        <v>8</v>
      </c>
      <c r="AM56" s="6">
        <v>44012.548044502313</v>
      </c>
      <c r="AN56" s="5" t="s">
        <v>31</v>
      </c>
      <c r="AO56">
        <v>1</v>
      </c>
      <c r="AP56">
        <v>1</v>
      </c>
      <c r="AQ56">
        <v>1</v>
      </c>
      <c r="AR56">
        <v>-69</v>
      </c>
      <c r="AT56">
        <v>18</v>
      </c>
      <c r="AU56" s="5" t="s">
        <v>8</v>
      </c>
      <c r="AV56" s="6">
        <v>44017.515070312496</v>
      </c>
      <c r="AW56" s="5" t="s">
        <v>94</v>
      </c>
      <c r="AX56">
        <v>1</v>
      </c>
      <c r="AY56">
        <v>1</v>
      </c>
      <c r="AZ56">
        <v>1</v>
      </c>
      <c r="BA56">
        <v>-71</v>
      </c>
      <c r="BC56">
        <v>15</v>
      </c>
      <c r="BD56" s="5" t="s">
        <v>8</v>
      </c>
      <c r="BE56" s="6">
        <v>44017.519771388892</v>
      </c>
      <c r="BF56" s="5" t="s">
        <v>97</v>
      </c>
      <c r="BG56">
        <v>1</v>
      </c>
      <c r="BH56">
        <v>1</v>
      </c>
      <c r="BI56">
        <v>1</v>
      </c>
      <c r="BJ56">
        <v>-60</v>
      </c>
      <c r="BL56">
        <v>53</v>
      </c>
      <c r="BM56" s="5" t="s">
        <v>8</v>
      </c>
      <c r="BN56" s="6">
        <v>44013.527939907406</v>
      </c>
      <c r="BO56" s="5" t="s">
        <v>101</v>
      </c>
      <c r="BP56">
        <v>1</v>
      </c>
      <c r="BQ56">
        <v>1</v>
      </c>
      <c r="BR56">
        <v>1</v>
      </c>
      <c r="BS56">
        <v>-70</v>
      </c>
      <c r="BU56">
        <v>53</v>
      </c>
      <c r="BV56" s="5" t="s">
        <v>8</v>
      </c>
      <c r="BW56" s="6">
        <v>44013.533336759261</v>
      </c>
      <c r="BX56" s="5" t="s">
        <v>103</v>
      </c>
      <c r="BY56">
        <v>1</v>
      </c>
      <c r="BZ56">
        <v>1</v>
      </c>
      <c r="CA56">
        <v>1</v>
      </c>
      <c r="CB56">
        <v>-77</v>
      </c>
      <c r="CD56">
        <v>53</v>
      </c>
      <c r="CE56" s="5" t="s">
        <v>8</v>
      </c>
      <c r="CF56" s="6">
        <v>44038.520232581017</v>
      </c>
      <c r="CG56" s="5" t="s">
        <v>176</v>
      </c>
      <c r="CH56">
        <v>1</v>
      </c>
      <c r="CI56">
        <v>1</v>
      </c>
      <c r="CJ56">
        <v>1</v>
      </c>
      <c r="CK56" s="5">
        <v>-57</v>
      </c>
    </row>
    <row r="57" spans="1:89" x14ac:dyDescent="0.25">
      <c r="A57">
        <v>54</v>
      </c>
      <c r="B57" s="5" t="s">
        <v>8</v>
      </c>
      <c r="C57" s="6">
        <v>44012.506370856485</v>
      </c>
      <c r="D57" s="5" t="s">
        <v>23</v>
      </c>
      <c r="E57">
        <v>1</v>
      </c>
      <c r="F57">
        <v>1</v>
      </c>
      <c r="G57">
        <v>1</v>
      </c>
      <c r="H57">
        <v>-57</v>
      </c>
      <c r="J57">
        <v>54</v>
      </c>
      <c r="K57" s="5" t="s">
        <v>8</v>
      </c>
      <c r="L57" s="6">
        <v>44012.534971527777</v>
      </c>
      <c r="M57" s="5" t="s">
        <v>25</v>
      </c>
      <c r="N57">
        <v>1</v>
      </c>
      <c r="O57">
        <v>1</v>
      </c>
      <c r="P57">
        <v>1</v>
      </c>
      <c r="Q57">
        <v>-60</v>
      </c>
      <c r="S57">
        <v>54</v>
      </c>
      <c r="T57" s="5" t="s">
        <v>8</v>
      </c>
      <c r="U57" s="6">
        <v>44012.511598657409</v>
      </c>
      <c r="V57" s="5" t="s">
        <v>27</v>
      </c>
      <c r="W57">
        <v>1</v>
      </c>
      <c r="X57">
        <v>1</v>
      </c>
      <c r="Y57">
        <v>1</v>
      </c>
      <c r="Z57">
        <v>-64</v>
      </c>
      <c r="AB57">
        <v>54</v>
      </c>
      <c r="AC57" s="5" t="s">
        <v>8</v>
      </c>
      <c r="AD57" s="6">
        <v>44012.543336099538</v>
      </c>
      <c r="AE57" s="5" t="s">
        <v>29</v>
      </c>
      <c r="AF57">
        <v>1</v>
      </c>
      <c r="AG57">
        <v>1</v>
      </c>
      <c r="AH57">
        <v>1</v>
      </c>
      <c r="AI57">
        <v>-58</v>
      </c>
      <c r="AK57">
        <v>54</v>
      </c>
      <c r="AL57" s="5" t="s">
        <v>8</v>
      </c>
      <c r="AM57" s="6">
        <v>44012.54805474537</v>
      </c>
      <c r="AN57" s="5" t="s">
        <v>31</v>
      </c>
      <c r="AO57">
        <v>1</v>
      </c>
      <c r="AP57">
        <v>1</v>
      </c>
      <c r="AQ57">
        <v>1</v>
      </c>
      <c r="AR57">
        <v>-70</v>
      </c>
      <c r="AT57">
        <v>19</v>
      </c>
      <c r="AU57" s="5" t="s">
        <v>8</v>
      </c>
      <c r="AV57" s="6">
        <v>44017.51508513889</v>
      </c>
      <c r="AW57" s="5" t="s">
        <v>94</v>
      </c>
      <c r="AX57">
        <v>1</v>
      </c>
      <c r="AY57">
        <v>1</v>
      </c>
      <c r="AZ57">
        <v>1</v>
      </c>
      <c r="BA57">
        <v>-70</v>
      </c>
      <c r="BC57">
        <v>16</v>
      </c>
      <c r="BD57" s="5" t="s">
        <v>8</v>
      </c>
      <c r="BE57" s="6">
        <v>44017.519782361109</v>
      </c>
      <c r="BF57" s="5" t="s">
        <v>97</v>
      </c>
      <c r="BG57">
        <v>1</v>
      </c>
      <c r="BH57">
        <v>1</v>
      </c>
      <c r="BI57">
        <v>1</v>
      </c>
      <c r="BJ57">
        <v>-60</v>
      </c>
      <c r="BL57">
        <v>54</v>
      </c>
      <c r="BM57" s="5" t="s">
        <v>8</v>
      </c>
      <c r="BN57" s="6">
        <v>44013.527951944445</v>
      </c>
      <c r="BO57" s="5" t="s">
        <v>101</v>
      </c>
      <c r="BP57">
        <v>1</v>
      </c>
      <c r="BQ57">
        <v>1</v>
      </c>
      <c r="BR57">
        <v>1</v>
      </c>
      <c r="BS57">
        <v>-72</v>
      </c>
      <c r="BU57">
        <v>54</v>
      </c>
      <c r="BV57" s="5" t="s">
        <v>8</v>
      </c>
      <c r="BW57" s="6">
        <v>44013.533345289354</v>
      </c>
      <c r="BX57" s="5" t="s">
        <v>103</v>
      </c>
      <c r="BY57">
        <v>1</v>
      </c>
      <c r="BZ57">
        <v>1</v>
      </c>
      <c r="CA57">
        <v>1</v>
      </c>
      <c r="CB57">
        <v>-77</v>
      </c>
      <c r="CD57">
        <v>54</v>
      </c>
      <c r="CE57" s="5" t="s">
        <v>8</v>
      </c>
      <c r="CF57" s="6">
        <v>44038.520244444444</v>
      </c>
      <c r="CG57" s="5" t="s">
        <v>176</v>
      </c>
      <c r="CH57">
        <v>1</v>
      </c>
      <c r="CI57">
        <v>1</v>
      </c>
      <c r="CJ57">
        <v>1</v>
      </c>
      <c r="CK57" s="5">
        <v>-53</v>
      </c>
    </row>
    <row r="58" spans="1:89" x14ac:dyDescent="0.25">
      <c r="A58">
        <v>55</v>
      </c>
      <c r="B58" s="5" t="s">
        <v>8</v>
      </c>
      <c r="C58" s="6">
        <v>44012.506378726852</v>
      </c>
      <c r="D58" s="5" t="s">
        <v>23</v>
      </c>
      <c r="E58">
        <v>1</v>
      </c>
      <c r="F58">
        <v>1</v>
      </c>
      <c r="G58">
        <v>1</v>
      </c>
      <c r="H58">
        <v>-58</v>
      </c>
      <c r="J58">
        <v>55</v>
      </c>
      <c r="K58" s="5" t="s">
        <v>8</v>
      </c>
      <c r="L58" s="6">
        <v>44012.534979432872</v>
      </c>
      <c r="M58" s="5" t="s">
        <v>25</v>
      </c>
      <c r="N58">
        <v>1</v>
      </c>
      <c r="O58">
        <v>1</v>
      </c>
      <c r="P58">
        <v>1</v>
      </c>
      <c r="Q58">
        <v>-55</v>
      </c>
      <c r="S58">
        <v>55</v>
      </c>
      <c r="T58" s="5" t="s">
        <v>8</v>
      </c>
      <c r="U58" s="6">
        <v>44012.511610891204</v>
      </c>
      <c r="V58" s="5" t="s">
        <v>27</v>
      </c>
      <c r="W58">
        <v>1</v>
      </c>
      <c r="X58">
        <v>1</v>
      </c>
      <c r="Y58">
        <v>1</v>
      </c>
      <c r="Z58">
        <v>-59</v>
      </c>
      <c r="AB58">
        <v>55</v>
      </c>
      <c r="AC58" s="5" t="s">
        <v>8</v>
      </c>
      <c r="AD58" s="6">
        <v>44012.543345138889</v>
      </c>
      <c r="AE58" s="5" t="s">
        <v>29</v>
      </c>
      <c r="AF58">
        <v>1</v>
      </c>
      <c r="AG58">
        <v>1</v>
      </c>
      <c r="AH58">
        <v>1</v>
      </c>
      <c r="AI58">
        <v>-56</v>
      </c>
      <c r="AK58">
        <v>55</v>
      </c>
      <c r="AL58" s="5" t="s">
        <v>8</v>
      </c>
      <c r="AM58" s="6">
        <v>44012.548064988427</v>
      </c>
      <c r="AN58" s="5" t="s">
        <v>31</v>
      </c>
      <c r="AO58">
        <v>1</v>
      </c>
      <c r="AP58">
        <v>1</v>
      </c>
      <c r="AQ58">
        <v>1</v>
      </c>
      <c r="AR58">
        <v>-70</v>
      </c>
      <c r="AT58">
        <v>20</v>
      </c>
      <c r="AU58" s="5" t="s">
        <v>8</v>
      </c>
      <c r="AV58" s="6">
        <v>44017.515093587965</v>
      </c>
      <c r="AW58" s="5" t="s">
        <v>94</v>
      </c>
      <c r="AX58">
        <v>1</v>
      </c>
      <c r="AY58">
        <v>1</v>
      </c>
      <c r="AZ58">
        <v>1</v>
      </c>
      <c r="BA58">
        <v>-70</v>
      </c>
      <c r="BC58">
        <v>17</v>
      </c>
      <c r="BD58" s="5" t="s">
        <v>8</v>
      </c>
      <c r="BE58" s="6">
        <v>44017.519800462964</v>
      </c>
      <c r="BF58" s="5" t="s">
        <v>97</v>
      </c>
      <c r="BG58">
        <v>1</v>
      </c>
      <c r="BH58">
        <v>1</v>
      </c>
      <c r="BI58">
        <v>1</v>
      </c>
      <c r="BJ58">
        <v>-62</v>
      </c>
      <c r="BL58">
        <v>55</v>
      </c>
      <c r="BM58" s="5" t="s">
        <v>8</v>
      </c>
      <c r="BN58" s="6">
        <v>44013.527966180554</v>
      </c>
      <c r="BO58" s="5" t="s">
        <v>101</v>
      </c>
      <c r="BP58">
        <v>1</v>
      </c>
      <c r="BQ58">
        <v>1</v>
      </c>
      <c r="BR58">
        <v>1</v>
      </c>
      <c r="BS58">
        <v>-71</v>
      </c>
      <c r="BU58">
        <v>55</v>
      </c>
      <c r="BV58" s="5" t="s">
        <v>8</v>
      </c>
      <c r="BW58" s="6">
        <v>44013.533366215277</v>
      </c>
      <c r="BX58" s="5" t="s">
        <v>103</v>
      </c>
      <c r="BY58">
        <v>1</v>
      </c>
      <c r="BZ58">
        <v>1</v>
      </c>
      <c r="CA58">
        <v>1</v>
      </c>
      <c r="CB58">
        <v>-83</v>
      </c>
      <c r="CD58">
        <v>55</v>
      </c>
      <c r="CE58" s="5" t="s">
        <v>8</v>
      </c>
      <c r="CF58" s="6">
        <v>44038.520256249998</v>
      </c>
      <c r="CG58" s="5" t="s">
        <v>176</v>
      </c>
      <c r="CH58">
        <v>1</v>
      </c>
      <c r="CI58">
        <v>1</v>
      </c>
      <c r="CJ58">
        <v>1</v>
      </c>
      <c r="CK58" s="5">
        <v>-54</v>
      </c>
    </row>
    <row r="59" spans="1:89" x14ac:dyDescent="0.25">
      <c r="A59">
        <v>56</v>
      </c>
      <c r="B59" s="5" t="s">
        <v>8</v>
      </c>
      <c r="C59" s="6">
        <v>44012.506401932871</v>
      </c>
      <c r="D59" s="5" t="s">
        <v>23</v>
      </c>
      <c r="E59">
        <v>1</v>
      </c>
      <c r="F59">
        <v>1</v>
      </c>
      <c r="G59">
        <v>1</v>
      </c>
      <c r="H59">
        <v>-56</v>
      </c>
      <c r="J59">
        <v>56</v>
      </c>
      <c r="K59" s="5" t="s">
        <v>8</v>
      </c>
      <c r="L59" s="6">
        <v>44012.534988888889</v>
      </c>
      <c r="M59" s="5" t="s">
        <v>25</v>
      </c>
      <c r="N59">
        <v>1</v>
      </c>
      <c r="O59">
        <v>1</v>
      </c>
      <c r="P59">
        <v>1</v>
      </c>
      <c r="Q59">
        <v>-55</v>
      </c>
      <c r="S59">
        <v>56</v>
      </c>
      <c r="T59" s="5" t="s">
        <v>8</v>
      </c>
      <c r="U59" s="6">
        <v>44012.511625613428</v>
      </c>
      <c r="V59" s="5" t="s">
        <v>27</v>
      </c>
      <c r="W59">
        <v>1</v>
      </c>
      <c r="X59">
        <v>1</v>
      </c>
      <c r="Y59">
        <v>1</v>
      </c>
      <c r="Z59">
        <v>-57</v>
      </c>
      <c r="AB59">
        <v>56</v>
      </c>
      <c r="AC59" s="5" t="s">
        <v>8</v>
      </c>
      <c r="AD59" s="6">
        <v>44012.543356898146</v>
      </c>
      <c r="AE59" s="5" t="s">
        <v>29</v>
      </c>
      <c r="AF59">
        <v>1</v>
      </c>
      <c r="AG59">
        <v>1</v>
      </c>
      <c r="AH59">
        <v>1</v>
      </c>
      <c r="AI59">
        <v>-56</v>
      </c>
      <c r="AK59">
        <v>56</v>
      </c>
      <c r="AL59" s="5" t="s">
        <v>8</v>
      </c>
      <c r="AM59" s="6">
        <v>44012.548075231483</v>
      </c>
      <c r="AN59" s="5" t="s">
        <v>31</v>
      </c>
      <c r="AO59">
        <v>1</v>
      </c>
      <c r="AP59">
        <v>1</v>
      </c>
      <c r="AQ59">
        <v>1</v>
      </c>
      <c r="AR59">
        <v>-68</v>
      </c>
      <c r="AT59">
        <v>21</v>
      </c>
      <c r="AU59" s="5" t="s">
        <v>8</v>
      </c>
      <c r="AV59" s="6">
        <v>44017.515104201389</v>
      </c>
      <c r="AW59" s="5" t="s">
        <v>94</v>
      </c>
      <c r="AX59">
        <v>1</v>
      </c>
      <c r="AY59">
        <v>1</v>
      </c>
      <c r="AZ59">
        <v>1</v>
      </c>
      <c r="BA59">
        <v>-71</v>
      </c>
      <c r="BC59">
        <v>18</v>
      </c>
      <c r="BD59" s="5" t="s">
        <v>8</v>
      </c>
      <c r="BE59" s="6">
        <v>44017.519804305557</v>
      </c>
      <c r="BF59" s="5" t="s">
        <v>97</v>
      </c>
      <c r="BG59">
        <v>1</v>
      </c>
      <c r="BH59">
        <v>1</v>
      </c>
      <c r="BI59">
        <v>1</v>
      </c>
      <c r="BJ59">
        <v>-68</v>
      </c>
      <c r="BL59">
        <v>56</v>
      </c>
      <c r="BM59" s="5" t="s">
        <v>8</v>
      </c>
      <c r="BN59" s="6">
        <v>44013.52797520833</v>
      </c>
      <c r="BO59" s="5" t="s">
        <v>101</v>
      </c>
      <c r="BP59">
        <v>1</v>
      </c>
      <c r="BQ59">
        <v>1</v>
      </c>
      <c r="BR59">
        <v>1</v>
      </c>
      <c r="BS59">
        <v>-69</v>
      </c>
      <c r="BU59">
        <v>56</v>
      </c>
      <c r="BV59" s="5" t="s">
        <v>8</v>
      </c>
      <c r="BW59" s="6">
        <v>44013.533369803241</v>
      </c>
      <c r="BX59" s="5" t="s">
        <v>103</v>
      </c>
      <c r="BY59">
        <v>1</v>
      </c>
      <c r="BZ59">
        <v>1</v>
      </c>
      <c r="CA59">
        <v>1</v>
      </c>
      <c r="CB59">
        <v>-76</v>
      </c>
      <c r="CD59">
        <v>56</v>
      </c>
      <c r="CE59" s="5" t="s">
        <v>8</v>
      </c>
      <c r="CF59" s="6">
        <v>44038.520268113425</v>
      </c>
      <c r="CG59" s="5" t="s">
        <v>176</v>
      </c>
      <c r="CH59">
        <v>1</v>
      </c>
      <c r="CI59">
        <v>1</v>
      </c>
      <c r="CJ59">
        <v>1</v>
      </c>
      <c r="CK59">
        <v>-57</v>
      </c>
    </row>
    <row r="60" spans="1:89" x14ac:dyDescent="0.25">
      <c r="A60">
        <v>57</v>
      </c>
      <c r="B60" s="5" t="s">
        <v>8</v>
      </c>
      <c r="C60" s="6">
        <v>44012.506412314811</v>
      </c>
      <c r="D60" s="5" t="s">
        <v>23</v>
      </c>
      <c r="E60">
        <v>1</v>
      </c>
      <c r="F60">
        <v>1</v>
      </c>
      <c r="G60">
        <v>1</v>
      </c>
      <c r="H60">
        <v>-60</v>
      </c>
      <c r="J60">
        <v>57</v>
      </c>
      <c r="K60" s="5" t="s">
        <v>8</v>
      </c>
      <c r="L60" s="6">
        <v>44012.535005486112</v>
      </c>
      <c r="M60" s="5" t="s">
        <v>25</v>
      </c>
      <c r="N60">
        <v>1</v>
      </c>
      <c r="O60">
        <v>1</v>
      </c>
      <c r="P60">
        <v>1</v>
      </c>
      <c r="Q60">
        <v>-59</v>
      </c>
      <c r="S60">
        <v>57</v>
      </c>
      <c r="T60" s="5" t="s">
        <v>8</v>
      </c>
      <c r="U60" s="6">
        <v>44012.511634062503</v>
      </c>
      <c r="V60" s="5" t="s">
        <v>27</v>
      </c>
      <c r="W60">
        <v>1</v>
      </c>
      <c r="X60">
        <v>1</v>
      </c>
      <c r="Y60">
        <v>1</v>
      </c>
      <c r="Z60">
        <v>-57</v>
      </c>
      <c r="AB60">
        <v>57</v>
      </c>
      <c r="AC60" s="5" t="s">
        <v>8</v>
      </c>
      <c r="AD60" s="6">
        <v>44012.543376921298</v>
      </c>
      <c r="AE60" s="5" t="s">
        <v>29</v>
      </c>
      <c r="AF60">
        <v>1</v>
      </c>
      <c r="AG60">
        <v>1</v>
      </c>
      <c r="AH60">
        <v>1</v>
      </c>
      <c r="AI60">
        <v>-56</v>
      </c>
      <c r="AK60">
        <v>57</v>
      </c>
      <c r="AL60" s="5" t="s">
        <v>8</v>
      </c>
      <c r="AM60" s="6">
        <v>44012.54808547454</v>
      </c>
      <c r="AN60" s="5" t="s">
        <v>31</v>
      </c>
      <c r="AO60">
        <v>1</v>
      </c>
      <c r="AP60">
        <v>1</v>
      </c>
      <c r="AQ60">
        <v>1</v>
      </c>
      <c r="AR60">
        <v>-69</v>
      </c>
      <c r="AT60">
        <v>22</v>
      </c>
      <c r="AU60" s="5" t="s">
        <v>8</v>
      </c>
      <c r="AV60" s="6">
        <v>44017.515116168979</v>
      </c>
      <c r="AW60" s="5" t="s">
        <v>94</v>
      </c>
      <c r="AX60">
        <v>1</v>
      </c>
      <c r="AY60">
        <v>1</v>
      </c>
      <c r="AZ60">
        <v>1</v>
      </c>
      <c r="BA60">
        <v>-71</v>
      </c>
      <c r="BC60">
        <v>19</v>
      </c>
      <c r="BD60" s="5" t="s">
        <v>8</v>
      </c>
      <c r="BE60" s="6">
        <v>44017.519815879627</v>
      </c>
      <c r="BF60" s="5" t="s">
        <v>97</v>
      </c>
      <c r="BG60">
        <v>1</v>
      </c>
      <c r="BH60">
        <v>1</v>
      </c>
      <c r="BI60">
        <v>1</v>
      </c>
      <c r="BJ60">
        <v>-60</v>
      </c>
      <c r="BL60">
        <v>57</v>
      </c>
      <c r="BM60" s="5" t="s">
        <v>8</v>
      </c>
      <c r="BN60" s="6">
        <v>44013.527989282411</v>
      </c>
      <c r="BO60" s="5" t="s">
        <v>101</v>
      </c>
      <c r="BP60">
        <v>1</v>
      </c>
      <c r="BQ60">
        <v>1</v>
      </c>
      <c r="BR60">
        <v>1</v>
      </c>
      <c r="BS60">
        <v>-70</v>
      </c>
      <c r="BU60">
        <v>57</v>
      </c>
      <c r="BV60" s="5" t="s">
        <v>8</v>
      </c>
      <c r="BW60" s="6">
        <v>44013.533380706016</v>
      </c>
      <c r="BX60" s="5" t="s">
        <v>103</v>
      </c>
      <c r="BY60">
        <v>1</v>
      </c>
      <c r="BZ60">
        <v>1</v>
      </c>
      <c r="CA60">
        <v>1</v>
      </c>
      <c r="CB60">
        <v>-78</v>
      </c>
      <c r="CD60">
        <v>57</v>
      </c>
      <c r="CE60" s="5" t="s">
        <v>8</v>
      </c>
      <c r="CF60" s="6">
        <v>44038.520279976852</v>
      </c>
      <c r="CG60" s="5" t="s">
        <v>176</v>
      </c>
      <c r="CH60">
        <v>1</v>
      </c>
      <c r="CI60">
        <v>1</v>
      </c>
      <c r="CJ60">
        <v>1</v>
      </c>
      <c r="CK60">
        <v>-68</v>
      </c>
    </row>
    <row r="61" spans="1:89" x14ac:dyDescent="0.25">
      <c r="A61">
        <v>58</v>
      </c>
      <c r="B61" s="5" t="s">
        <v>8</v>
      </c>
      <c r="C61" s="6">
        <v>44012.506435509262</v>
      </c>
      <c r="D61" s="5" t="s">
        <v>23</v>
      </c>
      <c r="E61">
        <v>1</v>
      </c>
      <c r="F61">
        <v>1</v>
      </c>
      <c r="G61">
        <v>1</v>
      </c>
      <c r="H61">
        <v>-59</v>
      </c>
      <c r="J61">
        <v>58</v>
      </c>
      <c r="K61" s="5" t="s">
        <v>8</v>
      </c>
      <c r="L61" s="6">
        <v>44012.535012094908</v>
      </c>
      <c r="M61" s="5" t="s">
        <v>25</v>
      </c>
      <c r="N61">
        <v>1</v>
      </c>
      <c r="O61">
        <v>1</v>
      </c>
      <c r="P61">
        <v>1</v>
      </c>
      <c r="Q61">
        <v>-59</v>
      </c>
      <c r="S61">
        <v>58</v>
      </c>
      <c r="T61" s="5" t="s">
        <v>8</v>
      </c>
      <c r="U61" s="6">
        <v>44012.511644224534</v>
      </c>
      <c r="V61" s="5" t="s">
        <v>27</v>
      </c>
      <c r="W61">
        <v>1</v>
      </c>
      <c r="X61">
        <v>1</v>
      </c>
      <c r="Y61">
        <v>1</v>
      </c>
      <c r="Z61">
        <v>-59</v>
      </c>
      <c r="AB61">
        <v>58</v>
      </c>
      <c r="AC61" s="5" t="s">
        <v>8</v>
      </c>
      <c r="AD61" s="6">
        <v>44012.543382037038</v>
      </c>
      <c r="AE61" s="5" t="s">
        <v>29</v>
      </c>
      <c r="AF61">
        <v>1</v>
      </c>
      <c r="AG61">
        <v>1</v>
      </c>
      <c r="AH61">
        <v>1</v>
      </c>
      <c r="AI61">
        <v>-61</v>
      </c>
      <c r="AK61">
        <v>58</v>
      </c>
      <c r="AL61" s="5" t="s">
        <v>8</v>
      </c>
      <c r="AM61" s="6">
        <v>44012.54809571759</v>
      </c>
      <c r="AN61" s="5" t="s">
        <v>31</v>
      </c>
      <c r="AO61">
        <v>1</v>
      </c>
      <c r="AP61">
        <v>1</v>
      </c>
      <c r="AQ61">
        <v>1</v>
      </c>
      <c r="AR61">
        <v>-74</v>
      </c>
      <c r="AT61">
        <v>23</v>
      </c>
      <c r="AU61" s="5" t="s">
        <v>8</v>
      </c>
      <c r="AV61" s="6">
        <v>44017.515132141205</v>
      </c>
      <c r="AW61" s="5" t="s">
        <v>94</v>
      </c>
      <c r="AX61">
        <v>1</v>
      </c>
      <c r="AY61">
        <v>1</v>
      </c>
      <c r="AZ61">
        <v>1</v>
      </c>
      <c r="BA61">
        <v>-64</v>
      </c>
      <c r="BC61">
        <v>20</v>
      </c>
      <c r="BD61" s="5" t="s">
        <v>8</v>
      </c>
      <c r="BE61" s="6">
        <v>44017.51982645833</v>
      </c>
      <c r="BF61" s="5" t="s">
        <v>97</v>
      </c>
      <c r="BG61">
        <v>1</v>
      </c>
      <c r="BH61">
        <v>1</v>
      </c>
      <c r="BI61">
        <v>1</v>
      </c>
      <c r="BJ61">
        <v>-60</v>
      </c>
      <c r="BL61">
        <v>58</v>
      </c>
      <c r="BM61" s="5" t="s">
        <v>8</v>
      </c>
      <c r="BN61" s="6">
        <v>44013.527998831021</v>
      </c>
      <c r="BO61" s="5" t="s">
        <v>101</v>
      </c>
      <c r="BP61">
        <v>1</v>
      </c>
      <c r="BQ61">
        <v>1</v>
      </c>
      <c r="BR61">
        <v>1</v>
      </c>
      <c r="BS61">
        <v>-70</v>
      </c>
      <c r="BU61">
        <v>58</v>
      </c>
      <c r="BV61" s="5" t="s">
        <v>8</v>
      </c>
      <c r="BW61" s="6">
        <v>44013.533391365738</v>
      </c>
      <c r="BX61" s="5" t="s">
        <v>103</v>
      </c>
      <c r="BY61">
        <v>1</v>
      </c>
      <c r="BZ61">
        <v>1</v>
      </c>
      <c r="CA61">
        <v>1</v>
      </c>
      <c r="CB61">
        <v>-78</v>
      </c>
      <c r="CD61">
        <v>58</v>
      </c>
      <c r="CE61" s="5" t="s">
        <v>8</v>
      </c>
      <c r="CF61" s="6">
        <v>44038.520291840279</v>
      </c>
      <c r="CG61" s="5" t="s">
        <v>176</v>
      </c>
      <c r="CH61">
        <v>1</v>
      </c>
      <c r="CI61">
        <v>1</v>
      </c>
      <c r="CJ61">
        <v>1</v>
      </c>
      <c r="CK61">
        <v>-54</v>
      </c>
    </row>
    <row r="62" spans="1:89" x14ac:dyDescent="0.25">
      <c r="A62">
        <v>59</v>
      </c>
      <c r="B62" s="5" t="s">
        <v>8</v>
      </c>
      <c r="C62" s="6">
        <v>44012.506447939813</v>
      </c>
      <c r="D62" s="5" t="s">
        <v>23</v>
      </c>
      <c r="E62">
        <v>1</v>
      </c>
      <c r="F62">
        <v>1</v>
      </c>
      <c r="G62">
        <v>1</v>
      </c>
      <c r="H62">
        <v>-55</v>
      </c>
      <c r="J62">
        <v>59</v>
      </c>
      <c r="K62" s="5" t="s">
        <v>8</v>
      </c>
      <c r="L62" s="6">
        <v>44012.535024548612</v>
      </c>
      <c r="M62" s="5" t="s">
        <v>25</v>
      </c>
      <c r="N62">
        <v>1</v>
      </c>
      <c r="O62">
        <v>1</v>
      </c>
      <c r="P62">
        <v>1</v>
      </c>
      <c r="Q62">
        <v>-59</v>
      </c>
      <c r="S62">
        <v>59</v>
      </c>
      <c r="T62" s="5" t="s">
        <v>8</v>
      </c>
      <c r="U62" s="6">
        <v>44012.51166103009</v>
      </c>
      <c r="V62" s="5" t="s">
        <v>27</v>
      </c>
      <c r="W62">
        <v>1</v>
      </c>
      <c r="X62">
        <v>1</v>
      </c>
      <c r="Y62">
        <v>1</v>
      </c>
      <c r="Z62">
        <v>-60</v>
      </c>
      <c r="AB62">
        <v>59</v>
      </c>
      <c r="AC62" s="5" t="s">
        <v>8</v>
      </c>
      <c r="AD62" s="6">
        <v>44012.543391250001</v>
      </c>
      <c r="AE62" s="5" t="s">
        <v>29</v>
      </c>
      <c r="AF62">
        <v>1</v>
      </c>
      <c r="AG62">
        <v>1</v>
      </c>
      <c r="AH62">
        <v>1</v>
      </c>
      <c r="AI62">
        <v>-55</v>
      </c>
      <c r="AK62">
        <v>59</v>
      </c>
      <c r="AL62" s="5" t="s">
        <v>8</v>
      </c>
      <c r="AM62" s="6">
        <v>44012.548105960646</v>
      </c>
      <c r="AN62" s="5" t="s">
        <v>31</v>
      </c>
      <c r="AO62">
        <v>1</v>
      </c>
      <c r="AP62">
        <v>1</v>
      </c>
      <c r="AQ62">
        <v>1</v>
      </c>
      <c r="AR62">
        <v>-71</v>
      </c>
      <c r="AT62">
        <v>24</v>
      </c>
      <c r="AU62" s="5" t="s">
        <v>8</v>
      </c>
      <c r="AV62" s="6">
        <v>44017.515141249998</v>
      </c>
      <c r="AW62" s="5" t="s">
        <v>94</v>
      </c>
      <c r="AX62">
        <v>1</v>
      </c>
      <c r="AY62">
        <v>1</v>
      </c>
      <c r="AZ62">
        <v>1</v>
      </c>
      <c r="BA62">
        <v>-71</v>
      </c>
      <c r="BC62">
        <v>21</v>
      </c>
      <c r="BD62" s="5" t="s">
        <v>8</v>
      </c>
      <c r="BE62" s="6">
        <v>44017.51984966435</v>
      </c>
      <c r="BF62" s="5" t="s">
        <v>97</v>
      </c>
      <c r="BG62">
        <v>1</v>
      </c>
      <c r="BH62">
        <v>1</v>
      </c>
      <c r="BI62">
        <v>1</v>
      </c>
      <c r="BJ62">
        <v>-67</v>
      </c>
      <c r="BL62">
        <v>59</v>
      </c>
      <c r="BM62" s="5" t="s">
        <v>8</v>
      </c>
      <c r="BN62" s="6">
        <v>44013.528010231479</v>
      </c>
      <c r="BO62" s="5" t="s">
        <v>101</v>
      </c>
      <c r="BP62">
        <v>1</v>
      </c>
      <c r="BQ62">
        <v>1</v>
      </c>
      <c r="BR62">
        <v>1</v>
      </c>
      <c r="BS62">
        <v>-69</v>
      </c>
      <c r="BU62">
        <v>59</v>
      </c>
      <c r="BV62" s="5" t="s">
        <v>8</v>
      </c>
      <c r="BW62" s="6">
        <v>44013.533409074073</v>
      </c>
      <c r="BX62" s="5" t="s">
        <v>103</v>
      </c>
      <c r="BY62">
        <v>1</v>
      </c>
      <c r="BZ62">
        <v>1</v>
      </c>
      <c r="CA62">
        <v>1</v>
      </c>
      <c r="CB62">
        <v>-76</v>
      </c>
      <c r="CD62">
        <v>59</v>
      </c>
      <c r="CE62" s="5" t="s">
        <v>8</v>
      </c>
      <c r="CF62" s="6">
        <v>44038.520303703706</v>
      </c>
      <c r="CG62" s="5" t="s">
        <v>176</v>
      </c>
      <c r="CH62">
        <v>1</v>
      </c>
      <c r="CI62">
        <v>1</v>
      </c>
      <c r="CJ62">
        <v>1</v>
      </c>
      <c r="CK62">
        <v>-68</v>
      </c>
    </row>
    <row r="63" spans="1:89" x14ac:dyDescent="0.25">
      <c r="A63">
        <v>60</v>
      </c>
      <c r="B63" s="5" t="s">
        <v>8</v>
      </c>
      <c r="C63" s="6">
        <v>44012.506460706019</v>
      </c>
      <c r="D63" s="5" t="s">
        <v>23</v>
      </c>
      <c r="E63">
        <v>1</v>
      </c>
      <c r="F63">
        <v>1</v>
      </c>
      <c r="G63">
        <v>1</v>
      </c>
      <c r="H63">
        <v>-57</v>
      </c>
      <c r="J63">
        <v>60</v>
      </c>
      <c r="K63" s="5" t="s">
        <v>8</v>
      </c>
      <c r="L63" s="6">
        <v>44012.53503939815</v>
      </c>
      <c r="M63" s="5" t="s">
        <v>25</v>
      </c>
      <c r="N63">
        <v>1</v>
      </c>
      <c r="O63">
        <v>1</v>
      </c>
      <c r="P63">
        <v>1</v>
      </c>
      <c r="Q63">
        <v>-55</v>
      </c>
      <c r="S63">
        <v>60</v>
      </c>
      <c r="T63" s="5" t="s">
        <v>8</v>
      </c>
      <c r="U63" s="6">
        <v>44012.511668113424</v>
      </c>
      <c r="V63" s="5" t="s">
        <v>27</v>
      </c>
      <c r="W63">
        <v>1</v>
      </c>
      <c r="X63">
        <v>1</v>
      </c>
      <c r="Y63">
        <v>1</v>
      </c>
      <c r="Z63">
        <v>-64</v>
      </c>
      <c r="AB63">
        <v>60</v>
      </c>
      <c r="AC63" s="5" t="s">
        <v>8</v>
      </c>
      <c r="AD63" s="6">
        <v>44012.543405706019</v>
      </c>
      <c r="AE63" s="5" t="s">
        <v>29</v>
      </c>
      <c r="AF63">
        <v>1</v>
      </c>
      <c r="AG63">
        <v>1</v>
      </c>
      <c r="AH63">
        <v>1</v>
      </c>
      <c r="AI63">
        <v>-55</v>
      </c>
      <c r="AK63">
        <v>60</v>
      </c>
      <c r="AL63" s="5" t="s">
        <v>8</v>
      </c>
      <c r="AM63" s="6">
        <v>44012.548116203703</v>
      </c>
      <c r="AN63" s="5" t="s">
        <v>31</v>
      </c>
      <c r="AO63">
        <v>1</v>
      </c>
      <c r="AP63">
        <v>1</v>
      </c>
      <c r="AQ63">
        <v>1</v>
      </c>
      <c r="AR63">
        <v>-71</v>
      </c>
      <c r="AT63">
        <v>25</v>
      </c>
      <c r="AU63" s="5" t="s">
        <v>8</v>
      </c>
      <c r="AV63" s="6">
        <v>44017.51515107639</v>
      </c>
      <c r="AW63" s="5" t="s">
        <v>94</v>
      </c>
      <c r="AX63">
        <v>1</v>
      </c>
      <c r="AY63">
        <v>1</v>
      </c>
      <c r="AZ63">
        <v>1</v>
      </c>
      <c r="BA63">
        <v>-70</v>
      </c>
      <c r="BC63">
        <v>22</v>
      </c>
      <c r="BD63" s="5" t="s">
        <v>8</v>
      </c>
      <c r="BE63" s="6">
        <v>44017.519862615743</v>
      </c>
      <c r="BF63" s="5" t="s">
        <v>97</v>
      </c>
      <c r="BG63">
        <v>1</v>
      </c>
      <c r="BH63">
        <v>1</v>
      </c>
      <c r="BI63">
        <v>1</v>
      </c>
      <c r="BJ63">
        <v>-67</v>
      </c>
      <c r="BL63">
        <v>60</v>
      </c>
      <c r="BM63" s="5" t="s">
        <v>8</v>
      </c>
      <c r="BN63" s="6">
        <v>44013.528022881947</v>
      </c>
      <c r="BO63" s="5" t="s">
        <v>101</v>
      </c>
      <c r="BP63">
        <v>1</v>
      </c>
      <c r="BQ63">
        <v>1</v>
      </c>
      <c r="BR63">
        <v>1</v>
      </c>
      <c r="BS63">
        <v>-68</v>
      </c>
      <c r="BU63">
        <v>60</v>
      </c>
      <c r="BV63" s="5" t="s">
        <v>8</v>
      </c>
      <c r="BW63" s="6">
        <v>44013.533414398145</v>
      </c>
      <c r="BX63" s="5" t="s">
        <v>103</v>
      </c>
      <c r="BY63">
        <v>1</v>
      </c>
      <c r="BZ63">
        <v>1</v>
      </c>
      <c r="CA63">
        <v>1</v>
      </c>
      <c r="CB63">
        <v>-84</v>
      </c>
      <c r="CD63">
        <v>60</v>
      </c>
      <c r="CE63" s="5" t="s">
        <v>8</v>
      </c>
      <c r="CF63" s="6">
        <v>44038.520315567126</v>
      </c>
      <c r="CG63" s="5" t="s">
        <v>176</v>
      </c>
      <c r="CH63">
        <v>1</v>
      </c>
      <c r="CI63">
        <v>1</v>
      </c>
      <c r="CJ63">
        <v>1</v>
      </c>
      <c r="CK63">
        <v>-68</v>
      </c>
    </row>
    <row r="64" spans="1:89" x14ac:dyDescent="0.25">
      <c r="A64">
        <v>61</v>
      </c>
      <c r="B64" s="5" t="s">
        <v>8</v>
      </c>
      <c r="C64" s="6">
        <v>44012.506479675925</v>
      </c>
      <c r="D64" s="5" t="s">
        <v>23</v>
      </c>
      <c r="E64">
        <v>1</v>
      </c>
      <c r="F64">
        <v>1</v>
      </c>
      <c r="G64">
        <v>1</v>
      </c>
      <c r="H64">
        <v>-58</v>
      </c>
      <c r="J64">
        <v>61</v>
      </c>
      <c r="K64" s="5" t="s">
        <v>8</v>
      </c>
      <c r="L64" s="6">
        <v>44012.535047592595</v>
      </c>
      <c r="M64" s="5" t="s">
        <v>25</v>
      </c>
      <c r="N64">
        <v>1</v>
      </c>
      <c r="O64">
        <v>1</v>
      </c>
      <c r="P64">
        <v>1</v>
      </c>
      <c r="Q64">
        <v>-56</v>
      </c>
      <c r="S64">
        <v>61</v>
      </c>
      <c r="T64" s="5" t="s">
        <v>8</v>
      </c>
      <c r="U64" s="6">
        <v>44012.511680810188</v>
      </c>
      <c r="V64" s="5" t="s">
        <v>27</v>
      </c>
      <c r="W64">
        <v>1</v>
      </c>
      <c r="X64">
        <v>1</v>
      </c>
      <c r="Y64">
        <v>1</v>
      </c>
      <c r="Z64">
        <v>-57</v>
      </c>
      <c r="AB64">
        <v>61</v>
      </c>
      <c r="AC64" s="5" t="s">
        <v>8</v>
      </c>
      <c r="AD64" s="6">
        <v>44012.543414942127</v>
      </c>
      <c r="AE64" s="5" t="s">
        <v>29</v>
      </c>
      <c r="AF64">
        <v>1</v>
      </c>
      <c r="AG64">
        <v>1</v>
      </c>
      <c r="AH64">
        <v>1</v>
      </c>
      <c r="AI64">
        <v>-54</v>
      </c>
      <c r="AK64">
        <v>61</v>
      </c>
      <c r="AL64" s="5" t="s">
        <v>8</v>
      </c>
      <c r="AM64" s="6">
        <v>44012.54812644676</v>
      </c>
      <c r="AN64" s="5" t="s">
        <v>31</v>
      </c>
      <c r="AO64">
        <v>1</v>
      </c>
      <c r="AP64">
        <v>1</v>
      </c>
      <c r="AQ64">
        <v>1</v>
      </c>
      <c r="AR64">
        <v>-70</v>
      </c>
      <c r="AT64">
        <v>26</v>
      </c>
      <c r="AU64" s="5" t="s">
        <v>8</v>
      </c>
      <c r="AV64" s="6">
        <v>44017.515167233796</v>
      </c>
      <c r="AW64" s="5" t="s">
        <v>94</v>
      </c>
      <c r="AX64">
        <v>1</v>
      </c>
      <c r="AY64">
        <v>1</v>
      </c>
      <c r="AZ64">
        <v>1</v>
      </c>
      <c r="BA64">
        <v>-64</v>
      </c>
      <c r="BC64">
        <v>23</v>
      </c>
      <c r="BD64" s="5" t="s">
        <v>8</v>
      </c>
      <c r="BE64" s="6">
        <v>44017.519872881945</v>
      </c>
      <c r="BF64" s="5" t="s">
        <v>97</v>
      </c>
      <c r="BG64">
        <v>1</v>
      </c>
      <c r="BH64">
        <v>1</v>
      </c>
      <c r="BI64">
        <v>1</v>
      </c>
      <c r="BJ64">
        <v>-67</v>
      </c>
      <c r="BL64">
        <v>61</v>
      </c>
      <c r="BM64" s="5" t="s">
        <v>8</v>
      </c>
      <c r="BN64" s="6">
        <v>44013.528033506947</v>
      </c>
      <c r="BO64" s="5" t="s">
        <v>101</v>
      </c>
      <c r="BP64">
        <v>1</v>
      </c>
      <c r="BQ64">
        <v>1</v>
      </c>
      <c r="BR64">
        <v>1</v>
      </c>
      <c r="BS64">
        <v>-70</v>
      </c>
      <c r="BU64">
        <v>61</v>
      </c>
      <c r="BV64" s="5" t="s">
        <v>8</v>
      </c>
      <c r="BW64" s="6">
        <v>44013.533434780089</v>
      </c>
      <c r="BX64" s="5" t="s">
        <v>103</v>
      </c>
      <c r="BY64">
        <v>1</v>
      </c>
      <c r="BZ64">
        <v>1</v>
      </c>
      <c r="CA64">
        <v>1</v>
      </c>
      <c r="CB64">
        <v>-77</v>
      </c>
      <c r="CD64">
        <v>61</v>
      </c>
      <c r="CE64" s="5" t="s">
        <v>8</v>
      </c>
      <c r="CF64" s="6">
        <v>44038.520327430553</v>
      </c>
      <c r="CG64" s="5" t="s">
        <v>176</v>
      </c>
      <c r="CH64">
        <v>1</v>
      </c>
      <c r="CI64">
        <v>1</v>
      </c>
      <c r="CJ64">
        <v>1</v>
      </c>
      <c r="CK64">
        <v>-68</v>
      </c>
    </row>
    <row r="65" spans="1:89" x14ac:dyDescent="0.25">
      <c r="A65">
        <v>62</v>
      </c>
      <c r="B65" s="5" t="s">
        <v>8</v>
      </c>
      <c r="C65" s="6">
        <v>44012.506481990742</v>
      </c>
      <c r="D65" s="5" t="s">
        <v>23</v>
      </c>
      <c r="E65">
        <v>1</v>
      </c>
      <c r="F65">
        <v>1</v>
      </c>
      <c r="G65">
        <v>1</v>
      </c>
      <c r="H65">
        <v>-55</v>
      </c>
      <c r="J65">
        <v>62</v>
      </c>
      <c r="K65" s="5" t="s">
        <v>8</v>
      </c>
      <c r="L65" s="6">
        <v>44012.535057939815</v>
      </c>
      <c r="M65" s="5" t="s">
        <v>25</v>
      </c>
      <c r="N65">
        <v>1</v>
      </c>
      <c r="O65">
        <v>1</v>
      </c>
      <c r="P65">
        <v>1</v>
      </c>
      <c r="Q65">
        <v>-59</v>
      </c>
      <c r="S65">
        <v>62</v>
      </c>
      <c r="T65" s="5" t="s">
        <v>8</v>
      </c>
      <c r="U65" s="6">
        <v>44012.511690671294</v>
      </c>
      <c r="V65" s="5" t="s">
        <v>27</v>
      </c>
      <c r="W65">
        <v>1</v>
      </c>
      <c r="X65">
        <v>1</v>
      </c>
      <c r="Y65">
        <v>1</v>
      </c>
      <c r="Z65">
        <v>-60</v>
      </c>
      <c r="AB65">
        <v>62</v>
      </c>
      <c r="AC65" s="5" t="s">
        <v>8</v>
      </c>
      <c r="AD65" s="6">
        <v>44012.543438136578</v>
      </c>
      <c r="AE65" s="5" t="s">
        <v>29</v>
      </c>
      <c r="AF65">
        <v>1</v>
      </c>
      <c r="AG65">
        <v>1</v>
      </c>
      <c r="AH65">
        <v>1</v>
      </c>
      <c r="AI65">
        <v>-54</v>
      </c>
      <c r="AK65">
        <v>62</v>
      </c>
      <c r="AL65" s="5" t="s">
        <v>8</v>
      </c>
      <c r="AM65" s="6">
        <v>44012.548136689817</v>
      </c>
      <c r="AN65" s="5" t="s">
        <v>31</v>
      </c>
      <c r="AO65">
        <v>1</v>
      </c>
      <c r="AP65">
        <v>1</v>
      </c>
      <c r="AQ65">
        <v>1</v>
      </c>
      <c r="AR65" s="5">
        <v>-70</v>
      </c>
      <c r="AT65">
        <v>27</v>
      </c>
      <c r="AU65" s="5" t="s">
        <v>8</v>
      </c>
      <c r="AV65" s="6">
        <v>44017.515180787035</v>
      </c>
      <c r="AW65" s="5" t="s">
        <v>94</v>
      </c>
      <c r="AX65">
        <v>1</v>
      </c>
      <c r="AY65">
        <v>1</v>
      </c>
      <c r="AZ65">
        <v>1</v>
      </c>
      <c r="BA65">
        <v>-71</v>
      </c>
      <c r="BC65">
        <v>24</v>
      </c>
      <c r="BD65" s="5" t="s">
        <v>8</v>
      </c>
      <c r="BE65" s="6">
        <v>44017.519885937501</v>
      </c>
      <c r="BF65" s="5" t="s">
        <v>97</v>
      </c>
      <c r="BG65">
        <v>1</v>
      </c>
      <c r="BH65">
        <v>1</v>
      </c>
      <c r="BI65">
        <v>1</v>
      </c>
      <c r="BJ65">
        <v>-62</v>
      </c>
      <c r="BL65">
        <v>62</v>
      </c>
      <c r="BM65" s="5" t="s">
        <v>8</v>
      </c>
      <c r="BN65" s="6">
        <v>44013.528050810186</v>
      </c>
      <c r="BO65" s="5" t="s">
        <v>101</v>
      </c>
      <c r="BP65">
        <v>1</v>
      </c>
      <c r="BQ65">
        <v>1</v>
      </c>
      <c r="BR65">
        <v>1</v>
      </c>
      <c r="BS65">
        <v>-71</v>
      </c>
      <c r="BU65">
        <v>62</v>
      </c>
      <c r="BV65" s="5" t="s">
        <v>8</v>
      </c>
      <c r="BW65" s="6">
        <v>44013.533438449071</v>
      </c>
      <c r="BX65" s="5" t="s">
        <v>103</v>
      </c>
      <c r="BY65">
        <v>1</v>
      </c>
      <c r="BZ65">
        <v>1</v>
      </c>
      <c r="CA65">
        <v>1</v>
      </c>
      <c r="CB65">
        <v>-81</v>
      </c>
      <c r="CD65">
        <v>62</v>
      </c>
      <c r="CE65" s="5" t="s">
        <v>8</v>
      </c>
      <c r="CF65" s="6">
        <v>44038.52033929398</v>
      </c>
      <c r="CG65" s="5" t="s">
        <v>176</v>
      </c>
      <c r="CH65">
        <v>1</v>
      </c>
      <c r="CI65">
        <v>1</v>
      </c>
      <c r="CJ65">
        <v>1</v>
      </c>
      <c r="CK65">
        <v>-68</v>
      </c>
    </row>
    <row r="66" spans="1:89" x14ac:dyDescent="0.25">
      <c r="A66">
        <v>63</v>
      </c>
      <c r="B66" s="5" t="s">
        <v>8</v>
      </c>
      <c r="C66" s="6">
        <v>44012.506494780093</v>
      </c>
      <c r="D66" s="5" t="s">
        <v>23</v>
      </c>
      <c r="E66">
        <v>1</v>
      </c>
      <c r="F66">
        <v>1</v>
      </c>
      <c r="G66">
        <v>1</v>
      </c>
      <c r="H66">
        <v>-58</v>
      </c>
      <c r="J66">
        <v>63</v>
      </c>
      <c r="K66" s="5" t="s">
        <v>8</v>
      </c>
      <c r="L66" s="6">
        <v>44012.5350697338</v>
      </c>
      <c r="M66" s="5" t="s">
        <v>25</v>
      </c>
      <c r="N66">
        <v>1</v>
      </c>
      <c r="O66">
        <v>1</v>
      </c>
      <c r="P66">
        <v>1</v>
      </c>
      <c r="Q66">
        <v>-60</v>
      </c>
      <c r="S66">
        <v>63</v>
      </c>
      <c r="T66" s="5" t="s">
        <v>8</v>
      </c>
      <c r="U66" s="6">
        <v>44012.511702743053</v>
      </c>
      <c r="V66" s="5" t="s">
        <v>27</v>
      </c>
      <c r="W66">
        <v>1</v>
      </c>
      <c r="X66">
        <v>1</v>
      </c>
      <c r="Y66">
        <v>1</v>
      </c>
      <c r="Z66">
        <v>-65</v>
      </c>
      <c r="AK66">
        <v>63</v>
      </c>
      <c r="AL66" s="5" t="s">
        <v>8</v>
      </c>
      <c r="AM66" s="6">
        <v>44012.548146932873</v>
      </c>
      <c r="AN66" s="5" t="s">
        <v>31</v>
      </c>
      <c r="AO66">
        <v>1</v>
      </c>
      <c r="AP66">
        <v>1</v>
      </c>
      <c r="AQ66">
        <v>1</v>
      </c>
      <c r="AR66" s="5">
        <v>-65</v>
      </c>
      <c r="AT66">
        <v>28</v>
      </c>
      <c r="AU66" s="5" t="s">
        <v>8</v>
      </c>
      <c r="AV66" s="6">
        <v>44017.515186111108</v>
      </c>
      <c r="AW66" s="5" t="s">
        <v>94</v>
      </c>
      <c r="AX66">
        <v>1</v>
      </c>
      <c r="AY66">
        <v>1</v>
      </c>
      <c r="AZ66">
        <v>1</v>
      </c>
      <c r="BA66">
        <v>-71</v>
      </c>
      <c r="BC66">
        <v>25</v>
      </c>
      <c r="BD66" s="5" t="s">
        <v>8</v>
      </c>
      <c r="BE66" s="6">
        <v>44017.51990634259</v>
      </c>
      <c r="BF66" s="5" t="s">
        <v>97</v>
      </c>
      <c r="BG66">
        <v>1</v>
      </c>
      <c r="BH66">
        <v>1</v>
      </c>
      <c r="BI66">
        <v>1</v>
      </c>
      <c r="BJ66">
        <v>-59</v>
      </c>
      <c r="BL66">
        <v>63</v>
      </c>
      <c r="BM66" s="5" t="s">
        <v>8</v>
      </c>
      <c r="BN66" s="6">
        <v>44013.528057372685</v>
      </c>
      <c r="BO66" s="5" t="s">
        <v>101</v>
      </c>
      <c r="BP66">
        <v>1</v>
      </c>
      <c r="BQ66">
        <v>1</v>
      </c>
      <c r="BR66">
        <v>1</v>
      </c>
      <c r="BS66">
        <v>-69</v>
      </c>
      <c r="BU66">
        <v>63</v>
      </c>
      <c r="BV66" s="5" t="s">
        <v>8</v>
      </c>
      <c r="BW66" s="6">
        <v>44013.533450486109</v>
      </c>
      <c r="BX66" s="5" t="s">
        <v>103</v>
      </c>
      <c r="BY66">
        <v>1</v>
      </c>
      <c r="BZ66">
        <v>1</v>
      </c>
      <c r="CA66">
        <v>1</v>
      </c>
      <c r="CB66">
        <v>-82</v>
      </c>
      <c r="CD66">
        <v>63</v>
      </c>
      <c r="CE66" s="5" t="s">
        <v>8</v>
      </c>
      <c r="CF66" s="6">
        <v>44038.520351157407</v>
      </c>
      <c r="CG66" s="5" t="s">
        <v>176</v>
      </c>
      <c r="CH66">
        <v>1</v>
      </c>
      <c r="CI66">
        <v>1</v>
      </c>
      <c r="CJ66">
        <v>1</v>
      </c>
      <c r="CK66">
        <v>-68</v>
      </c>
    </row>
    <row r="67" spans="1:89" x14ac:dyDescent="0.25">
      <c r="A67">
        <v>64</v>
      </c>
      <c r="B67" s="5" t="s">
        <v>8</v>
      </c>
      <c r="C67" s="6">
        <v>44012.506511631946</v>
      </c>
      <c r="D67" s="5" t="s">
        <v>23</v>
      </c>
      <c r="E67">
        <v>1</v>
      </c>
      <c r="F67">
        <v>1</v>
      </c>
      <c r="G67">
        <v>1</v>
      </c>
      <c r="H67">
        <v>-57</v>
      </c>
      <c r="J67">
        <v>64</v>
      </c>
      <c r="K67" s="5" t="s">
        <v>8</v>
      </c>
      <c r="L67" s="6">
        <v>44012.535081898146</v>
      </c>
      <c r="M67" s="5" t="s">
        <v>25</v>
      </c>
      <c r="N67">
        <v>1</v>
      </c>
      <c r="O67">
        <v>1</v>
      </c>
      <c r="P67">
        <v>1</v>
      </c>
      <c r="Q67">
        <v>-59</v>
      </c>
      <c r="S67">
        <v>64</v>
      </c>
      <c r="T67" s="5" t="s">
        <v>8</v>
      </c>
      <c r="U67" s="6">
        <v>44012.51171471065</v>
      </c>
      <c r="V67" s="5" t="s">
        <v>27</v>
      </c>
      <c r="W67">
        <v>1</v>
      </c>
      <c r="X67">
        <v>1</v>
      </c>
      <c r="Y67">
        <v>1</v>
      </c>
      <c r="Z67">
        <v>-57</v>
      </c>
      <c r="AK67">
        <v>64</v>
      </c>
      <c r="AL67" s="5" t="s">
        <v>8</v>
      </c>
      <c r="AM67" s="6">
        <v>44012.548157175923</v>
      </c>
      <c r="AN67" s="5" t="s">
        <v>31</v>
      </c>
      <c r="AO67">
        <v>1</v>
      </c>
      <c r="AP67">
        <v>1</v>
      </c>
      <c r="AQ67">
        <v>1</v>
      </c>
      <c r="AR67" s="5">
        <v>-65</v>
      </c>
      <c r="AT67">
        <v>29</v>
      </c>
      <c r="AU67" s="5" t="s">
        <v>8</v>
      </c>
      <c r="AV67" s="6">
        <v>44017.515206608798</v>
      </c>
      <c r="AW67" s="5" t="s">
        <v>94</v>
      </c>
      <c r="AX67">
        <v>1</v>
      </c>
      <c r="AY67">
        <v>1</v>
      </c>
      <c r="AZ67">
        <v>1</v>
      </c>
      <c r="BA67">
        <v>-64</v>
      </c>
      <c r="BC67">
        <v>26</v>
      </c>
      <c r="BD67" s="5" t="s">
        <v>8</v>
      </c>
      <c r="BE67" s="6">
        <v>44017.519907800925</v>
      </c>
      <c r="BF67" s="5" t="s">
        <v>97</v>
      </c>
      <c r="BG67">
        <v>1</v>
      </c>
      <c r="BH67">
        <v>1</v>
      </c>
      <c r="BI67">
        <v>1</v>
      </c>
      <c r="BJ67">
        <v>-61</v>
      </c>
      <c r="BL67">
        <v>64</v>
      </c>
      <c r="BM67" s="5" t="s">
        <v>8</v>
      </c>
      <c r="BN67" s="6">
        <v>44013.528069328706</v>
      </c>
      <c r="BO67" s="5" t="s">
        <v>101</v>
      </c>
      <c r="BP67">
        <v>1</v>
      </c>
      <c r="BQ67">
        <v>1</v>
      </c>
      <c r="BR67">
        <v>1</v>
      </c>
      <c r="BS67">
        <v>-71</v>
      </c>
      <c r="BU67">
        <v>64</v>
      </c>
      <c r="BV67" s="5" t="s">
        <v>8</v>
      </c>
      <c r="BW67" s="6">
        <v>44013.533466909721</v>
      </c>
      <c r="BX67" s="5" t="s">
        <v>103</v>
      </c>
      <c r="BY67">
        <v>1</v>
      </c>
      <c r="BZ67">
        <v>1</v>
      </c>
      <c r="CA67">
        <v>1</v>
      </c>
      <c r="CB67">
        <v>-79</v>
      </c>
      <c r="CD67">
        <v>64</v>
      </c>
      <c r="CE67" s="5" t="s">
        <v>8</v>
      </c>
      <c r="CF67" s="6">
        <v>44038.520363020834</v>
      </c>
      <c r="CG67" s="5" t="s">
        <v>176</v>
      </c>
      <c r="CH67">
        <v>1</v>
      </c>
      <c r="CI67">
        <v>1</v>
      </c>
      <c r="CJ67">
        <v>1</v>
      </c>
      <c r="CK67">
        <v>-65</v>
      </c>
    </row>
    <row r="68" spans="1:89" x14ac:dyDescent="0.25">
      <c r="A68">
        <v>65</v>
      </c>
      <c r="B68" s="5" t="s">
        <v>8</v>
      </c>
      <c r="C68" s="6">
        <v>44012.506523773147</v>
      </c>
      <c r="D68" s="5" t="s">
        <v>23</v>
      </c>
      <c r="E68">
        <v>1</v>
      </c>
      <c r="F68">
        <v>1</v>
      </c>
      <c r="G68">
        <v>1</v>
      </c>
      <c r="H68">
        <v>-55</v>
      </c>
      <c r="J68">
        <v>65</v>
      </c>
      <c r="K68" s="5" t="s">
        <v>8</v>
      </c>
      <c r="L68" s="6">
        <v>44012.535094756946</v>
      </c>
      <c r="M68" s="5" t="s">
        <v>25</v>
      </c>
      <c r="N68">
        <v>1</v>
      </c>
      <c r="O68">
        <v>1</v>
      </c>
      <c r="P68">
        <v>1</v>
      </c>
      <c r="Q68">
        <v>-56</v>
      </c>
      <c r="S68">
        <v>65</v>
      </c>
      <c r="T68" s="5" t="s">
        <v>8</v>
      </c>
      <c r="U68" s="6">
        <v>44012.511725949073</v>
      </c>
      <c r="V68" s="5" t="s">
        <v>27</v>
      </c>
      <c r="W68">
        <v>1</v>
      </c>
      <c r="X68">
        <v>1</v>
      </c>
      <c r="Y68">
        <v>1</v>
      </c>
      <c r="Z68">
        <v>-57</v>
      </c>
      <c r="AK68">
        <v>65</v>
      </c>
      <c r="AL68" s="5" t="s">
        <v>8</v>
      </c>
      <c r="AM68" s="6">
        <v>44012.54816741898</v>
      </c>
      <c r="AN68" s="5" t="s">
        <v>31</v>
      </c>
      <c r="AO68">
        <v>1</v>
      </c>
      <c r="AP68">
        <v>1</v>
      </c>
      <c r="AQ68">
        <v>1</v>
      </c>
      <c r="AR68" s="5">
        <v>-65</v>
      </c>
      <c r="AT68">
        <v>30</v>
      </c>
      <c r="AU68" s="5" t="s">
        <v>8</v>
      </c>
      <c r="AV68" s="6">
        <v>44017.515208483797</v>
      </c>
      <c r="AW68" s="5" t="s">
        <v>94</v>
      </c>
      <c r="AX68">
        <v>1</v>
      </c>
      <c r="AY68">
        <v>1</v>
      </c>
      <c r="AZ68">
        <v>1</v>
      </c>
      <c r="BA68">
        <v>-64</v>
      </c>
      <c r="BC68">
        <v>27</v>
      </c>
      <c r="BD68" s="5" t="s">
        <v>8</v>
      </c>
      <c r="BE68" s="6">
        <v>44017.519930995368</v>
      </c>
      <c r="BF68" s="5" t="s">
        <v>97</v>
      </c>
      <c r="BG68">
        <v>1</v>
      </c>
      <c r="BH68">
        <v>1</v>
      </c>
      <c r="BI68">
        <v>1</v>
      </c>
      <c r="BJ68">
        <v>-60</v>
      </c>
      <c r="BL68">
        <v>65</v>
      </c>
      <c r="BM68" s="5" t="s">
        <v>8</v>
      </c>
      <c r="BN68" s="6">
        <v>44013.52807990741</v>
      </c>
      <c r="BO68" s="5" t="s">
        <v>101</v>
      </c>
      <c r="BP68">
        <v>1</v>
      </c>
      <c r="BQ68">
        <v>1</v>
      </c>
      <c r="BR68">
        <v>1</v>
      </c>
      <c r="BS68">
        <v>-72</v>
      </c>
      <c r="BU68">
        <v>65</v>
      </c>
      <c r="BV68" s="5" t="s">
        <v>8</v>
      </c>
      <c r="BW68" s="6">
        <v>44013.533474664349</v>
      </c>
      <c r="BX68" s="5" t="s">
        <v>103</v>
      </c>
      <c r="BY68">
        <v>1</v>
      </c>
      <c r="BZ68">
        <v>1</v>
      </c>
      <c r="CA68">
        <v>1</v>
      </c>
      <c r="CB68">
        <v>-75</v>
      </c>
      <c r="CD68">
        <v>65</v>
      </c>
      <c r="CE68" s="5" t="s">
        <v>8</v>
      </c>
      <c r="CF68" s="6">
        <v>44038.520374884261</v>
      </c>
      <c r="CG68" s="5" t="s">
        <v>176</v>
      </c>
      <c r="CH68">
        <v>1</v>
      </c>
      <c r="CI68">
        <v>1</v>
      </c>
      <c r="CJ68">
        <v>1</v>
      </c>
      <c r="CK68">
        <v>-68</v>
      </c>
    </row>
    <row r="69" spans="1:89" x14ac:dyDescent="0.25">
      <c r="A69">
        <v>66</v>
      </c>
      <c r="B69" s="5" t="s">
        <v>8</v>
      </c>
      <c r="C69" s="6">
        <v>44012.506528321763</v>
      </c>
      <c r="D69" s="5" t="s">
        <v>23</v>
      </c>
      <c r="E69">
        <v>1</v>
      </c>
      <c r="F69">
        <v>1</v>
      </c>
      <c r="G69">
        <v>1</v>
      </c>
      <c r="H69">
        <v>-56</v>
      </c>
      <c r="J69">
        <v>66</v>
      </c>
      <c r="K69" s="5" t="s">
        <v>8</v>
      </c>
      <c r="L69" s="6">
        <v>44012.535107222226</v>
      </c>
      <c r="M69" s="5" t="s">
        <v>25</v>
      </c>
      <c r="N69">
        <v>1</v>
      </c>
      <c r="O69">
        <v>1</v>
      </c>
      <c r="P69">
        <v>1</v>
      </c>
      <c r="Q69">
        <v>-60</v>
      </c>
      <c r="S69">
        <v>66</v>
      </c>
      <c r="T69" s="5" t="s">
        <v>8</v>
      </c>
      <c r="U69" s="6">
        <v>44012.511736539353</v>
      </c>
      <c r="V69" s="5" t="s">
        <v>27</v>
      </c>
      <c r="W69">
        <v>1</v>
      </c>
      <c r="X69">
        <v>1</v>
      </c>
      <c r="Y69">
        <v>1</v>
      </c>
      <c r="Z69">
        <v>-64</v>
      </c>
      <c r="AK69">
        <v>66</v>
      </c>
      <c r="AL69" s="5" t="s">
        <v>8</v>
      </c>
      <c r="AM69" s="6">
        <v>44012.548177662036</v>
      </c>
      <c r="AN69" s="5" t="s">
        <v>31</v>
      </c>
      <c r="AO69">
        <v>1</v>
      </c>
      <c r="AP69">
        <v>1</v>
      </c>
      <c r="AQ69">
        <v>1</v>
      </c>
      <c r="AR69" s="5">
        <v>-70</v>
      </c>
      <c r="AT69">
        <v>31</v>
      </c>
      <c r="AU69" s="5" t="s">
        <v>8</v>
      </c>
      <c r="AV69" s="6">
        <v>44017.515220949077</v>
      </c>
      <c r="AW69" s="5" t="s">
        <v>94</v>
      </c>
      <c r="AX69">
        <v>1</v>
      </c>
      <c r="AY69">
        <v>1</v>
      </c>
      <c r="AZ69">
        <v>1</v>
      </c>
      <c r="BA69">
        <v>-71</v>
      </c>
      <c r="BC69">
        <v>28</v>
      </c>
      <c r="BD69" s="5" t="s">
        <v>8</v>
      </c>
      <c r="BE69" s="6">
        <v>44017.519945949076</v>
      </c>
      <c r="BF69" s="5" t="s">
        <v>97</v>
      </c>
      <c r="BG69">
        <v>1</v>
      </c>
      <c r="BH69">
        <v>1</v>
      </c>
      <c r="BI69">
        <v>1</v>
      </c>
      <c r="BJ69">
        <v>-66</v>
      </c>
      <c r="BL69">
        <v>66</v>
      </c>
      <c r="BM69" s="5" t="s">
        <v>8</v>
      </c>
      <c r="BN69" s="6">
        <v>44013.528091608794</v>
      </c>
      <c r="BO69" s="5" t="s">
        <v>101</v>
      </c>
      <c r="BP69">
        <v>1</v>
      </c>
      <c r="BQ69">
        <v>1</v>
      </c>
      <c r="BR69">
        <v>1</v>
      </c>
      <c r="BS69">
        <v>-70</v>
      </c>
      <c r="BU69">
        <v>66</v>
      </c>
      <c r="BV69" s="5" t="s">
        <v>8</v>
      </c>
      <c r="BW69" s="6">
        <v>44013.533485370368</v>
      </c>
      <c r="BX69" s="5" t="s">
        <v>103</v>
      </c>
      <c r="BY69">
        <v>1</v>
      </c>
      <c r="BZ69">
        <v>1</v>
      </c>
      <c r="CA69">
        <v>1</v>
      </c>
      <c r="CB69">
        <v>-86</v>
      </c>
      <c r="CD69">
        <v>66</v>
      </c>
      <c r="CE69" s="5" t="s">
        <v>8</v>
      </c>
      <c r="CF69" s="6">
        <v>44038.520386747688</v>
      </c>
      <c r="CG69" s="5" t="s">
        <v>176</v>
      </c>
      <c r="CH69">
        <v>1</v>
      </c>
      <c r="CI69">
        <v>1</v>
      </c>
      <c r="CJ69">
        <v>1</v>
      </c>
      <c r="CK69" s="5">
        <v>-56</v>
      </c>
    </row>
    <row r="70" spans="1:89" x14ac:dyDescent="0.25">
      <c r="A70">
        <v>67</v>
      </c>
      <c r="B70" s="5" t="s">
        <v>8</v>
      </c>
      <c r="C70" s="6">
        <v>44012.506541331015</v>
      </c>
      <c r="D70" s="5" t="s">
        <v>23</v>
      </c>
      <c r="E70">
        <v>1</v>
      </c>
      <c r="F70">
        <v>1</v>
      </c>
      <c r="G70">
        <v>1</v>
      </c>
      <c r="H70">
        <v>-56</v>
      </c>
      <c r="J70">
        <v>67</v>
      </c>
      <c r="K70" s="5" t="s">
        <v>8</v>
      </c>
      <c r="L70" s="6">
        <v>44012.535120995373</v>
      </c>
      <c r="M70" s="5" t="s">
        <v>25</v>
      </c>
      <c r="N70">
        <v>1</v>
      </c>
      <c r="O70">
        <v>1</v>
      </c>
      <c r="P70">
        <v>1</v>
      </c>
      <c r="Q70">
        <v>-59</v>
      </c>
      <c r="S70">
        <v>67</v>
      </c>
      <c r="T70" s="5" t="s">
        <v>8</v>
      </c>
      <c r="U70" s="6">
        <v>44012.511750370373</v>
      </c>
      <c r="V70" s="5" t="s">
        <v>27</v>
      </c>
      <c r="W70">
        <v>1</v>
      </c>
      <c r="X70">
        <v>1</v>
      </c>
      <c r="Y70">
        <v>1</v>
      </c>
      <c r="Z70">
        <v>-65</v>
      </c>
      <c r="AK70">
        <v>67</v>
      </c>
      <c r="AL70" s="5" t="s">
        <v>8</v>
      </c>
      <c r="AM70" s="6">
        <v>44012.548187905093</v>
      </c>
      <c r="AN70" s="5" t="s">
        <v>31</v>
      </c>
      <c r="AO70">
        <v>1</v>
      </c>
      <c r="AP70">
        <v>1</v>
      </c>
      <c r="AQ70">
        <v>1</v>
      </c>
      <c r="AR70" s="5">
        <v>-67</v>
      </c>
      <c r="AT70">
        <v>32</v>
      </c>
      <c r="AU70" s="5" t="s">
        <v>8</v>
      </c>
      <c r="AV70" s="6">
        <v>44017.515235706021</v>
      </c>
      <c r="AW70" s="5" t="s">
        <v>94</v>
      </c>
      <c r="AX70">
        <v>1</v>
      </c>
      <c r="AY70">
        <v>1</v>
      </c>
      <c r="AZ70">
        <v>1</v>
      </c>
      <c r="BA70">
        <v>-71</v>
      </c>
      <c r="BC70">
        <v>29</v>
      </c>
      <c r="BD70" s="5" t="s">
        <v>8</v>
      </c>
      <c r="BE70" s="6">
        <v>44017.519962673614</v>
      </c>
      <c r="BF70" s="5" t="s">
        <v>97</v>
      </c>
      <c r="BG70">
        <v>1</v>
      </c>
      <c r="BH70">
        <v>1</v>
      </c>
      <c r="BI70">
        <v>1</v>
      </c>
      <c r="BJ70">
        <v>-62</v>
      </c>
      <c r="BL70">
        <v>67</v>
      </c>
      <c r="BM70" s="5" t="s">
        <v>8</v>
      </c>
      <c r="BN70" s="6">
        <v>44013.528102581018</v>
      </c>
      <c r="BO70" s="5" t="s">
        <v>101</v>
      </c>
      <c r="BP70">
        <v>1</v>
      </c>
      <c r="BQ70">
        <v>1</v>
      </c>
      <c r="BR70">
        <v>1</v>
      </c>
      <c r="BS70">
        <v>-69</v>
      </c>
      <c r="BU70">
        <v>67</v>
      </c>
      <c r="BV70" s="5" t="s">
        <v>8</v>
      </c>
      <c r="BW70" s="6">
        <v>44013.533504976855</v>
      </c>
      <c r="BX70" s="5" t="s">
        <v>103</v>
      </c>
      <c r="BY70">
        <v>1</v>
      </c>
      <c r="BZ70">
        <v>1</v>
      </c>
      <c r="CA70">
        <v>1</v>
      </c>
      <c r="CB70">
        <v>-76</v>
      </c>
      <c r="CD70">
        <v>67</v>
      </c>
      <c r="CE70" s="5" t="s">
        <v>8</v>
      </c>
      <c r="CF70" s="6">
        <v>44038.520398611108</v>
      </c>
      <c r="CG70" s="5" t="s">
        <v>176</v>
      </c>
      <c r="CH70">
        <v>1</v>
      </c>
      <c r="CI70">
        <v>1</v>
      </c>
      <c r="CJ70">
        <v>1</v>
      </c>
      <c r="CK70" s="5">
        <v>-59</v>
      </c>
    </row>
    <row r="71" spans="1:89" x14ac:dyDescent="0.25">
      <c r="A71">
        <v>68</v>
      </c>
      <c r="B71" s="5" t="s">
        <v>8</v>
      </c>
      <c r="C71" s="6">
        <v>44012.506551307873</v>
      </c>
      <c r="D71" s="5" t="s">
        <v>23</v>
      </c>
      <c r="E71">
        <v>1</v>
      </c>
      <c r="F71">
        <v>1</v>
      </c>
      <c r="G71">
        <v>1</v>
      </c>
      <c r="H71">
        <v>-56</v>
      </c>
      <c r="J71">
        <v>68</v>
      </c>
      <c r="K71" s="5" t="s">
        <v>8</v>
      </c>
      <c r="L71" s="6">
        <v>44012.535127430558</v>
      </c>
      <c r="M71" s="5" t="s">
        <v>25</v>
      </c>
      <c r="N71">
        <v>1</v>
      </c>
      <c r="O71">
        <v>1</v>
      </c>
      <c r="P71">
        <v>1</v>
      </c>
      <c r="Q71">
        <v>-60</v>
      </c>
      <c r="S71">
        <v>68</v>
      </c>
      <c r="T71" s="5" t="s">
        <v>8</v>
      </c>
      <c r="U71" s="6">
        <v>44012.511761932874</v>
      </c>
      <c r="V71" s="5" t="s">
        <v>27</v>
      </c>
      <c r="W71">
        <v>1</v>
      </c>
      <c r="X71">
        <v>1</v>
      </c>
      <c r="Y71">
        <v>1</v>
      </c>
      <c r="Z71">
        <v>-59</v>
      </c>
      <c r="AK71">
        <v>68</v>
      </c>
      <c r="AL71" s="5" t="s">
        <v>8</v>
      </c>
      <c r="AM71" s="6">
        <v>44012.54819814815</v>
      </c>
      <c r="AN71" s="5" t="s">
        <v>31</v>
      </c>
      <c r="AO71">
        <v>1</v>
      </c>
      <c r="AP71">
        <v>1</v>
      </c>
      <c r="AQ71">
        <v>1</v>
      </c>
      <c r="AR71" s="5">
        <v>-64</v>
      </c>
      <c r="AT71">
        <v>33</v>
      </c>
      <c r="AU71" s="5" t="s">
        <v>8</v>
      </c>
      <c r="AV71" s="6">
        <v>44017.515244155089</v>
      </c>
      <c r="AW71" s="5" t="s">
        <v>94</v>
      </c>
      <c r="AX71">
        <v>1</v>
      </c>
      <c r="AY71">
        <v>1</v>
      </c>
      <c r="AZ71">
        <v>1</v>
      </c>
      <c r="BA71">
        <v>-71</v>
      </c>
      <c r="BC71">
        <v>30</v>
      </c>
      <c r="BD71" s="5" t="s">
        <v>8</v>
      </c>
      <c r="BE71" s="6">
        <v>44017.519965439817</v>
      </c>
      <c r="BF71" s="5" t="s">
        <v>97</v>
      </c>
      <c r="BG71">
        <v>1</v>
      </c>
      <c r="BH71">
        <v>1</v>
      </c>
      <c r="BI71">
        <v>1</v>
      </c>
      <c r="BJ71">
        <v>-60</v>
      </c>
      <c r="BL71">
        <v>68</v>
      </c>
      <c r="BM71" s="5" t="s">
        <v>8</v>
      </c>
      <c r="BN71" s="6">
        <v>44013.528114328707</v>
      </c>
      <c r="BO71" s="5" t="s">
        <v>101</v>
      </c>
      <c r="BP71">
        <v>1</v>
      </c>
      <c r="BQ71">
        <v>1</v>
      </c>
      <c r="BR71">
        <v>1</v>
      </c>
      <c r="BS71">
        <v>-69</v>
      </c>
      <c r="BU71">
        <v>68</v>
      </c>
      <c r="BV71" s="5" t="s">
        <v>8</v>
      </c>
      <c r="BW71" s="6">
        <v>44013.53350834491</v>
      </c>
      <c r="BX71" s="5" t="s">
        <v>103</v>
      </c>
      <c r="BY71">
        <v>1</v>
      </c>
      <c r="BZ71">
        <v>1</v>
      </c>
      <c r="CA71">
        <v>1</v>
      </c>
      <c r="CB71">
        <v>-77</v>
      </c>
      <c r="CD71">
        <v>68</v>
      </c>
      <c r="CE71" s="5" t="s">
        <v>8</v>
      </c>
      <c r="CF71" s="6">
        <v>44038.520410474535</v>
      </c>
      <c r="CG71" s="5" t="s">
        <v>176</v>
      </c>
      <c r="CH71">
        <v>1</v>
      </c>
      <c r="CI71">
        <v>1</v>
      </c>
      <c r="CJ71">
        <v>1</v>
      </c>
      <c r="CK71" s="5">
        <v>-51</v>
      </c>
    </row>
    <row r="72" spans="1:89" x14ac:dyDescent="0.25">
      <c r="A72">
        <v>69</v>
      </c>
      <c r="B72" s="5" t="s">
        <v>8</v>
      </c>
      <c r="C72" s="6">
        <v>44012.506563553237</v>
      </c>
      <c r="D72" s="5" t="s">
        <v>23</v>
      </c>
      <c r="E72">
        <v>1</v>
      </c>
      <c r="F72">
        <v>1</v>
      </c>
      <c r="G72">
        <v>1</v>
      </c>
      <c r="H72">
        <v>-59</v>
      </c>
      <c r="J72">
        <v>69</v>
      </c>
      <c r="K72" s="5" t="s">
        <v>8</v>
      </c>
      <c r="L72" s="6">
        <v>44012.535139004627</v>
      </c>
      <c r="M72" s="5" t="s">
        <v>25</v>
      </c>
      <c r="N72">
        <v>1</v>
      </c>
      <c r="O72">
        <v>1</v>
      </c>
      <c r="P72">
        <v>1</v>
      </c>
      <c r="Q72">
        <v>-56</v>
      </c>
      <c r="S72">
        <v>69</v>
      </c>
      <c r="T72" s="5" t="s">
        <v>8</v>
      </c>
      <c r="U72" s="6">
        <v>44012.51177837963</v>
      </c>
      <c r="V72" s="5" t="s">
        <v>27</v>
      </c>
      <c r="W72">
        <v>1</v>
      </c>
      <c r="X72">
        <v>1</v>
      </c>
      <c r="Y72">
        <v>1</v>
      </c>
      <c r="Z72">
        <v>-61</v>
      </c>
      <c r="AK72">
        <v>69</v>
      </c>
      <c r="AL72" s="5" t="s">
        <v>8</v>
      </c>
      <c r="AM72" s="6">
        <v>44012.548208391207</v>
      </c>
      <c r="AN72" s="5" t="s">
        <v>31</v>
      </c>
      <c r="AO72">
        <v>1</v>
      </c>
      <c r="AP72">
        <v>1</v>
      </c>
      <c r="AQ72">
        <v>1</v>
      </c>
      <c r="AR72" s="5">
        <v>-68</v>
      </c>
      <c r="AT72">
        <v>34</v>
      </c>
      <c r="AU72" s="5" t="s">
        <v>8</v>
      </c>
      <c r="AV72" s="6">
        <v>44017.515254803242</v>
      </c>
      <c r="AW72" s="5" t="s">
        <v>94</v>
      </c>
      <c r="AX72">
        <v>1</v>
      </c>
      <c r="AY72">
        <v>1</v>
      </c>
      <c r="AZ72">
        <v>1</v>
      </c>
      <c r="BA72">
        <v>-71</v>
      </c>
      <c r="BC72">
        <v>31</v>
      </c>
      <c r="BD72" s="5" t="s">
        <v>8</v>
      </c>
      <c r="BE72" s="6">
        <v>44017.519977731485</v>
      </c>
      <c r="BF72" s="5" t="s">
        <v>97</v>
      </c>
      <c r="BG72">
        <v>1</v>
      </c>
      <c r="BH72">
        <v>1</v>
      </c>
      <c r="BI72">
        <v>1</v>
      </c>
      <c r="BJ72">
        <v>-60</v>
      </c>
      <c r="BL72">
        <v>69</v>
      </c>
      <c r="BM72" s="5" t="s">
        <v>8</v>
      </c>
      <c r="BN72" s="6">
        <v>44013.528127453705</v>
      </c>
      <c r="BO72" s="5" t="s">
        <v>101</v>
      </c>
      <c r="BP72">
        <v>1</v>
      </c>
      <c r="BQ72">
        <v>1</v>
      </c>
      <c r="BR72">
        <v>1</v>
      </c>
      <c r="BS72">
        <v>-69</v>
      </c>
      <c r="BU72">
        <v>69</v>
      </c>
      <c r="BV72" s="5" t="s">
        <v>8</v>
      </c>
      <c r="BW72" s="6">
        <v>44013.533521412035</v>
      </c>
      <c r="BX72" s="5" t="s">
        <v>103</v>
      </c>
      <c r="BY72">
        <v>1</v>
      </c>
      <c r="BZ72">
        <v>1</v>
      </c>
      <c r="CA72">
        <v>1</v>
      </c>
      <c r="CB72">
        <v>-77</v>
      </c>
      <c r="CD72">
        <v>69</v>
      </c>
      <c r="CE72" s="5" t="s">
        <v>8</v>
      </c>
      <c r="CF72" s="6">
        <v>44038.520422337962</v>
      </c>
      <c r="CG72" s="5" t="s">
        <v>176</v>
      </c>
      <c r="CH72">
        <v>1</v>
      </c>
      <c r="CI72">
        <v>1</v>
      </c>
      <c r="CJ72">
        <v>1</v>
      </c>
      <c r="CK72" s="5">
        <v>-54</v>
      </c>
    </row>
    <row r="73" spans="1:89" x14ac:dyDescent="0.25">
      <c r="A73">
        <v>70</v>
      </c>
      <c r="B73" s="5" t="s">
        <v>8</v>
      </c>
      <c r="C73" s="6">
        <v>44012.50657553241</v>
      </c>
      <c r="D73" s="5" t="s">
        <v>23</v>
      </c>
      <c r="E73">
        <v>1</v>
      </c>
      <c r="F73">
        <v>1</v>
      </c>
      <c r="G73">
        <v>1</v>
      </c>
      <c r="H73">
        <v>-56</v>
      </c>
      <c r="J73">
        <v>70</v>
      </c>
      <c r="K73" s="5" t="s">
        <v>8</v>
      </c>
      <c r="L73" s="6">
        <v>44012.535160416664</v>
      </c>
      <c r="M73" s="5" t="s">
        <v>25</v>
      </c>
      <c r="N73">
        <v>1</v>
      </c>
      <c r="O73">
        <v>1</v>
      </c>
      <c r="P73">
        <v>1</v>
      </c>
      <c r="Q73">
        <v>-59</v>
      </c>
      <c r="S73">
        <v>70</v>
      </c>
      <c r="T73" s="5" t="s">
        <v>8</v>
      </c>
      <c r="U73" s="6">
        <v>44012.511782719906</v>
      </c>
      <c r="V73" s="5" t="s">
        <v>27</v>
      </c>
      <c r="W73">
        <v>1</v>
      </c>
      <c r="X73">
        <v>1</v>
      </c>
      <c r="Y73">
        <v>1</v>
      </c>
      <c r="Z73">
        <v>-61</v>
      </c>
      <c r="AK73">
        <v>70</v>
      </c>
      <c r="AL73" s="5" t="s">
        <v>8</v>
      </c>
      <c r="AM73" s="6">
        <v>44012.548218634256</v>
      </c>
      <c r="AN73" s="5" t="s">
        <v>31</v>
      </c>
      <c r="AO73">
        <v>1</v>
      </c>
      <c r="AP73">
        <v>1</v>
      </c>
      <c r="AQ73">
        <v>1</v>
      </c>
      <c r="AR73" s="5">
        <v>-70</v>
      </c>
      <c r="AT73">
        <v>35</v>
      </c>
      <c r="AU73" s="5" t="s">
        <v>8</v>
      </c>
      <c r="AV73" s="6">
        <v>44017.515266909722</v>
      </c>
      <c r="AW73" s="5" t="s">
        <v>94</v>
      </c>
      <c r="AX73">
        <v>1</v>
      </c>
      <c r="AY73">
        <v>1</v>
      </c>
      <c r="AZ73">
        <v>1</v>
      </c>
      <c r="BA73">
        <v>-71</v>
      </c>
      <c r="BC73">
        <v>32</v>
      </c>
      <c r="BD73" s="5" t="s">
        <v>8</v>
      </c>
      <c r="BE73" s="6">
        <v>44017.519993935188</v>
      </c>
      <c r="BF73" s="5" t="s">
        <v>97</v>
      </c>
      <c r="BG73">
        <v>1</v>
      </c>
      <c r="BH73">
        <v>1</v>
      </c>
      <c r="BI73">
        <v>1</v>
      </c>
      <c r="BJ73">
        <v>-66</v>
      </c>
      <c r="BL73">
        <v>70</v>
      </c>
      <c r="BM73" s="5" t="s">
        <v>8</v>
      </c>
      <c r="BN73" s="6">
        <v>44013.528140196759</v>
      </c>
      <c r="BO73" s="5" t="s">
        <v>101</v>
      </c>
      <c r="BP73">
        <v>1</v>
      </c>
      <c r="BQ73">
        <v>1</v>
      </c>
      <c r="BR73">
        <v>1</v>
      </c>
      <c r="BS73">
        <v>-71</v>
      </c>
      <c r="BU73">
        <v>70</v>
      </c>
      <c r="BV73" s="5" t="s">
        <v>8</v>
      </c>
      <c r="BW73" s="6">
        <v>44013.533533425929</v>
      </c>
      <c r="BX73" s="5" t="s">
        <v>103</v>
      </c>
      <c r="BY73">
        <v>1</v>
      </c>
      <c r="BZ73">
        <v>1</v>
      </c>
      <c r="CA73">
        <v>1</v>
      </c>
      <c r="CB73">
        <v>-78</v>
      </c>
      <c r="CD73">
        <v>70</v>
      </c>
      <c r="CE73" s="5" t="s">
        <v>8</v>
      </c>
      <c r="CF73" s="6">
        <v>44038.520434201389</v>
      </c>
      <c r="CG73" s="5" t="s">
        <v>176</v>
      </c>
      <c r="CH73">
        <v>1</v>
      </c>
      <c r="CI73">
        <v>1</v>
      </c>
      <c r="CJ73">
        <v>1</v>
      </c>
      <c r="CK73" s="5">
        <v>-53</v>
      </c>
    </row>
    <row r="74" spans="1:89" x14ac:dyDescent="0.25">
      <c r="A74">
        <v>71</v>
      </c>
      <c r="B74" s="5" t="s">
        <v>8</v>
      </c>
      <c r="C74" s="6">
        <v>44012.506585810188</v>
      </c>
      <c r="D74" s="5" t="s">
        <v>23</v>
      </c>
      <c r="E74">
        <v>1</v>
      </c>
      <c r="F74">
        <v>1</v>
      </c>
      <c r="G74">
        <v>1</v>
      </c>
      <c r="H74">
        <v>-56</v>
      </c>
      <c r="J74">
        <v>71</v>
      </c>
      <c r="K74" s="5" t="s">
        <v>8</v>
      </c>
      <c r="L74" s="6">
        <v>44012.535162268519</v>
      </c>
      <c r="M74" s="5" t="s">
        <v>25</v>
      </c>
      <c r="N74">
        <v>1</v>
      </c>
      <c r="O74">
        <v>1</v>
      </c>
      <c r="P74">
        <v>1</v>
      </c>
      <c r="Q74">
        <v>-56</v>
      </c>
      <c r="S74">
        <v>71</v>
      </c>
      <c r="T74" s="5" t="s">
        <v>8</v>
      </c>
      <c r="U74" s="6">
        <v>44012.511797800929</v>
      </c>
      <c r="V74" s="5" t="s">
        <v>27</v>
      </c>
      <c r="W74">
        <v>1</v>
      </c>
      <c r="X74">
        <v>1</v>
      </c>
      <c r="Y74">
        <v>1</v>
      </c>
      <c r="Z74">
        <v>-61</v>
      </c>
      <c r="AK74">
        <v>71</v>
      </c>
      <c r="AL74" s="5" t="s">
        <v>8</v>
      </c>
      <c r="AM74" s="6">
        <v>44012.548228877313</v>
      </c>
      <c r="AN74" s="5" t="s">
        <v>31</v>
      </c>
      <c r="AO74">
        <v>1</v>
      </c>
      <c r="AP74">
        <v>1</v>
      </c>
      <c r="AQ74">
        <v>1</v>
      </c>
      <c r="AR74" s="5">
        <v>-69</v>
      </c>
      <c r="AT74">
        <v>36</v>
      </c>
      <c r="AU74" s="5" t="s">
        <v>8</v>
      </c>
      <c r="AV74" s="6">
        <v>44017.515278564817</v>
      </c>
      <c r="AW74" s="5" t="s">
        <v>94</v>
      </c>
      <c r="AX74">
        <v>1</v>
      </c>
      <c r="AY74">
        <v>1</v>
      </c>
      <c r="AZ74">
        <v>1</v>
      </c>
      <c r="BA74">
        <v>-71</v>
      </c>
      <c r="BC74">
        <v>33</v>
      </c>
      <c r="BD74" s="5" t="s">
        <v>8</v>
      </c>
      <c r="BE74" s="6">
        <v>44017.52000113426</v>
      </c>
      <c r="BF74" s="5" t="s">
        <v>97</v>
      </c>
      <c r="BG74">
        <v>1</v>
      </c>
      <c r="BH74">
        <v>1</v>
      </c>
      <c r="BI74">
        <v>1</v>
      </c>
      <c r="BJ74">
        <v>-62</v>
      </c>
      <c r="BL74">
        <v>71</v>
      </c>
      <c r="BM74" s="5" t="s">
        <v>8</v>
      </c>
      <c r="BN74" s="6">
        <v>44013.528148449077</v>
      </c>
      <c r="BO74" s="5" t="s">
        <v>101</v>
      </c>
      <c r="BP74">
        <v>1</v>
      </c>
      <c r="BQ74">
        <v>1</v>
      </c>
      <c r="BR74">
        <v>1</v>
      </c>
      <c r="BS74">
        <v>-69</v>
      </c>
      <c r="BU74">
        <v>71</v>
      </c>
      <c r="BV74" s="5" t="s">
        <v>8</v>
      </c>
      <c r="BW74" s="6">
        <v>44013.533541932869</v>
      </c>
      <c r="BX74" s="5" t="s">
        <v>103</v>
      </c>
      <c r="BY74">
        <v>1</v>
      </c>
      <c r="BZ74">
        <v>1</v>
      </c>
      <c r="CA74">
        <v>1</v>
      </c>
      <c r="CB74">
        <v>-82</v>
      </c>
      <c r="CD74">
        <v>71</v>
      </c>
      <c r="CE74" s="5" t="s">
        <v>8</v>
      </c>
      <c r="CF74" s="6">
        <v>44038.520446064816</v>
      </c>
      <c r="CG74" s="5" t="s">
        <v>176</v>
      </c>
      <c r="CH74">
        <v>1</v>
      </c>
      <c r="CI74">
        <v>1</v>
      </c>
      <c r="CJ74">
        <v>1</v>
      </c>
      <c r="CK74" s="5">
        <v>-67</v>
      </c>
    </row>
    <row r="75" spans="1:89" x14ac:dyDescent="0.25">
      <c r="A75">
        <v>72</v>
      </c>
      <c r="B75" s="5" t="s">
        <v>8</v>
      </c>
      <c r="C75" s="6">
        <v>44012.506604201386</v>
      </c>
      <c r="D75" s="5" t="s">
        <v>23</v>
      </c>
      <c r="E75">
        <v>1</v>
      </c>
      <c r="F75">
        <v>1</v>
      </c>
      <c r="G75">
        <v>1</v>
      </c>
      <c r="H75">
        <v>-58</v>
      </c>
      <c r="J75">
        <v>72</v>
      </c>
      <c r="K75" s="5" t="s">
        <v>8</v>
      </c>
      <c r="L75" s="6">
        <v>44012.535175266203</v>
      </c>
      <c r="M75" s="5" t="s">
        <v>25</v>
      </c>
      <c r="N75">
        <v>1</v>
      </c>
      <c r="O75">
        <v>1</v>
      </c>
      <c r="P75">
        <v>1</v>
      </c>
      <c r="Q75">
        <v>-60</v>
      </c>
      <c r="S75">
        <v>72</v>
      </c>
      <c r="T75" s="5" t="s">
        <v>8</v>
      </c>
      <c r="U75" s="6">
        <v>44012.511812233795</v>
      </c>
      <c r="V75" s="5" t="s">
        <v>27</v>
      </c>
      <c r="W75">
        <v>1</v>
      </c>
      <c r="X75">
        <v>1</v>
      </c>
      <c r="Y75">
        <v>1</v>
      </c>
      <c r="Z75">
        <v>-57</v>
      </c>
      <c r="AK75">
        <v>72</v>
      </c>
      <c r="AL75" s="5" t="s">
        <v>8</v>
      </c>
      <c r="AM75" s="6">
        <v>44012.54823912037</v>
      </c>
      <c r="AN75" s="5" t="s">
        <v>31</v>
      </c>
      <c r="AO75">
        <v>1</v>
      </c>
      <c r="AP75">
        <v>1</v>
      </c>
      <c r="AQ75">
        <v>1</v>
      </c>
      <c r="AR75" s="5">
        <v>-68</v>
      </c>
      <c r="AT75">
        <v>37</v>
      </c>
      <c r="AU75" s="5" t="s">
        <v>8</v>
      </c>
      <c r="AV75" s="6">
        <v>44017.515291365744</v>
      </c>
      <c r="AW75" s="5" t="s">
        <v>94</v>
      </c>
      <c r="AX75">
        <v>1</v>
      </c>
      <c r="AY75">
        <v>1</v>
      </c>
      <c r="AZ75">
        <v>1</v>
      </c>
      <c r="BA75">
        <v>-71</v>
      </c>
      <c r="BC75">
        <v>34</v>
      </c>
      <c r="BD75" s="5" t="s">
        <v>8</v>
      </c>
      <c r="BE75" s="6">
        <v>44017.520024351848</v>
      </c>
      <c r="BF75" s="5" t="s">
        <v>97</v>
      </c>
      <c r="BG75">
        <v>1</v>
      </c>
      <c r="BH75">
        <v>1</v>
      </c>
      <c r="BI75">
        <v>1</v>
      </c>
      <c r="BJ75">
        <v>-62</v>
      </c>
      <c r="BL75">
        <v>72</v>
      </c>
      <c r="BM75" s="5" t="s">
        <v>8</v>
      </c>
      <c r="BN75" s="6">
        <v>44013.528159791669</v>
      </c>
      <c r="BO75" s="5" t="s">
        <v>101</v>
      </c>
      <c r="BP75">
        <v>1</v>
      </c>
      <c r="BQ75">
        <v>1</v>
      </c>
      <c r="BR75">
        <v>1</v>
      </c>
      <c r="BS75">
        <v>-69</v>
      </c>
      <c r="BU75">
        <v>72</v>
      </c>
      <c r="BV75" s="5" t="s">
        <v>8</v>
      </c>
      <c r="BW75" s="6">
        <v>44013.533553379631</v>
      </c>
      <c r="BX75" s="5" t="s">
        <v>103</v>
      </c>
      <c r="BY75">
        <v>1</v>
      </c>
      <c r="BZ75">
        <v>1</v>
      </c>
      <c r="CA75">
        <v>1</v>
      </c>
      <c r="CB75">
        <v>-78</v>
      </c>
      <c r="CD75">
        <v>72</v>
      </c>
      <c r="CE75" s="5" t="s">
        <v>8</v>
      </c>
      <c r="CF75" s="6">
        <v>44038.520457928244</v>
      </c>
      <c r="CG75" s="5" t="s">
        <v>176</v>
      </c>
      <c r="CH75">
        <v>1</v>
      </c>
      <c r="CI75">
        <v>1</v>
      </c>
      <c r="CJ75">
        <v>1</v>
      </c>
      <c r="CK75" s="5">
        <v>-67</v>
      </c>
    </row>
    <row r="76" spans="1:89" x14ac:dyDescent="0.25">
      <c r="A76">
        <v>73</v>
      </c>
      <c r="B76" s="5" t="s">
        <v>8</v>
      </c>
      <c r="C76" s="6">
        <v>44012.50661261574</v>
      </c>
      <c r="D76" s="5" t="s">
        <v>23</v>
      </c>
      <c r="E76">
        <v>1</v>
      </c>
      <c r="F76">
        <v>1</v>
      </c>
      <c r="G76">
        <v>1</v>
      </c>
      <c r="H76">
        <v>-56</v>
      </c>
      <c r="J76">
        <v>73</v>
      </c>
      <c r="K76" s="5" t="s">
        <v>8</v>
      </c>
      <c r="L76" s="6">
        <v>44012.535185775465</v>
      </c>
      <c r="M76" s="5" t="s">
        <v>25</v>
      </c>
      <c r="N76">
        <v>1</v>
      </c>
      <c r="O76">
        <v>1</v>
      </c>
      <c r="P76">
        <v>1</v>
      </c>
      <c r="Q76">
        <v>-59</v>
      </c>
      <c r="S76">
        <v>73</v>
      </c>
      <c r="T76" s="5" t="s">
        <v>8</v>
      </c>
      <c r="U76" s="6">
        <v>44012.511817673614</v>
      </c>
      <c r="V76" s="5" t="s">
        <v>27</v>
      </c>
      <c r="W76">
        <v>1</v>
      </c>
      <c r="X76">
        <v>1</v>
      </c>
      <c r="Y76">
        <v>1</v>
      </c>
      <c r="Z76">
        <v>-57</v>
      </c>
      <c r="AK76">
        <v>73</v>
      </c>
      <c r="AL76" s="5" t="s">
        <v>8</v>
      </c>
      <c r="AM76" s="6">
        <v>44012.548249363426</v>
      </c>
      <c r="AN76" s="5" t="s">
        <v>31</v>
      </c>
      <c r="AO76">
        <v>1</v>
      </c>
      <c r="AP76">
        <v>1</v>
      </c>
      <c r="AQ76">
        <v>1</v>
      </c>
      <c r="AR76" s="5">
        <v>-68</v>
      </c>
      <c r="AT76">
        <v>38</v>
      </c>
      <c r="AU76" s="5" t="s">
        <v>8</v>
      </c>
      <c r="AV76" s="6">
        <v>44017.515301250001</v>
      </c>
      <c r="AW76" s="5" t="s">
        <v>94</v>
      </c>
      <c r="AX76">
        <v>1</v>
      </c>
      <c r="AY76">
        <v>1</v>
      </c>
      <c r="AZ76">
        <v>1</v>
      </c>
      <c r="BA76">
        <v>-72</v>
      </c>
      <c r="BC76">
        <v>35</v>
      </c>
      <c r="BD76" s="5" t="s">
        <v>8</v>
      </c>
      <c r="BE76" s="6">
        <v>44017.520038368057</v>
      </c>
      <c r="BF76" s="5" t="s">
        <v>97</v>
      </c>
      <c r="BG76">
        <v>1</v>
      </c>
      <c r="BH76">
        <v>1</v>
      </c>
      <c r="BI76">
        <v>1</v>
      </c>
      <c r="BJ76">
        <v>-60</v>
      </c>
      <c r="BL76">
        <v>73</v>
      </c>
      <c r="BM76" s="5" t="s">
        <v>8</v>
      </c>
      <c r="BN76" s="6">
        <v>44013.528172222221</v>
      </c>
      <c r="BO76" s="5" t="s">
        <v>101</v>
      </c>
      <c r="BP76">
        <v>1</v>
      </c>
      <c r="BQ76">
        <v>1</v>
      </c>
      <c r="BR76">
        <v>1</v>
      </c>
      <c r="BS76">
        <v>-69</v>
      </c>
      <c r="BU76">
        <v>73</v>
      </c>
      <c r="BV76" s="5" t="s">
        <v>8</v>
      </c>
      <c r="BW76" s="6">
        <v>44013.533567418985</v>
      </c>
      <c r="BX76" s="5" t="s">
        <v>103</v>
      </c>
      <c r="BY76">
        <v>1</v>
      </c>
      <c r="BZ76">
        <v>1</v>
      </c>
      <c r="CA76">
        <v>1</v>
      </c>
      <c r="CB76">
        <v>-79</v>
      </c>
      <c r="CD76">
        <v>73</v>
      </c>
      <c r="CE76" s="5" t="s">
        <v>8</v>
      </c>
      <c r="CF76" s="6">
        <v>44038.520469791663</v>
      </c>
      <c r="CG76" s="5" t="s">
        <v>176</v>
      </c>
      <c r="CH76">
        <v>1</v>
      </c>
      <c r="CI76">
        <v>1</v>
      </c>
      <c r="CJ76">
        <v>1</v>
      </c>
      <c r="CK76" s="5">
        <v>-67</v>
      </c>
    </row>
    <row r="77" spans="1:89" x14ac:dyDescent="0.25">
      <c r="A77">
        <v>74</v>
      </c>
      <c r="B77" s="5" t="s">
        <v>8</v>
      </c>
      <c r="C77" s="6">
        <v>44012.506622175926</v>
      </c>
      <c r="D77" s="5" t="s">
        <v>23</v>
      </c>
      <c r="E77">
        <v>1</v>
      </c>
      <c r="F77">
        <v>1</v>
      </c>
      <c r="G77">
        <v>1</v>
      </c>
      <c r="H77">
        <v>-56</v>
      </c>
      <c r="J77">
        <v>74</v>
      </c>
      <c r="K77" s="5" t="s">
        <v>8</v>
      </c>
      <c r="L77" s="6">
        <v>44012.535198194448</v>
      </c>
      <c r="M77" s="5" t="s">
        <v>25</v>
      </c>
      <c r="N77">
        <v>1</v>
      </c>
      <c r="O77">
        <v>1</v>
      </c>
      <c r="P77">
        <v>1</v>
      </c>
      <c r="Q77">
        <v>-56</v>
      </c>
      <c r="S77">
        <v>74</v>
      </c>
      <c r="T77" s="5" t="s">
        <v>8</v>
      </c>
      <c r="U77" s="6">
        <v>44012.511830069445</v>
      </c>
      <c r="V77" s="5" t="s">
        <v>27</v>
      </c>
      <c r="W77">
        <v>1</v>
      </c>
      <c r="X77">
        <v>1</v>
      </c>
      <c r="Y77">
        <v>1</v>
      </c>
      <c r="Z77">
        <v>-61</v>
      </c>
      <c r="AK77">
        <v>74</v>
      </c>
      <c r="AL77" s="5" t="s">
        <v>8</v>
      </c>
      <c r="AM77" s="6">
        <v>44012.548259606483</v>
      </c>
      <c r="AN77" s="5" t="s">
        <v>31</v>
      </c>
      <c r="AO77">
        <v>1</v>
      </c>
      <c r="AP77">
        <v>1</v>
      </c>
      <c r="AQ77">
        <v>1</v>
      </c>
      <c r="AR77" s="5">
        <v>-64</v>
      </c>
      <c r="BC77">
        <v>36</v>
      </c>
      <c r="BD77" s="5" t="s">
        <v>8</v>
      </c>
      <c r="BE77" s="6">
        <v>44017.52004891204</v>
      </c>
      <c r="BF77" s="5" t="s">
        <v>97</v>
      </c>
      <c r="BG77">
        <v>1</v>
      </c>
      <c r="BH77">
        <v>1</v>
      </c>
      <c r="BI77">
        <v>1</v>
      </c>
      <c r="BJ77">
        <v>-60</v>
      </c>
      <c r="BL77">
        <v>74</v>
      </c>
      <c r="BM77" s="5" t="s">
        <v>8</v>
      </c>
      <c r="BN77" s="6">
        <v>44013.528188182871</v>
      </c>
      <c r="BO77" s="5" t="s">
        <v>101</v>
      </c>
      <c r="BP77">
        <v>1</v>
      </c>
      <c r="BQ77">
        <v>1</v>
      </c>
      <c r="BR77">
        <v>1</v>
      </c>
      <c r="BS77">
        <v>-69</v>
      </c>
      <c r="BU77">
        <v>74</v>
      </c>
      <c r="BV77" s="5" t="s">
        <v>8</v>
      </c>
      <c r="BW77" s="6">
        <v>44013.533578159724</v>
      </c>
      <c r="BX77" s="5" t="s">
        <v>103</v>
      </c>
      <c r="BY77">
        <v>1</v>
      </c>
      <c r="BZ77">
        <v>1</v>
      </c>
      <c r="CA77">
        <v>1</v>
      </c>
      <c r="CB77">
        <v>-80</v>
      </c>
      <c r="CD77">
        <v>74</v>
      </c>
      <c r="CE77" s="5" t="s">
        <v>8</v>
      </c>
      <c r="CF77" s="6">
        <v>44038.52048165509</v>
      </c>
      <c r="CG77" s="5" t="s">
        <v>176</v>
      </c>
      <c r="CH77">
        <v>1</v>
      </c>
      <c r="CI77">
        <v>1</v>
      </c>
      <c r="CJ77">
        <v>1</v>
      </c>
      <c r="CK77" s="5">
        <v>-67</v>
      </c>
    </row>
    <row r="78" spans="1:89" x14ac:dyDescent="0.25">
      <c r="A78">
        <v>75</v>
      </c>
      <c r="B78" s="5" t="s">
        <v>8</v>
      </c>
      <c r="C78" s="6">
        <v>44012.506632569442</v>
      </c>
      <c r="D78" s="5" t="s">
        <v>23</v>
      </c>
      <c r="E78">
        <v>1</v>
      </c>
      <c r="F78">
        <v>1</v>
      </c>
      <c r="G78">
        <v>1</v>
      </c>
      <c r="H78">
        <v>-56</v>
      </c>
      <c r="J78">
        <v>75</v>
      </c>
      <c r="K78" s="5" t="s">
        <v>8</v>
      </c>
      <c r="L78" s="6">
        <v>44012.53522140046</v>
      </c>
      <c r="M78" s="5" t="s">
        <v>25</v>
      </c>
      <c r="N78">
        <v>1</v>
      </c>
      <c r="O78">
        <v>1</v>
      </c>
      <c r="P78">
        <v>1</v>
      </c>
      <c r="Q78">
        <v>-55</v>
      </c>
      <c r="S78">
        <v>75</v>
      </c>
      <c r="T78" s="5" t="s">
        <v>8</v>
      </c>
      <c r="U78" s="6">
        <v>44012.511846018519</v>
      </c>
      <c r="V78" s="5" t="s">
        <v>27</v>
      </c>
      <c r="W78">
        <v>1</v>
      </c>
      <c r="X78">
        <v>1</v>
      </c>
      <c r="Y78">
        <v>1</v>
      </c>
      <c r="Z78">
        <v>-65</v>
      </c>
      <c r="AK78">
        <v>75</v>
      </c>
      <c r="AL78" s="5" t="s">
        <v>8</v>
      </c>
      <c r="AM78" s="6">
        <v>44012.54826984954</v>
      </c>
      <c r="AN78" s="5" t="s">
        <v>31</v>
      </c>
      <c r="AO78">
        <v>1</v>
      </c>
      <c r="AP78">
        <v>1</v>
      </c>
      <c r="AQ78">
        <v>1</v>
      </c>
      <c r="AR78" s="5">
        <v>-66</v>
      </c>
      <c r="BC78">
        <v>0</v>
      </c>
      <c r="BD78" s="5" t="s">
        <v>8</v>
      </c>
      <c r="BE78" s="6">
        <v>44017.527363449073</v>
      </c>
      <c r="BF78" s="5" t="s">
        <v>98</v>
      </c>
      <c r="BG78">
        <v>1</v>
      </c>
      <c r="BH78">
        <v>1</v>
      </c>
      <c r="BI78">
        <v>1</v>
      </c>
      <c r="BJ78">
        <v>-70</v>
      </c>
      <c r="BL78">
        <v>75</v>
      </c>
      <c r="BM78" s="5" t="s">
        <v>8</v>
      </c>
      <c r="BN78" s="6">
        <v>44013.528195104169</v>
      </c>
      <c r="BO78" s="5" t="s">
        <v>101</v>
      </c>
      <c r="BP78">
        <v>1</v>
      </c>
      <c r="BQ78">
        <v>1</v>
      </c>
      <c r="BR78">
        <v>1</v>
      </c>
      <c r="BS78">
        <v>-69</v>
      </c>
      <c r="BU78">
        <v>75</v>
      </c>
      <c r="BV78" s="5" t="s">
        <v>8</v>
      </c>
      <c r="BW78" s="6">
        <v>44013.533588136575</v>
      </c>
      <c r="BX78" s="5" t="s">
        <v>103</v>
      </c>
      <c r="BY78">
        <v>1</v>
      </c>
      <c r="BZ78">
        <v>1</v>
      </c>
      <c r="CA78">
        <v>1</v>
      </c>
      <c r="CB78">
        <v>-73</v>
      </c>
      <c r="CD78">
        <v>75</v>
      </c>
      <c r="CE78" s="5" t="s">
        <v>8</v>
      </c>
      <c r="CF78" s="6">
        <v>44038.520493518517</v>
      </c>
      <c r="CG78" s="5" t="s">
        <v>176</v>
      </c>
      <c r="CH78">
        <v>1</v>
      </c>
      <c r="CI78">
        <v>1</v>
      </c>
      <c r="CJ78">
        <v>1</v>
      </c>
      <c r="CK78" s="5">
        <v>-67</v>
      </c>
    </row>
    <row r="79" spans="1:89" x14ac:dyDescent="0.25">
      <c r="A79">
        <v>76</v>
      </c>
      <c r="B79" s="5" t="s">
        <v>8</v>
      </c>
      <c r="C79" s="6">
        <v>44012.506650659721</v>
      </c>
      <c r="D79" s="5" t="s">
        <v>23</v>
      </c>
      <c r="E79">
        <v>1</v>
      </c>
      <c r="F79">
        <v>1</v>
      </c>
      <c r="G79">
        <v>1</v>
      </c>
      <c r="H79">
        <v>-58</v>
      </c>
      <c r="J79">
        <v>76</v>
      </c>
      <c r="K79" s="5" t="s">
        <v>8</v>
      </c>
      <c r="L79" s="6">
        <v>44012.535232662034</v>
      </c>
      <c r="M79" s="5" t="s">
        <v>25</v>
      </c>
      <c r="N79">
        <v>1</v>
      </c>
      <c r="O79">
        <v>1</v>
      </c>
      <c r="P79">
        <v>1</v>
      </c>
      <c r="Q79">
        <v>-59</v>
      </c>
      <c r="S79">
        <v>76</v>
      </c>
      <c r="T79" s="5" t="s">
        <v>8</v>
      </c>
      <c r="U79" s="6">
        <v>44012.511851875002</v>
      </c>
      <c r="V79" s="5" t="s">
        <v>27</v>
      </c>
      <c r="W79">
        <v>1</v>
      </c>
      <c r="X79">
        <v>1</v>
      </c>
      <c r="Y79">
        <v>1</v>
      </c>
      <c r="Z79">
        <v>-57</v>
      </c>
      <c r="AK79">
        <v>76</v>
      </c>
      <c r="AL79" s="5" t="s">
        <v>8</v>
      </c>
      <c r="AM79" s="6">
        <v>44012.548280092589</v>
      </c>
      <c r="AN79" s="5" t="s">
        <v>31</v>
      </c>
      <c r="AO79">
        <v>1</v>
      </c>
      <c r="AP79">
        <v>1</v>
      </c>
      <c r="AQ79">
        <v>1</v>
      </c>
      <c r="AR79" s="5">
        <v>-68</v>
      </c>
      <c r="BC79">
        <v>1</v>
      </c>
      <c r="BD79" s="5" t="s">
        <v>8</v>
      </c>
      <c r="BE79" s="6">
        <v>44017.527372835648</v>
      </c>
      <c r="BF79" s="5" t="s">
        <v>98</v>
      </c>
      <c r="BG79">
        <v>1</v>
      </c>
      <c r="BH79">
        <v>1</v>
      </c>
      <c r="BI79">
        <v>1</v>
      </c>
      <c r="BJ79">
        <v>-71</v>
      </c>
      <c r="BL79">
        <v>76</v>
      </c>
      <c r="BM79" s="5" t="s">
        <v>8</v>
      </c>
      <c r="BN79" s="6">
        <v>44013.528206504627</v>
      </c>
      <c r="BO79" s="5" t="s">
        <v>101</v>
      </c>
      <c r="BP79">
        <v>1</v>
      </c>
      <c r="BQ79">
        <v>1</v>
      </c>
      <c r="BR79">
        <v>1</v>
      </c>
      <c r="BS79">
        <v>-69</v>
      </c>
      <c r="BU79">
        <v>76</v>
      </c>
      <c r="BV79" s="5" t="s">
        <v>8</v>
      </c>
      <c r="BW79" s="6">
        <v>44013.533601886571</v>
      </c>
      <c r="BX79" s="5" t="s">
        <v>103</v>
      </c>
      <c r="BY79">
        <v>1</v>
      </c>
      <c r="BZ79">
        <v>1</v>
      </c>
      <c r="CA79">
        <v>1</v>
      </c>
      <c r="CB79">
        <v>-73</v>
      </c>
      <c r="CD79">
        <v>76</v>
      </c>
      <c r="CE79" s="5" t="s">
        <v>8</v>
      </c>
      <c r="CF79" s="6">
        <v>44038.520505381945</v>
      </c>
      <c r="CG79" s="5" t="s">
        <v>176</v>
      </c>
      <c r="CH79">
        <v>1</v>
      </c>
      <c r="CI79">
        <v>1</v>
      </c>
      <c r="CJ79">
        <v>1</v>
      </c>
      <c r="CK79">
        <v>-52</v>
      </c>
    </row>
    <row r="80" spans="1:89" x14ac:dyDescent="0.25">
      <c r="A80">
        <v>77</v>
      </c>
      <c r="B80" s="5" t="s">
        <v>8</v>
      </c>
      <c r="C80" s="6">
        <v>44012.506658240738</v>
      </c>
      <c r="D80" s="5" t="s">
        <v>23</v>
      </c>
      <c r="E80">
        <v>1</v>
      </c>
      <c r="F80">
        <v>1</v>
      </c>
      <c r="G80">
        <v>1</v>
      </c>
      <c r="H80">
        <v>-56</v>
      </c>
      <c r="J80">
        <v>77</v>
      </c>
      <c r="K80" s="5" t="s">
        <v>8</v>
      </c>
      <c r="L80" s="6">
        <v>44012.535244270832</v>
      </c>
      <c r="M80" s="5" t="s">
        <v>25</v>
      </c>
      <c r="N80">
        <v>1</v>
      </c>
      <c r="O80">
        <v>1</v>
      </c>
      <c r="P80">
        <v>1</v>
      </c>
      <c r="Q80">
        <v>-59</v>
      </c>
      <c r="S80">
        <v>77</v>
      </c>
      <c r="T80" s="5" t="s">
        <v>8</v>
      </c>
      <c r="U80" s="6">
        <v>44012.511875081022</v>
      </c>
      <c r="V80" s="5" t="s">
        <v>27</v>
      </c>
      <c r="W80">
        <v>1</v>
      </c>
      <c r="X80">
        <v>1</v>
      </c>
      <c r="Y80">
        <v>1</v>
      </c>
      <c r="Z80">
        <v>-67</v>
      </c>
      <c r="AK80">
        <v>77</v>
      </c>
      <c r="AL80" s="5" t="s">
        <v>8</v>
      </c>
      <c r="AM80" s="6">
        <v>44012.548290335646</v>
      </c>
      <c r="AN80" s="5" t="s">
        <v>31</v>
      </c>
      <c r="AO80">
        <v>1</v>
      </c>
      <c r="AP80">
        <v>1</v>
      </c>
      <c r="AQ80">
        <v>1</v>
      </c>
      <c r="AR80" s="5">
        <v>-66</v>
      </c>
      <c r="BC80">
        <v>2</v>
      </c>
      <c r="BD80" s="5" t="s">
        <v>8</v>
      </c>
      <c r="BE80" s="6">
        <v>44017.527388541668</v>
      </c>
      <c r="BF80" s="5" t="s">
        <v>98</v>
      </c>
      <c r="BG80">
        <v>1</v>
      </c>
      <c r="BH80">
        <v>1</v>
      </c>
      <c r="BI80">
        <v>1</v>
      </c>
      <c r="BJ80">
        <v>-69</v>
      </c>
      <c r="BL80">
        <v>77</v>
      </c>
      <c r="BM80" s="5" t="s">
        <v>8</v>
      </c>
      <c r="BN80" s="6">
        <v>44013.528218298612</v>
      </c>
      <c r="BO80" s="5" t="s">
        <v>101</v>
      </c>
      <c r="BP80">
        <v>1</v>
      </c>
      <c r="BQ80">
        <v>1</v>
      </c>
      <c r="BR80">
        <v>1</v>
      </c>
      <c r="BS80">
        <v>-70</v>
      </c>
      <c r="BU80">
        <v>77</v>
      </c>
      <c r="BV80" s="5" t="s">
        <v>8</v>
      </c>
      <c r="BW80" s="6">
        <v>44013.533612094907</v>
      </c>
      <c r="BX80" s="5" t="s">
        <v>103</v>
      </c>
      <c r="BY80">
        <v>1</v>
      </c>
      <c r="BZ80">
        <v>1</v>
      </c>
      <c r="CA80">
        <v>1</v>
      </c>
      <c r="CB80">
        <v>-73</v>
      </c>
      <c r="CD80">
        <v>77</v>
      </c>
      <c r="CE80" s="5" t="s">
        <v>8</v>
      </c>
      <c r="CF80" s="6">
        <v>44038.520517245372</v>
      </c>
      <c r="CG80" s="5" t="s">
        <v>176</v>
      </c>
      <c r="CH80">
        <v>1</v>
      </c>
      <c r="CI80">
        <v>1</v>
      </c>
      <c r="CJ80">
        <v>1</v>
      </c>
      <c r="CK80">
        <v>-53</v>
      </c>
    </row>
    <row r="81" spans="1:89" x14ac:dyDescent="0.25">
      <c r="A81">
        <v>78</v>
      </c>
      <c r="B81" s="5" t="s">
        <v>8</v>
      </c>
      <c r="C81" s="6">
        <v>44012.50666983796</v>
      </c>
      <c r="D81" s="5" t="s">
        <v>23</v>
      </c>
      <c r="E81">
        <v>1</v>
      </c>
      <c r="F81">
        <v>1</v>
      </c>
      <c r="G81">
        <v>1</v>
      </c>
      <c r="H81">
        <v>-56</v>
      </c>
      <c r="J81">
        <v>78</v>
      </c>
      <c r="K81" s="5" t="s">
        <v>8</v>
      </c>
      <c r="L81" s="6">
        <v>44012.535263032405</v>
      </c>
      <c r="M81" s="5" t="s">
        <v>25</v>
      </c>
      <c r="N81">
        <v>1</v>
      </c>
      <c r="O81">
        <v>1</v>
      </c>
      <c r="P81">
        <v>1</v>
      </c>
      <c r="Q81">
        <v>-56</v>
      </c>
      <c r="S81">
        <v>78</v>
      </c>
      <c r="T81" s="5" t="s">
        <v>8</v>
      </c>
      <c r="U81" s="6">
        <v>44012.51188672454</v>
      </c>
      <c r="V81" s="5" t="s">
        <v>27</v>
      </c>
      <c r="W81">
        <v>1</v>
      </c>
      <c r="X81">
        <v>1</v>
      </c>
      <c r="Y81">
        <v>1</v>
      </c>
      <c r="Z81">
        <v>-57</v>
      </c>
      <c r="AK81">
        <v>78</v>
      </c>
      <c r="AL81" s="5" t="s">
        <v>8</v>
      </c>
      <c r="AM81" s="6">
        <v>44012.548300578703</v>
      </c>
      <c r="AN81" s="5" t="s">
        <v>31</v>
      </c>
      <c r="AO81">
        <v>1</v>
      </c>
      <c r="AP81">
        <v>1</v>
      </c>
      <c r="AQ81">
        <v>1</v>
      </c>
      <c r="AR81" s="5">
        <v>-68</v>
      </c>
      <c r="BC81">
        <v>3</v>
      </c>
      <c r="BD81" s="5" t="s">
        <v>8</v>
      </c>
      <c r="BE81" s="6">
        <v>44017.527398182872</v>
      </c>
      <c r="BF81" s="5" t="s">
        <v>98</v>
      </c>
      <c r="BG81">
        <v>1</v>
      </c>
      <c r="BH81">
        <v>1</v>
      </c>
      <c r="BI81">
        <v>1</v>
      </c>
      <c r="BJ81">
        <v>-70</v>
      </c>
      <c r="BL81">
        <v>78</v>
      </c>
      <c r="BM81" s="5" t="s">
        <v>8</v>
      </c>
      <c r="BN81" s="6">
        <v>44013.528230787037</v>
      </c>
      <c r="BO81" s="5" t="s">
        <v>101</v>
      </c>
      <c r="BP81">
        <v>1</v>
      </c>
      <c r="BQ81">
        <v>1</v>
      </c>
      <c r="BR81">
        <v>1</v>
      </c>
      <c r="BS81">
        <v>-71</v>
      </c>
      <c r="BU81">
        <v>78</v>
      </c>
      <c r="BV81" s="5" t="s">
        <v>8</v>
      </c>
      <c r="BW81" s="6">
        <v>44013.533624421296</v>
      </c>
      <c r="BX81" s="5" t="s">
        <v>103</v>
      </c>
      <c r="BY81">
        <v>1</v>
      </c>
      <c r="BZ81">
        <v>1</v>
      </c>
      <c r="CA81">
        <v>1</v>
      </c>
      <c r="CB81">
        <v>-79</v>
      </c>
      <c r="CD81">
        <v>78</v>
      </c>
      <c r="CE81" s="5" t="s">
        <v>8</v>
      </c>
      <c r="CF81" s="6">
        <v>44038.520529108799</v>
      </c>
      <c r="CG81" s="5" t="s">
        <v>176</v>
      </c>
      <c r="CH81">
        <v>1</v>
      </c>
      <c r="CI81">
        <v>1</v>
      </c>
      <c r="CJ81">
        <v>1</v>
      </c>
      <c r="CK81">
        <v>-48</v>
      </c>
    </row>
    <row r="82" spans="1:89" x14ac:dyDescent="0.25">
      <c r="A82">
        <v>79</v>
      </c>
      <c r="B82" s="5" t="s">
        <v>8</v>
      </c>
      <c r="C82" s="6">
        <v>44012.506682673615</v>
      </c>
      <c r="D82" s="5" t="s">
        <v>23</v>
      </c>
      <c r="E82">
        <v>1</v>
      </c>
      <c r="F82">
        <v>1</v>
      </c>
      <c r="G82">
        <v>1</v>
      </c>
      <c r="H82">
        <v>-59</v>
      </c>
      <c r="J82">
        <v>79</v>
      </c>
      <c r="K82" s="5" t="s">
        <v>8</v>
      </c>
      <c r="L82" s="6">
        <v>44012.535267430554</v>
      </c>
      <c r="M82" s="5" t="s">
        <v>25</v>
      </c>
      <c r="N82">
        <v>1</v>
      </c>
      <c r="O82">
        <v>1</v>
      </c>
      <c r="P82">
        <v>1</v>
      </c>
      <c r="Q82">
        <v>-56</v>
      </c>
      <c r="S82">
        <v>79</v>
      </c>
      <c r="T82" s="5" t="s">
        <v>8</v>
      </c>
      <c r="U82" s="6">
        <v>44012.511909930552</v>
      </c>
      <c r="V82" s="5" t="s">
        <v>27</v>
      </c>
      <c r="W82">
        <v>1</v>
      </c>
      <c r="X82">
        <v>1</v>
      </c>
      <c r="Y82">
        <v>1</v>
      </c>
      <c r="Z82">
        <v>-57</v>
      </c>
      <c r="AK82">
        <v>79</v>
      </c>
      <c r="AL82" s="5" t="s">
        <v>8</v>
      </c>
      <c r="AM82" s="6">
        <v>44012.54831082176</v>
      </c>
      <c r="AN82" s="5" t="s">
        <v>31</v>
      </c>
      <c r="AO82">
        <v>1</v>
      </c>
      <c r="AP82">
        <v>1</v>
      </c>
      <c r="AQ82">
        <v>1</v>
      </c>
      <c r="AR82">
        <v>-70</v>
      </c>
      <c r="BC82">
        <v>4</v>
      </c>
      <c r="BD82" s="5" t="s">
        <v>8</v>
      </c>
      <c r="BE82" s="6">
        <v>44017.527413657408</v>
      </c>
      <c r="BF82" s="5" t="s">
        <v>98</v>
      </c>
      <c r="BG82">
        <v>1</v>
      </c>
      <c r="BH82">
        <v>1</v>
      </c>
      <c r="BI82">
        <v>1</v>
      </c>
      <c r="BJ82">
        <v>-70</v>
      </c>
      <c r="BL82">
        <v>79</v>
      </c>
      <c r="BM82" s="5" t="s">
        <v>8</v>
      </c>
      <c r="BN82" s="6">
        <v>44013.528245706017</v>
      </c>
      <c r="BO82" s="5" t="s">
        <v>101</v>
      </c>
      <c r="BP82">
        <v>1</v>
      </c>
      <c r="BQ82">
        <v>1</v>
      </c>
      <c r="BR82">
        <v>1</v>
      </c>
      <c r="BS82">
        <v>-70</v>
      </c>
      <c r="BU82">
        <v>79</v>
      </c>
      <c r="BV82" s="5" t="s">
        <v>8</v>
      </c>
      <c r="BW82" s="6">
        <v>44013.533634780091</v>
      </c>
      <c r="BX82" s="5" t="s">
        <v>103</v>
      </c>
      <c r="BY82">
        <v>1</v>
      </c>
      <c r="BZ82">
        <v>1</v>
      </c>
      <c r="CA82">
        <v>1</v>
      </c>
      <c r="CB82">
        <v>-80</v>
      </c>
      <c r="CD82">
        <v>79</v>
      </c>
      <c r="CE82" s="5" t="s">
        <v>8</v>
      </c>
      <c r="CF82" s="6">
        <v>44038.520540972226</v>
      </c>
      <c r="CG82" s="5" t="s">
        <v>176</v>
      </c>
      <c r="CH82">
        <v>1</v>
      </c>
      <c r="CI82">
        <v>1</v>
      </c>
      <c r="CJ82">
        <v>1</v>
      </c>
      <c r="CK82">
        <v>-52</v>
      </c>
    </row>
    <row r="83" spans="1:89" x14ac:dyDescent="0.25">
      <c r="A83">
        <v>80</v>
      </c>
      <c r="B83" s="5" t="s">
        <v>8</v>
      </c>
      <c r="C83" s="6">
        <v>44012.506696041666</v>
      </c>
      <c r="D83" s="5" t="s">
        <v>23</v>
      </c>
      <c r="E83">
        <v>1</v>
      </c>
      <c r="F83">
        <v>1</v>
      </c>
      <c r="G83">
        <v>1</v>
      </c>
      <c r="H83">
        <v>-56</v>
      </c>
      <c r="J83">
        <v>80</v>
      </c>
      <c r="K83" s="5" t="s">
        <v>8</v>
      </c>
      <c r="L83" s="6">
        <v>44012.535280231481</v>
      </c>
      <c r="M83" s="5" t="s">
        <v>25</v>
      </c>
      <c r="N83">
        <v>1</v>
      </c>
      <c r="O83">
        <v>1</v>
      </c>
      <c r="P83">
        <v>1</v>
      </c>
      <c r="Q83">
        <v>-59</v>
      </c>
      <c r="S83">
        <v>80</v>
      </c>
      <c r="T83" s="5" t="s">
        <v>8</v>
      </c>
      <c r="U83" s="6">
        <v>44012.511924340281</v>
      </c>
      <c r="V83" s="5" t="s">
        <v>27</v>
      </c>
      <c r="W83">
        <v>1</v>
      </c>
      <c r="X83">
        <v>1</v>
      </c>
      <c r="Y83">
        <v>1</v>
      </c>
      <c r="Z83">
        <v>-57</v>
      </c>
      <c r="AK83">
        <v>80</v>
      </c>
      <c r="AL83" s="5" t="s">
        <v>8</v>
      </c>
      <c r="AM83" s="6">
        <v>44012.548321064816</v>
      </c>
      <c r="AN83" s="5" t="s">
        <v>31</v>
      </c>
      <c r="AO83">
        <v>1</v>
      </c>
      <c r="AP83">
        <v>1</v>
      </c>
      <c r="AQ83">
        <v>1</v>
      </c>
      <c r="AR83">
        <v>-70</v>
      </c>
      <c r="BC83">
        <v>5</v>
      </c>
      <c r="BD83" s="5" t="s">
        <v>8</v>
      </c>
      <c r="BE83" s="6">
        <v>44017.527420787039</v>
      </c>
      <c r="BF83" s="5" t="s">
        <v>98</v>
      </c>
      <c r="BG83">
        <v>1</v>
      </c>
      <c r="BH83">
        <v>1</v>
      </c>
      <c r="BI83">
        <v>1</v>
      </c>
      <c r="BJ83">
        <v>-69</v>
      </c>
      <c r="BL83">
        <v>80</v>
      </c>
      <c r="BM83" s="5" t="s">
        <v>8</v>
      </c>
      <c r="BN83" s="6">
        <v>44013.528254328703</v>
      </c>
      <c r="BO83" s="5" t="s">
        <v>101</v>
      </c>
      <c r="BP83">
        <v>1</v>
      </c>
      <c r="BQ83">
        <v>1</v>
      </c>
      <c r="BR83">
        <v>1</v>
      </c>
      <c r="BS83">
        <v>-69</v>
      </c>
      <c r="BU83">
        <v>80</v>
      </c>
      <c r="BV83" s="5" t="s">
        <v>8</v>
      </c>
      <c r="BW83" s="6">
        <v>44013.533649710647</v>
      </c>
      <c r="BX83" s="5" t="s">
        <v>103</v>
      </c>
      <c r="BY83">
        <v>1</v>
      </c>
      <c r="BZ83">
        <v>1</v>
      </c>
      <c r="CA83">
        <v>1</v>
      </c>
      <c r="CB83">
        <v>-72</v>
      </c>
      <c r="CD83">
        <v>80</v>
      </c>
      <c r="CE83" s="5" t="s">
        <v>8</v>
      </c>
      <c r="CF83" s="6">
        <v>44038.520552835646</v>
      </c>
      <c r="CG83" s="5" t="s">
        <v>176</v>
      </c>
      <c r="CH83">
        <v>1</v>
      </c>
      <c r="CI83">
        <v>1</v>
      </c>
      <c r="CJ83">
        <v>1</v>
      </c>
      <c r="CK83">
        <v>-61</v>
      </c>
    </row>
    <row r="84" spans="1:89" x14ac:dyDescent="0.25">
      <c r="A84">
        <v>81</v>
      </c>
      <c r="B84" s="5" t="s">
        <v>8</v>
      </c>
      <c r="C84" s="6">
        <v>44012.506702453706</v>
      </c>
      <c r="D84" s="5" t="s">
        <v>23</v>
      </c>
      <c r="E84">
        <v>1</v>
      </c>
      <c r="F84">
        <v>1</v>
      </c>
      <c r="G84">
        <v>1</v>
      </c>
      <c r="H84">
        <v>-58</v>
      </c>
      <c r="J84">
        <v>81</v>
      </c>
      <c r="K84" s="5" t="s">
        <v>8</v>
      </c>
      <c r="L84" s="6">
        <v>44012.535293229164</v>
      </c>
      <c r="M84" s="5" t="s">
        <v>25</v>
      </c>
      <c r="N84">
        <v>1</v>
      </c>
      <c r="O84">
        <v>1</v>
      </c>
      <c r="P84">
        <v>1</v>
      </c>
      <c r="Q84">
        <v>-58</v>
      </c>
      <c r="S84">
        <v>81</v>
      </c>
      <c r="T84" s="5" t="s">
        <v>8</v>
      </c>
      <c r="U84" s="6">
        <v>44012.511934224538</v>
      </c>
      <c r="V84" s="5" t="s">
        <v>27</v>
      </c>
      <c r="W84">
        <v>1</v>
      </c>
      <c r="X84">
        <v>1</v>
      </c>
      <c r="Y84">
        <v>1</v>
      </c>
      <c r="Z84">
        <v>-58</v>
      </c>
      <c r="AK84">
        <v>81</v>
      </c>
      <c r="AL84" s="5" t="s">
        <v>8</v>
      </c>
      <c r="AM84" s="6">
        <v>44012.548331307873</v>
      </c>
      <c r="AN84" s="5" t="s">
        <v>31</v>
      </c>
      <c r="AO84">
        <v>1</v>
      </c>
      <c r="AP84">
        <v>1</v>
      </c>
      <c r="AQ84">
        <v>1</v>
      </c>
      <c r="AR84">
        <v>-69</v>
      </c>
      <c r="BC84">
        <v>6</v>
      </c>
      <c r="BD84" s="5" t="s">
        <v>8</v>
      </c>
      <c r="BE84" s="6">
        <v>44017.52743065972</v>
      </c>
      <c r="BF84" s="5" t="s">
        <v>98</v>
      </c>
      <c r="BG84">
        <v>1</v>
      </c>
      <c r="BH84">
        <v>1</v>
      </c>
      <c r="BI84">
        <v>1</v>
      </c>
      <c r="BJ84">
        <v>-72</v>
      </c>
      <c r="BL84">
        <v>81</v>
      </c>
      <c r="BM84" s="5" t="s">
        <v>8</v>
      </c>
      <c r="BN84" s="6">
        <v>44013.528264328706</v>
      </c>
      <c r="BO84" s="5" t="s">
        <v>101</v>
      </c>
      <c r="BP84">
        <v>1</v>
      </c>
      <c r="BQ84">
        <v>1</v>
      </c>
      <c r="BR84">
        <v>1</v>
      </c>
      <c r="BS84">
        <v>-70</v>
      </c>
      <c r="BU84">
        <v>81</v>
      </c>
      <c r="BV84" s="5" t="s">
        <v>8</v>
      </c>
      <c r="BW84" s="6">
        <v>44013.533658252316</v>
      </c>
      <c r="BX84" s="5" t="s">
        <v>103</v>
      </c>
      <c r="BY84">
        <v>1</v>
      </c>
      <c r="BZ84">
        <v>1</v>
      </c>
      <c r="CA84">
        <v>1</v>
      </c>
      <c r="CB84">
        <v>-80</v>
      </c>
      <c r="CD84">
        <v>81</v>
      </c>
      <c r="CE84" s="5" t="s">
        <v>8</v>
      </c>
      <c r="CF84" s="6">
        <v>44038.520564699073</v>
      </c>
      <c r="CG84" s="5" t="s">
        <v>176</v>
      </c>
      <c r="CH84">
        <v>1</v>
      </c>
      <c r="CI84">
        <v>1</v>
      </c>
      <c r="CJ84">
        <v>1</v>
      </c>
      <c r="CK84">
        <v>-52</v>
      </c>
    </row>
    <row r="85" spans="1:89" x14ac:dyDescent="0.25">
      <c r="A85">
        <v>82</v>
      </c>
      <c r="B85" s="5" t="s">
        <v>8</v>
      </c>
      <c r="C85" s="6">
        <v>44012.506720717596</v>
      </c>
      <c r="D85" s="5" t="s">
        <v>23</v>
      </c>
      <c r="E85">
        <v>1</v>
      </c>
      <c r="F85">
        <v>1</v>
      </c>
      <c r="G85">
        <v>1</v>
      </c>
      <c r="H85">
        <v>-58</v>
      </c>
      <c r="J85">
        <v>82</v>
      </c>
      <c r="K85" s="5" t="s">
        <v>8</v>
      </c>
      <c r="L85" s="6">
        <v>44012.535301747688</v>
      </c>
      <c r="M85" s="5" t="s">
        <v>25</v>
      </c>
      <c r="N85">
        <v>1</v>
      </c>
      <c r="O85">
        <v>1</v>
      </c>
      <c r="P85">
        <v>1</v>
      </c>
      <c r="Q85">
        <v>-59</v>
      </c>
      <c r="S85">
        <v>82</v>
      </c>
      <c r="T85" s="5" t="s">
        <v>8</v>
      </c>
      <c r="U85" s="6">
        <v>44012.511950162036</v>
      </c>
      <c r="V85" s="5" t="s">
        <v>27</v>
      </c>
      <c r="W85">
        <v>1</v>
      </c>
      <c r="X85">
        <v>1</v>
      </c>
      <c r="Y85">
        <v>1</v>
      </c>
      <c r="Z85">
        <v>-64</v>
      </c>
      <c r="AK85">
        <v>82</v>
      </c>
      <c r="AL85" s="5" t="s">
        <v>8</v>
      </c>
      <c r="AM85" s="6">
        <v>44012.548341550922</v>
      </c>
      <c r="AN85" s="5" t="s">
        <v>31</v>
      </c>
      <c r="AO85">
        <v>1</v>
      </c>
      <c r="AP85">
        <v>1</v>
      </c>
      <c r="AQ85">
        <v>1</v>
      </c>
      <c r="AR85">
        <v>-68</v>
      </c>
      <c r="BC85">
        <v>7</v>
      </c>
      <c r="BD85" s="5" t="s">
        <v>8</v>
      </c>
      <c r="BE85" s="6">
        <v>44017.527448530091</v>
      </c>
      <c r="BF85" s="5" t="s">
        <v>98</v>
      </c>
      <c r="BG85">
        <v>1</v>
      </c>
      <c r="BH85">
        <v>1</v>
      </c>
      <c r="BI85">
        <v>1</v>
      </c>
      <c r="BJ85">
        <v>-70</v>
      </c>
      <c r="BL85">
        <v>82</v>
      </c>
      <c r="BM85" s="5" t="s">
        <v>8</v>
      </c>
      <c r="BN85" s="6">
        <v>44013.528276030091</v>
      </c>
      <c r="BO85" s="5" t="s">
        <v>101</v>
      </c>
      <c r="BP85">
        <v>1</v>
      </c>
      <c r="BQ85">
        <v>1</v>
      </c>
      <c r="BR85">
        <v>1</v>
      </c>
      <c r="BS85">
        <v>-69</v>
      </c>
      <c r="BU85">
        <v>82</v>
      </c>
      <c r="BV85" s="5" t="s">
        <v>8</v>
      </c>
      <c r="BW85" s="6">
        <v>44013.533672083337</v>
      </c>
      <c r="BX85" s="5" t="s">
        <v>103</v>
      </c>
      <c r="BY85">
        <v>1</v>
      </c>
      <c r="BZ85">
        <v>1</v>
      </c>
      <c r="CA85">
        <v>1</v>
      </c>
      <c r="CB85">
        <v>-79</v>
      </c>
      <c r="CD85">
        <v>82</v>
      </c>
      <c r="CE85" s="5" t="s">
        <v>8</v>
      </c>
      <c r="CF85" s="6">
        <v>44038.5205765625</v>
      </c>
      <c r="CG85" s="5" t="s">
        <v>176</v>
      </c>
      <c r="CH85">
        <v>1</v>
      </c>
      <c r="CI85">
        <v>1</v>
      </c>
      <c r="CJ85">
        <v>1</v>
      </c>
      <c r="CK85">
        <v>-52</v>
      </c>
    </row>
    <row r="86" spans="1:89" x14ac:dyDescent="0.25">
      <c r="A86">
        <v>83</v>
      </c>
      <c r="B86" s="5" t="s">
        <v>8</v>
      </c>
      <c r="C86" s="6">
        <v>44012.506725150466</v>
      </c>
      <c r="D86" s="5" t="s">
        <v>23</v>
      </c>
      <c r="E86">
        <v>1</v>
      </c>
      <c r="F86">
        <v>1</v>
      </c>
      <c r="G86">
        <v>1</v>
      </c>
      <c r="H86">
        <v>-56</v>
      </c>
      <c r="J86">
        <v>83</v>
      </c>
      <c r="K86" s="5" t="s">
        <v>8</v>
      </c>
      <c r="L86" s="6">
        <v>44012.535312997687</v>
      </c>
      <c r="M86" s="5" t="s">
        <v>25</v>
      </c>
      <c r="N86">
        <v>1</v>
      </c>
      <c r="O86">
        <v>1</v>
      </c>
      <c r="P86">
        <v>1</v>
      </c>
      <c r="Q86">
        <v>-55</v>
      </c>
      <c r="S86">
        <v>83</v>
      </c>
      <c r="T86" s="5" t="s">
        <v>8</v>
      </c>
      <c r="U86" s="6">
        <v>44012.511962881945</v>
      </c>
      <c r="V86" s="5" t="s">
        <v>27</v>
      </c>
      <c r="W86">
        <v>1</v>
      </c>
      <c r="X86">
        <v>1</v>
      </c>
      <c r="Y86">
        <v>1</v>
      </c>
      <c r="Z86">
        <v>-60</v>
      </c>
      <c r="AK86">
        <v>83</v>
      </c>
      <c r="AL86" s="5" t="s">
        <v>8</v>
      </c>
      <c r="AM86" s="6">
        <v>44012.548351793979</v>
      </c>
      <c r="AN86" s="5" t="s">
        <v>31</v>
      </c>
      <c r="AO86">
        <v>1</v>
      </c>
      <c r="AP86">
        <v>1</v>
      </c>
      <c r="AQ86">
        <v>1</v>
      </c>
      <c r="AR86">
        <v>-68</v>
      </c>
      <c r="BC86">
        <v>8</v>
      </c>
      <c r="BD86" s="5" t="s">
        <v>8</v>
      </c>
      <c r="BE86" s="6">
        <v>44017.527453923612</v>
      </c>
      <c r="BF86" s="5" t="s">
        <v>98</v>
      </c>
      <c r="BG86">
        <v>1</v>
      </c>
      <c r="BH86">
        <v>1</v>
      </c>
      <c r="BI86">
        <v>1</v>
      </c>
      <c r="BJ86">
        <v>-69</v>
      </c>
      <c r="BL86">
        <v>83</v>
      </c>
      <c r="BM86" s="5" t="s">
        <v>8</v>
      </c>
      <c r="BN86" s="6">
        <v>44013.528287060188</v>
      </c>
      <c r="BO86" s="5" t="s">
        <v>101</v>
      </c>
      <c r="BP86">
        <v>1</v>
      </c>
      <c r="BQ86">
        <v>1</v>
      </c>
      <c r="BR86">
        <v>1</v>
      </c>
      <c r="BS86">
        <v>-69</v>
      </c>
      <c r="BU86">
        <v>83</v>
      </c>
      <c r="BV86" s="5" t="s">
        <v>8</v>
      </c>
      <c r="BW86" s="6">
        <v>44013.533681076391</v>
      </c>
      <c r="BX86" s="5" t="s">
        <v>103</v>
      </c>
      <c r="BY86">
        <v>1</v>
      </c>
      <c r="BZ86">
        <v>1</v>
      </c>
      <c r="CA86">
        <v>1</v>
      </c>
      <c r="CB86">
        <v>-79</v>
      </c>
      <c r="CD86">
        <v>83</v>
      </c>
      <c r="CE86" s="5" t="s">
        <v>8</v>
      </c>
      <c r="CF86" s="6">
        <v>44038.520588425927</v>
      </c>
      <c r="CG86" s="5" t="s">
        <v>176</v>
      </c>
      <c r="CH86">
        <v>1</v>
      </c>
      <c r="CI86">
        <v>1</v>
      </c>
      <c r="CJ86">
        <v>1</v>
      </c>
      <c r="CK86">
        <v>-54</v>
      </c>
    </row>
    <row r="87" spans="1:89" x14ac:dyDescent="0.25">
      <c r="A87">
        <v>84</v>
      </c>
      <c r="B87" s="5" t="s">
        <v>8</v>
      </c>
      <c r="C87" s="6">
        <v>44012.506746053237</v>
      </c>
      <c r="D87" s="5" t="s">
        <v>23</v>
      </c>
      <c r="E87">
        <v>1</v>
      </c>
      <c r="F87">
        <v>1</v>
      </c>
      <c r="G87">
        <v>1</v>
      </c>
      <c r="H87">
        <v>-60</v>
      </c>
      <c r="J87">
        <v>84</v>
      </c>
      <c r="K87" s="5" t="s">
        <v>8</v>
      </c>
      <c r="L87" s="6">
        <v>44012.53533150463</v>
      </c>
      <c r="M87" s="5" t="s">
        <v>25</v>
      </c>
      <c r="N87">
        <v>1</v>
      </c>
      <c r="O87">
        <v>1</v>
      </c>
      <c r="P87">
        <v>1</v>
      </c>
      <c r="Q87">
        <v>-58</v>
      </c>
      <c r="S87">
        <v>84</v>
      </c>
      <c r="T87" s="5" t="s">
        <v>8</v>
      </c>
      <c r="U87" s="6">
        <v>44012.511967997685</v>
      </c>
      <c r="V87" s="5" t="s">
        <v>27</v>
      </c>
      <c r="W87">
        <v>1</v>
      </c>
      <c r="X87">
        <v>1</v>
      </c>
      <c r="Y87">
        <v>1</v>
      </c>
      <c r="Z87">
        <v>-57</v>
      </c>
      <c r="AK87">
        <v>84</v>
      </c>
      <c r="AL87" s="5" t="s">
        <v>8</v>
      </c>
      <c r="AM87" s="6">
        <v>44012.548362037036</v>
      </c>
      <c r="AN87" s="5" t="s">
        <v>31</v>
      </c>
      <c r="AO87">
        <v>1</v>
      </c>
      <c r="AP87">
        <v>1</v>
      </c>
      <c r="AQ87">
        <v>1</v>
      </c>
      <c r="AR87">
        <v>-72</v>
      </c>
      <c r="BC87">
        <v>9</v>
      </c>
      <c r="BD87" s="5" t="s">
        <v>8</v>
      </c>
      <c r="BE87" s="6">
        <v>44017.527468611108</v>
      </c>
      <c r="BF87" s="5" t="s">
        <v>98</v>
      </c>
      <c r="BG87">
        <v>1</v>
      </c>
      <c r="BH87">
        <v>1</v>
      </c>
      <c r="BI87">
        <v>1</v>
      </c>
      <c r="BJ87">
        <v>-70</v>
      </c>
      <c r="BL87">
        <v>84</v>
      </c>
      <c r="BM87" s="5" t="s">
        <v>8</v>
      </c>
      <c r="BN87" s="6">
        <v>44013.528299791666</v>
      </c>
      <c r="BO87" s="5" t="s">
        <v>101</v>
      </c>
      <c r="BP87">
        <v>1</v>
      </c>
      <c r="BQ87">
        <v>1</v>
      </c>
      <c r="BR87">
        <v>1</v>
      </c>
      <c r="BS87">
        <v>-70</v>
      </c>
      <c r="BU87">
        <v>84</v>
      </c>
      <c r="BV87" s="5" t="s">
        <v>8</v>
      </c>
      <c r="BW87" s="6">
        <v>44013.533693055557</v>
      </c>
      <c r="BX87" s="5" t="s">
        <v>103</v>
      </c>
      <c r="BY87">
        <v>1</v>
      </c>
      <c r="BZ87">
        <v>1</v>
      </c>
      <c r="CA87">
        <v>1</v>
      </c>
      <c r="CB87">
        <v>-73</v>
      </c>
      <c r="CD87">
        <v>84</v>
      </c>
      <c r="CE87" s="5" t="s">
        <v>8</v>
      </c>
      <c r="CF87" s="6">
        <v>44038.520600289354</v>
      </c>
      <c r="CG87" s="5" t="s">
        <v>176</v>
      </c>
      <c r="CH87">
        <v>1</v>
      </c>
      <c r="CI87">
        <v>1</v>
      </c>
      <c r="CJ87">
        <v>1</v>
      </c>
      <c r="CK87">
        <v>-49</v>
      </c>
    </row>
    <row r="88" spans="1:89" x14ac:dyDescent="0.25">
      <c r="A88">
        <v>85</v>
      </c>
      <c r="B88" s="5" t="s">
        <v>8</v>
      </c>
      <c r="C88" s="6">
        <v>44012.506747719905</v>
      </c>
      <c r="D88" s="5" t="s">
        <v>23</v>
      </c>
      <c r="E88">
        <v>1</v>
      </c>
      <c r="F88">
        <v>1</v>
      </c>
      <c r="G88">
        <v>1</v>
      </c>
      <c r="H88">
        <v>-58</v>
      </c>
      <c r="J88">
        <v>85</v>
      </c>
      <c r="K88" s="5" t="s">
        <v>8</v>
      </c>
      <c r="L88" s="6">
        <v>44012.535337627312</v>
      </c>
      <c r="M88" s="5" t="s">
        <v>25</v>
      </c>
      <c r="N88">
        <v>1</v>
      </c>
      <c r="O88">
        <v>1</v>
      </c>
      <c r="P88">
        <v>1</v>
      </c>
      <c r="Q88">
        <v>-55</v>
      </c>
      <c r="S88">
        <v>85</v>
      </c>
      <c r="T88" s="5" t="s">
        <v>8</v>
      </c>
      <c r="U88" s="6">
        <v>44012.5119800463</v>
      </c>
      <c r="V88" s="5" t="s">
        <v>27</v>
      </c>
      <c r="W88">
        <v>1</v>
      </c>
      <c r="X88">
        <v>1</v>
      </c>
      <c r="Y88">
        <v>1</v>
      </c>
      <c r="Z88">
        <v>-61</v>
      </c>
      <c r="AK88">
        <v>85</v>
      </c>
      <c r="AL88" s="5" t="s">
        <v>8</v>
      </c>
      <c r="AM88" s="6">
        <v>44012.548372280093</v>
      </c>
      <c r="AN88" s="5" t="s">
        <v>31</v>
      </c>
      <c r="AO88">
        <v>1</v>
      </c>
      <c r="AP88">
        <v>1</v>
      </c>
      <c r="AQ88">
        <v>1</v>
      </c>
      <c r="AR88">
        <v>-70</v>
      </c>
      <c r="BC88">
        <v>10</v>
      </c>
      <c r="BD88" s="5" t="s">
        <v>8</v>
      </c>
      <c r="BE88" s="6">
        <v>44017.527478148149</v>
      </c>
      <c r="BF88" s="5" t="s">
        <v>98</v>
      </c>
      <c r="BG88">
        <v>1</v>
      </c>
      <c r="BH88">
        <v>1</v>
      </c>
      <c r="BI88">
        <v>1</v>
      </c>
      <c r="BJ88">
        <v>-70</v>
      </c>
      <c r="BL88">
        <v>85</v>
      </c>
      <c r="BM88" s="5" t="s">
        <v>8</v>
      </c>
      <c r="BN88" s="6">
        <v>44013.528310972222</v>
      </c>
      <c r="BO88" s="5" t="s">
        <v>101</v>
      </c>
      <c r="BP88">
        <v>1</v>
      </c>
      <c r="BQ88">
        <v>1</v>
      </c>
      <c r="BR88">
        <v>1</v>
      </c>
      <c r="BS88">
        <v>-68</v>
      </c>
      <c r="BU88">
        <v>85</v>
      </c>
      <c r="BV88" s="5" t="s">
        <v>8</v>
      </c>
      <c r="BW88" s="6">
        <v>44013.533705729169</v>
      </c>
      <c r="BX88" s="5" t="s">
        <v>103</v>
      </c>
      <c r="BY88">
        <v>1</v>
      </c>
      <c r="BZ88">
        <v>1</v>
      </c>
      <c r="CA88">
        <v>1</v>
      </c>
      <c r="CB88">
        <v>-78</v>
      </c>
      <c r="CD88">
        <v>85</v>
      </c>
      <c r="CE88" s="5" t="s">
        <v>8</v>
      </c>
      <c r="CF88" s="6">
        <v>44038.520612152781</v>
      </c>
      <c r="CG88" s="5" t="s">
        <v>176</v>
      </c>
      <c r="CH88">
        <v>1</v>
      </c>
      <c r="CI88">
        <v>1</v>
      </c>
      <c r="CJ88">
        <v>1</v>
      </c>
      <c r="CK88">
        <v>-61</v>
      </c>
    </row>
    <row r="89" spans="1:89" x14ac:dyDescent="0.25">
      <c r="A89">
        <v>86</v>
      </c>
      <c r="B89" s="5" t="s">
        <v>8</v>
      </c>
      <c r="C89" s="6">
        <v>44012.506765312501</v>
      </c>
      <c r="D89" s="5" t="s">
        <v>23</v>
      </c>
      <c r="E89">
        <v>1</v>
      </c>
      <c r="F89">
        <v>1</v>
      </c>
      <c r="G89">
        <v>1</v>
      </c>
      <c r="H89">
        <v>-59</v>
      </c>
      <c r="J89">
        <v>86</v>
      </c>
      <c r="K89" s="5" t="s">
        <v>8</v>
      </c>
      <c r="L89" s="6">
        <v>44012.535350300925</v>
      </c>
      <c r="M89" s="5" t="s">
        <v>25</v>
      </c>
      <c r="N89">
        <v>1</v>
      </c>
      <c r="O89">
        <v>1</v>
      </c>
      <c r="P89">
        <v>1</v>
      </c>
      <c r="Q89">
        <v>-58</v>
      </c>
      <c r="S89">
        <v>86</v>
      </c>
      <c r="T89" s="5" t="s">
        <v>8</v>
      </c>
      <c r="U89" s="6">
        <v>44012.511992754633</v>
      </c>
      <c r="V89" s="5" t="s">
        <v>27</v>
      </c>
      <c r="W89">
        <v>1</v>
      </c>
      <c r="X89">
        <v>1</v>
      </c>
      <c r="Y89">
        <v>1</v>
      </c>
      <c r="Z89">
        <v>-66</v>
      </c>
      <c r="AK89">
        <v>86</v>
      </c>
      <c r="AL89" s="5" t="s">
        <v>8</v>
      </c>
      <c r="AM89" s="6">
        <v>44012.548382523149</v>
      </c>
      <c r="AN89" s="5" t="s">
        <v>31</v>
      </c>
      <c r="AO89">
        <v>1</v>
      </c>
      <c r="AP89">
        <v>1</v>
      </c>
      <c r="AQ89">
        <v>1</v>
      </c>
      <c r="AR89">
        <v>-70</v>
      </c>
      <c r="BC89">
        <v>11</v>
      </c>
      <c r="BD89" s="5" t="s">
        <v>8</v>
      </c>
      <c r="BE89" s="6">
        <v>44017.527494004629</v>
      </c>
      <c r="BF89" s="5" t="s">
        <v>98</v>
      </c>
      <c r="BG89">
        <v>1</v>
      </c>
      <c r="BH89">
        <v>1</v>
      </c>
      <c r="BI89">
        <v>1</v>
      </c>
      <c r="BJ89">
        <v>-71</v>
      </c>
      <c r="BL89">
        <v>86</v>
      </c>
      <c r="BM89" s="5" t="s">
        <v>8</v>
      </c>
      <c r="BN89" s="6">
        <v>44013.528322071761</v>
      </c>
      <c r="BO89" s="5" t="s">
        <v>101</v>
      </c>
      <c r="BP89">
        <v>1</v>
      </c>
      <c r="BQ89">
        <v>1</v>
      </c>
      <c r="BR89">
        <v>1</v>
      </c>
      <c r="BS89">
        <v>-68</v>
      </c>
      <c r="BU89">
        <v>86</v>
      </c>
      <c r="BV89" s="5" t="s">
        <v>8</v>
      </c>
      <c r="BW89" s="6">
        <v>44013.533718576386</v>
      </c>
      <c r="BX89" s="5" t="s">
        <v>103</v>
      </c>
      <c r="BY89">
        <v>1</v>
      </c>
      <c r="BZ89">
        <v>1</v>
      </c>
      <c r="CA89">
        <v>1</v>
      </c>
      <c r="CB89">
        <v>-77</v>
      </c>
      <c r="CD89">
        <v>86</v>
      </c>
      <c r="CE89" s="5" t="s">
        <v>8</v>
      </c>
      <c r="CF89" s="6">
        <v>44038.520624016201</v>
      </c>
      <c r="CG89" s="5" t="s">
        <v>176</v>
      </c>
      <c r="CH89">
        <v>1</v>
      </c>
      <c r="CI89">
        <v>1</v>
      </c>
      <c r="CJ89">
        <v>1</v>
      </c>
      <c r="CK89">
        <v>-59</v>
      </c>
    </row>
    <row r="90" spans="1:89" x14ac:dyDescent="0.25">
      <c r="A90">
        <v>87</v>
      </c>
      <c r="B90" s="5" t="s">
        <v>8</v>
      </c>
      <c r="C90" s="6">
        <v>44012.506771446759</v>
      </c>
      <c r="D90" s="5" t="s">
        <v>23</v>
      </c>
      <c r="E90">
        <v>1</v>
      </c>
      <c r="F90">
        <v>1</v>
      </c>
      <c r="G90">
        <v>1</v>
      </c>
      <c r="H90">
        <v>-55</v>
      </c>
      <c r="J90">
        <v>87</v>
      </c>
      <c r="K90" s="5" t="s">
        <v>8</v>
      </c>
      <c r="L90" s="6">
        <v>44012.535363136572</v>
      </c>
      <c r="M90" s="5" t="s">
        <v>25</v>
      </c>
      <c r="N90">
        <v>1</v>
      </c>
      <c r="O90">
        <v>1</v>
      </c>
      <c r="P90">
        <v>1</v>
      </c>
      <c r="Q90">
        <v>-59</v>
      </c>
      <c r="S90">
        <v>87</v>
      </c>
      <c r="T90" s="5" t="s">
        <v>8</v>
      </c>
      <c r="U90" s="6">
        <v>44012.512002384261</v>
      </c>
      <c r="V90" s="5" t="s">
        <v>27</v>
      </c>
      <c r="W90">
        <v>1</v>
      </c>
      <c r="X90">
        <v>1</v>
      </c>
      <c r="Y90">
        <v>1</v>
      </c>
      <c r="Z90">
        <v>-61</v>
      </c>
      <c r="AK90">
        <v>87</v>
      </c>
      <c r="AL90" s="5" t="s">
        <v>8</v>
      </c>
      <c r="AM90" s="6">
        <v>44012.548392766206</v>
      </c>
      <c r="AN90" s="5" t="s">
        <v>31</v>
      </c>
      <c r="AO90">
        <v>1</v>
      </c>
      <c r="AP90">
        <v>1</v>
      </c>
      <c r="AQ90">
        <v>1</v>
      </c>
      <c r="AR90">
        <v>-70</v>
      </c>
      <c r="BC90">
        <v>12</v>
      </c>
      <c r="BD90" s="5" t="s">
        <v>8</v>
      </c>
      <c r="BE90" s="6">
        <v>44017.527508113424</v>
      </c>
      <c r="BF90" s="5" t="s">
        <v>98</v>
      </c>
      <c r="BG90">
        <v>1</v>
      </c>
      <c r="BH90">
        <v>1</v>
      </c>
      <c r="BI90">
        <v>1</v>
      </c>
      <c r="BJ90">
        <v>-69</v>
      </c>
      <c r="BL90">
        <v>87</v>
      </c>
      <c r="BM90" s="5" t="s">
        <v>8</v>
      </c>
      <c r="BN90" s="6">
        <v>44013.528334930554</v>
      </c>
      <c r="BO90" s="5" t="s">
        <v>101</v>
      </c>
      <c r="BP90">
        <v>1</v>
      </c>
      <c r="BQ90">
        <v>1</v>
      </c>
      <c r="BR90">
        <v>1</v>
      </c>
      <c r="BS90">
        <v>-69</v>
      </c>
      <c r="BU90">
        <v>87</v>
      </c>
      <c r="BV90" s="5" t="s">
        <v>8</v>
      </c>
      <c r="BW90" s="6">
        <v>44013.533727557871</v>
      </c>
      <c r="BX90" s="5" t="s">
        <v>103</v>
      </c>
      <c r="BY90">
        <v>1</v>
      </c>
      <c r="BZ90">
        <v>1</v>
      </c>
      <c r="CA90">
        <v>1</v>
      </c>
      <c r="CB90">
        <v>-80</v>
      </c>
      <c r="CD90">
        <v>87</v>
      </c>
      <c r="CE90" s="5" t="s">
        <v>8</v>
      </c>
      <c r="CF90" s="6">
        <v>44038.520635879628</v>
      </c>
      <c r="CG90" s="5" t="s">
        <v>176</v>
      </c>
      <c r="CH90">
        <v>1</v>
      </c>
      <c r="CI90">
        <v>1</v>
      </c>
      <c r="CJ90">
        <v>1</v>
      </c>
      <c r="CK90">
        <v>-63</v>
      </c>
    </row>
    <row r="91" spans="1:89" x14ac:dyDescent="0.25">
      <c r="A91">
        <v>88</v>
      </c>
      <c r="B91" s="5" t="s">
        <v>8</v>
      </c>
      <c r="C91" s="6">
        <v>44012.506785439815</v>
      </c>
      <c r="D91" s="5" t="s">
        <v>23</v>
      </c>
      <c r="E91">
        <v>1</v>
      </c>
      <c r="F91">
        <v>1</v>
      </c>
      <c r="G91">
        <v>1</v>
      </c>
      <c r="H91">
        <v>-60</v>
      </c>
      <c r="J91">
        <v>88</v>
      </c>
      <c r="K91" s="5" t="s">
        <v>8</v>
      </c>
      <c r="L91" s="6">
        <v>44012.535370775462</v>
      </c>
      <c r="M91" s="5" t="s">
        <v>25</v>
      </c>
      <c r="N91">
        <v>1</v>
      </c>
      <c r="O91">
        <v>1</v>
      </c>
      <c r="P91">
        <v>1</v>
      </c>
      <c r="Q91">
        <v>-60</v>
      </c>
      <c r="S91">
        <v>88</v>
      </c>
      <c r="T91" s="5" t="s">
        <v>8</v>
      </c>
      <c r="U91" s="6">
        <v>44012.51201402778</v>
      </c>
      <c r="V91" s="5" t="s">
        <v>27</v>
      </c>
      <c r="W91">
        <v>1</v>
      </c>
      <c r="X91">
        <v>1</v>
      </c>
      <c r="Y91">
        <v>1</v>
      </c>
      <c r="Z91">
        <v>-65</v>
      </c>
      <c r="AK91">
        <v>88</v>
      </c>
      <c r="AL91" s="5" t="s">
        <v>8</v>
      </c>
      <c r="AM91" s="6">
        <v>44012.548403009256</v>
      </c>
      <c r="AN91" s="5" t="s">
        <v>31</v>
      </c>
      <c r="AO91">
        <v>1</v>
      </c>
      <c r="AP91">
        <v>1</v>
      </c>
      <c r="AQ91">
        <v>1</v>
      </c>
      <c r="AR91">
        <v>-79</v>
      </c>
      <c r="BC91">
        <v>13</v>
      </c>
      <c r="BD91" s="5" t="s">
        <v>8</v>
      </c>
      <c r="BE91" s="6">
        <v>44017.527512766203</v>
      </c>
      <c r="BF91" s="5" t="s">
        <v>98</v>
      </c>
      <c r="BG91">
        <v>1</v>
      </c>
      <c r="BH91">
        <v>1</v>
      </c>
      <c r="BI91">
        <v>1</v>
      </c>
      <c r="BJ91">
        <v>-70</v>
      </c>
      <c r="BL91">
        <v>88</v>
      </c>
      <c r="BM91" s="5" t="s">
        <v>8</v>
      </c>
      <c r="BN91" s="6">
        <v>44013.528345625004</v>
      </c>
      <c r="BO91" s="5" t="s">
        <v>101</v>
      </c>
      <c r="BP91">
        <v>1</v>
      </c>
      <c r="BQ91">
        <v>1</v>
      </c>
      <c r="BR91">
        <v>1</v>
      </c>
      <c r="BS91">
        <v>-68</v>
      </c>
      <c r="BU91">
        <v>88</v>
      </c>
      <c r="BV91" s="5" t="s">
        <v>8</v>
      </c>
      <c r="BW91" s="6">
        <v>44013.533740300925</v>
      </c>
      <c r="BX91" s="5" t="s">
        <v>103</v>
      </c>
      <c r="BY91">
        <v>1</v>
      </c>
      <c r="BZ91">
        <v>1</v>
      </c>
      <c r="CA91">
        <v>1</v>
      </c>
      <c r="CB91">
        <v>-78</v>
      </c>
      <c r="CD91">
        <v>88</v>
      </c>
      <c r="CE91" s="5" t="s">
        <v>8</v>
      </c>
      <c r="CF91" s="6">
        <v>44038.520647743055</v>
      </c>
      <c r="CG91" s="5" t="s">
        <v>176</v>
      </c>
      <c r="CH91">
        <v>1</v>
      </c>
      <c r="CI91">
        <v>1</v>
      </c>
      <c r="CJ91">
        <v>1</v>
      </c>
      <c r="CK91">
        <v>-63</v>
      </c>
    </row>
    <row r="92" spans="1:89" x14ac:dyDescent="0.25">
      <c r="A92">
        <v>89</v>
      </c>
      <c r="B92" s="5" t="s">
        <v>8</v>
      </c>
      <c r="C92" s="6">
        <v>44012.506794259258</v>
      </c>
      <c r="D92" s="5" t="s">
        <v>23</v>
      </c>
      <c r="E92">
        <v>1</v>
      </c>
      <c r="F92">
        <v>1</v>
      </c>
      <c r="G92">
        <v>1</v>
      </c>
      <c r="H92">
        <v>-60</v>
      </c>
      <c r="J92">
        <v>89</v>
      </c>
      <c r="K92" s="5" t="s">
        <v>8</v>
      </c>
      <c r="L92" s="6">
        <v>44012.535382245369</v>
      </c>
      <c r="M92" s="5" t="s">
        <v>25</v>
      </c>
      <c r="N92">
        <v>1</v>
      </c>
      <c r="O92">
        <v>1</v>
      </c>
      <c r="P92">
        <v>1</v>
      </c>
      <c r="Q92">
        <v>-60</v>
      </c>
      <c r="S92">
        <v>89</v>
      </c>
      <c r="T92" s="5" t="s">
        <v>8</v>
      </c>
      <c r="U92" s="6">
        <v>44012.512030486112</v>
      </c>
      <c r="V92" s="5" t="s">
        <v>27</v>
      </c>
      <c r="W92">
        <v>1</v>
      </c>
      <c r="X92">
        <v>1</v>
      </c>
      <c r="Y92">
        <v>1</v>
      </c>
      <c r="Z92">
        <v>-60</v>
      </c>
      <c r="AK92">
        <v>89</v>
      </c>
      <c r="AL92" s="5" t="s">
        <v>8</v>
      </c>
      <c r="AM92" s="6">
        <v>44012.548413252312</v>
      </c>
      <c r="AN92" s="5" t="s">
        <v>31</v>
      </c>
      <c r="AO92">
        <v>1</v>
      </c>
      <c r="AP92">
        <v>1</v>
      </c>
      <c r="AQ92">
        <v>1</v>
      </c>
      <c r="AR92">
        <v>-70</v>
      </c>
      <c r="BC92">
        <v>14</v>
      </c>
      <c r="BD92" s="5" t="s">
        <v>8</v>
      </c>
      <c r="BE92" s="6">
        <v>44017.5275247338</v>
      </c>
      <c r="BF92" s="5" t="s">
        <v>98</v>
      </c>
      <c r="BG92">
        <v>1</v>
      </c>
      <c r="BH92">
        <v>1</v>
      </c>
      <c r="BI92">
        <v>1</v>
      </c>
      <c r="BJ92">
        <v>-72</v>
      </c>
      <c r="BL92">
        <v>89</v>
      </c>
      <c r="BM92" s="5" t="s">
        <v>8</v>
      </c>
      <c r="BN92" s="6">
        <v>44013.528357002317</v>
      </c>
      <c r="BO92" s="5" t="s">
        <v>101</v>
      </c>
      <c r="BP92">
        <v>1</v>
      </c>
      <c r="BQ92">
        <v>1</v>
      </c>
      <c r="BR92">
        <v>1</v>
      </c>
      <c r="BS92">
        <v>-71</v>
      </c>
      <c r="BU92">
        <v>89</v>
      </c>
      <c r="BV92" s="5" t="s">
        <v>8</v>
      </c>
      <c r="BW92" s="6">
        <v>44013.533754328702</v>
      </c>
      <c r="BX92" s="5" t="s">
        <v>103</v>
      </c>
      <c r="BY92">
        <v>1</v>
      </c>
      <c r="BZ92">
        <v>1</v>
      </c>
      <c r="CA92">
        <v>1</v>
      </c>
      <c r="CB92">
        <v>-75</v>
      </c>
      <c r="CD92">
        <v>89</v>
      </c>
      <c r="CE92" s="5" t="s">
        <v>8</v>
      </c>
      <c r="CF92" s="6">
        <v>44038.520659606482</v>
      </c>
      <c r="CG92" s="5" t="s">
        <v>176</v>
      </c>
      <c r="CH92">
        <v>1</v>
      </c>
      <c r="CI92">
        <v>1</v>
      </c>
      <c r="CJ92">
        <v>1</v>
      </c>
      <c r="CK92">
        <v>-63</v>
      </c>
    </row>
    <row r="93" spans="1:89" x14ac:dyDescent="0.25">
      <c r="A93">
        <v>90</v>
      </c>
      <c r="B93" s="5" t="s">
        <v>8</v>
      </c>
      <c r="C93" s="6">
        <v>44012.50681402778</v>
      </c>
      <c r="D93" s="5" t="s">
        <v>23</v>
      </c>
      <c r="E93">
        <v>1</v>
      </c>
      <c r="F93">
        <v>1</v>
      </c>
      <c r="G93">
        <v>1</v>
      </c>
      <c r="H93">
        <v>-57</v>
      </c>
      <c r="J93">
        <v>90</v>
      </c>
      <c r="K93" s="5" t="s">
        <v>8</v>
      </c>
      <c r="L93" s="6">
        <v>44012.535393749997</v>
      </c>
      <c r="M93" s="5" t="s">
        <v>25</v>
      </c>
      <c r="N93">
        <v>1</v>
      </c>
      <c r="O93">
        <v>1</v>
      </c>
      <c r="P93">
        <v>1</v>
      </c>
      <c r="Q93">
        <v>-55</v>
      </c>
      <c r="S93">
        <v>90</v>
      </c>
      <c r="T93" s="5" t="s">
        <v>8</v>
      </c>
      <c r="U93" s="6">
        <v>44012.512038923611</v>
      </c>
      <c r="V93" s="5" t="s">
        <v>27</v>
      </c>
      <c r="W93">
        <v>1</v>
      </c>
      <c r="X93">
        <v>1</v>
      </c>
      <c r="Y93">
        <v>1</v>
      </c>
      <c r="Z93">
        <v>-61</v>
      </c>
      <c r="AK93">
        <v>90</v>
      </c>
      <c r="AL93" s="5" t="s">
        <v>8</v>
      </c>
      <c r="AM93" s="6">
        <v>44012.548423495369</v>
      </c>
      <c r="AN93" s="5" t="s">
        <v>31</v>
      </c>
      <c r="AO93">
        <v>1</v>
      </c>
      <c r="AP93">
        <v>1</v>
      </c>
      <c r="AQ93">
        <v>1</v>
      </c>
      <c r="AR93">
        <v>-76</v>
      </c>
      <c r="BC93">
        <v>15</v>
      </c>
      <c r="BD93" s="5" t="s">
        <v>8</v>
      </c>
      <c r="BE93" s="6">
        <v>44017.527538136572</v>
      </c>
      <c r="BF93" s="5" t="s">
        <v>98</v>
      </c>
      <c r="BG93">
        <v>1</v>
      </c>
      <c r="BH93">
        <v>1</v>
      </c>
      <c r="BI93">
        <v>1</v>
      </c>
      <c r="BJ93">
        <v>-69</v>
      </c>
      <c r="BL93">
        <v>90</v>
      </c>
      <c r="BM93" s="5" t="s">
        <v>8</v>
      </c>
      <c r="BN93" s="6">
        <v>44013.52837010417</v>
      </c>
      <c r="BO93" s="5" t="s">
        <v>101</v>
      </c>
      <c r="BP93">
        <v>1</v>
      </c>
      <c r="BQ93">
        <v>1</v>
      </c>
      <c r="BR93">
        <v>1</v>
      </c>
      <c r="BS93">
        <v>-67</v>
      </c>
      <c r="BU93">
        <v>90</v>
      </c>
      <c r="BV93" s="5" t="s">
        <v>8</v>
      </c>
      <c r="BW93" s="6">
        <v>44013.533764282409</v>
      </c>
      <c r="BX93" s="5" t="s">
        <v>103</v>
      </c>
      <c r="BY93">
        <v>1</v>
      </c>
      <c r="BZ93">
        <v>1</v>
      </c>
      <c r="CA93">
        <v>1</v>
      </c>
      <c r="CB93">
        <v>-74</v>
      </c>
      <c r="CD93">
        <v>90</v>
      </c>
      <c r="CE93" s="5" t="s">
        <v>8</v>
      </c>
      <c r="CF93" s="6">
        <v>44038.520671469909</v>
      </c>
      <c r="CG93" s="5" t="s">
        <v>176</v>
      </c>
      <c r="CH93">
        <v>1</v>
      </c>
      <c r="CI93">
        <v>1</v>
      </c>
      <c r="CJ93">
        <v>1</v>
      </c>
      <c r="CK93">
        <v>-63</v>
      </c>
    </row>
    <row r="94" spans="1:89" x14ac:dyDescent="0.25">
      <c r="A94">
        <v>91</v>
      </c>
      <c r="B94" s="5" t="s">
        <v>8</v>
      </c>
      <c r="C94" s="6">
        <v>44012.506821226852</v>
      </c>
      <c r="D94" s="5" t="s">
        <v>23</v>
      </c>
      <c r="E94">
        <v>1</v>
      </c>
      <c r="F94">
        <v>1</v>
      </c>
      <c r="G94">
        <v>1</v>
      </c>
      <c r="H94">
        <v>-59</v>
      </c>
      <c r="J94">
        <v>91</v>
      </c>
      <c r="K94" s="5" t="s">
        <v>8</v>
      </c>
      <c r="L94" s="6">
        <v>44012.535409305558</v>
      </c>
      <c r="M94" s="5" t="s">
        <v>25</v>
      </c>
      <c r="N94">
        <v>1</v>
      </c>
      <c r="O94">
        <v>1</v>
      </c>
      <c r="P94">
        <v>1</v>
      </c>
      <c r="Q94">
        <v>-58</v>
      </c>
      <c r="S94">
        <v>91</v>
      </c>
      <c r="T94" s="5" t="s">
        <v>8</v>
      </c>
      <c r="U94" s="6">
        <v>44012.512052245373</v>
      </c>
      <c r="V94" s="5" t="s">
        <v>27</v>
      </c>
      <c r="W94">
        <v>1</v>
      </c>
      <c r="X94">
        <v>1</v>
      </c>
      <c r="Y94">
        <v>1</v>
      </c>
      <c r="Z94">
        <v>-65</v>
      </c>
      <c r="AK94">
        <v>91</v>
      </c>
      <c r="AL94" s="5" t="s">
        <v>8</v>
      </c>
      <c r="AM94" s="6">
        <v>44012.548433738426</v>
      </c>
      <c r="AN94" s="5" t="s">
        <v>31</v>
      </c>
      <c r="AO94">
        <v>1</v>
      </c>
      <c r="AP94">
        <v>1</v>
      </c>
      <c r="AQ94">
        <v>1</v>
      </c>
      <c r="AR94">
        <v>-70</v>
      </c>
      <c r="BC94">
        <v>16</v>
      </c>
      <c r="BD94" s="5" t="s">
        <v>8</v>
      </c>
      <c r="BE94" s="6">
        <v>44017.52755431713</v>
      </c>
      <c r="BF94" s="5" t="s">
        <v>98</v>
      </c>
      <c r="BG94">
        <v>1</v>
      </c>
      <c r="BH94">
        <v>1</v>
      </c>
      <c r="BI94">
        <v>1</v>
      </c>
      <c r="BJ94">
        <v>-71</v>
      </c>
      <c r="BL94">
        <v>91</v>
      </c>
      <c r="BM94" s="5" t="s">
        <v>8</v>
      </c>
      <c r="BN94" s="6">
        <v>44013.52838290509</v>
      </c>
      <c r="BO94" s="5" t="s">
        <v>101</v>
      </c>
      <c r="BP94">
        <v>1</v>
      </c>
      <c r="BQ94">
        <v>1</v>
      </c>
      <c r="BR94">
        <v>1</v>
      </c>
      <c r="BS94">
        <v>-69</v>
      </c>
      <c r="BU94">
        <v>91</v>
      </c>
      <c r="BV94" s="5" t="s">
        <v>8</v>
      </c>
      <c r="BW94" s="6">
        <v>44013.533778900462</v>
      </c>
      <c r="BX94" s="5" t="s">
        <v>103</v>
      </c>
      <c r="BY94">
        <v>1</v>
      </c>
      <c r="BZ94">
        <v>1</v>
      </c>
      <c r="CA94">
        <v>1</v>
      </c>
      <c r="CB94">
        <v>-75</v>
      </c>
      <c r="CD94">
        <v>91</v>
      </c>
      <c r="CE94" s="5" t="s">
        <v>8</v>
      </c>
      <c r="CF94" s="6">
        <v>44038.520683333336</v>
      </c>
      <c r="CG94" s="5" t="s">
        <v>176</v>
      </c>
      <c r="CH94">
        <v>1</v>
      </c>
      <c r="CI94">
        <v>1</v>
      </c>
      <c r="CJ94">
        <v>1</v>
      </c>
      <c r="CK94">
        <v>-63</v>
      </c>
    </row>
    <row r="95" spans="1:89" x14ac:dyDescent="0.25">
      <c r="A95">
        <v>92</v>
      </c>
      <c r="B95" s="5" t="s">
        <v>8</v>
      </c>
      <c r="C95" s="6">
        <v>44012.506828807869</v>
      </c>
      <c r="D95" s="5" t="s">
        <v>23</v>
      </c>
      <c r="E95">
        <v>1</v>
      </c>
      <c r="F95">
        <v>1</v>
      </c>
      <c r="G95">
        <v>1</v>
      </c>
      <c r="H95">
        <v>-59</v>
      </c>
      <c r="J95">
        <v>92</v>
      </c>
      <c r="K95" s="5" t="s">
        <v>8</v>
      </c>
      <c r="L95" s="6">
        <v>44012.535420555556</v>
      </c>
      <c r="M95" s="5" t="s">
        <v>25</v>
      </c>
      <c r="N95">
        <v>1</v>
      </c>
      <c r="O95">
        <v>1</v>
      </c>
      <c r="P95">
        <v>1</v>
      </c>
      <c r="Q95">
        <v>-59</v>
      </c>
      <c r="S95">
        <v>92</v>
      </c>
      <c r="T95" s="5" t="s">
        <v>8</v>
      </c>
      <c r="U95" s="6">
        <v>44012.512062928239</v>
      </c>
      <c r="V95" s="5" t="s">
        <v>27</v>
      </c>
      <c r="W95">
        <v>1</v>
      </c>
      <c r="X95">
        <v>1</v>
      </c>
      <c r="Y95">
        <v>1</v>
      </c>
      <c r="Z95">
        <v>-60</v>
      </c>
      <c r="AK95">
        <v>92</v>
      </c>
      <c r="AL95" s="5" t="s">
        <v>8</v>
      </c>
      <c r="AM95" s="6">
        <v>44012.548443981483</v>
      </c>
      <c r="AN95" s="5" t="s">
        <v>31</v>
      </c>
      <c r="AO95">
        <v>1</v>
      </c>
      <c r="AP95">
        <v>1</v>
      </c>
      <c r="AQ95">
        <v>1</v>
      </c>
      <c r="AR95">
        <v>-72</v>
      </c>
      <c r="BC95">
        <v>17</v>
      </c>
      <c r="BD95" s="5" t="s">
        <v>8</v>
      </c>
      <c r="BE95" s="6">
        <v>44017.52756052083</v>
      </c>
      <c r="BF95" s="5" t="s">
        <v>98</v>
      </c>
      <c r="BG95">
        <v>1</v>
      </c>
      <c r="BH95">
        <v>1</v>
      </c>
      <c r="BI95">
        <v>1</v>
      </c>
      <c r="BJ95">
        <v>-69</v>
      </c>
      <c r="BL95">
        <v>92</v>
      </c>
      <c r="BM95" s="5" t="s">
        <v>8</v>
      </c>
      <c r="BN95" s="6">
        <v>44013.528392048611</v>
      </c>
      <c r="BO95" s="5" t="s">
        <v>101</v>
      </c>
      <c r="BP95">
        <v>1</v>
      </c>
      <c r="BQ95">
        <v>1</v>
      </c>
      <c r="BR95">
        <v>1</v>
      </c>
      <c r="BS95">
        <v>-71</v>
      </c>
      <c r="BU95">
        <v>92</v>
      </c>
      <c r="BV95" s="5" t="s">
        <v>8</v>
      </c>
      <c r="BW95" s="6">
        <v>44013.533787395834</v>
      </c>
      <c r="BX95" s="5" t="s">
        <v>103</v>
      </c>
      <c r="BY95">
        <v>1</v>
      </c>
      <c r="BZ95">
        <v>1</v>
      </c>
      <c r="CA95">
        <v>1</v>
      </c>
      <c r="CB95">
        <v>-75</v>
      </c>
      <c r="CD95">
        <v>92</v>
      </c>
      <c r="CE95" s="5" t="s">
        <v>8</v>
      </c>
      <c r="CF95" s="6">
        <v>44038.520695196756</v>
      </c>
      <c r="CG95" s="5" t="s">
        <v>176</v>
      </c>
      <c r="CH95">
        <v>1</v>
      </c>
      <c r="CI95">
        <v>1</v>
      </c>
      <c r="CJ95">
        <v>1</v>
      </c>
      <c r="CK95">
        <v>-63</v>
      </c>
    </row>
    <row r="96" spans="1:89" x14ac:dyDescent="0.25">
      <c r="A96">
        <v>93</v>
      </c>
      <c r="B96" s="5" t="s">
        <v>8</v>
      </c>
      <c r="C96" s="6">
        <v>44012.506840810187</v>
      </c>
      <c r="D96" s="5" t="s">
        <v>23</v>
      </c>
      <c r="E96">
        <v>1</v>
      </c>
      <c r="F96">
        <v>1</v>
      </c>
      <c r="G96">
        <v>1</v>
      </c>
      <c r="H96">
        <v>-56</v>
      </c>
      <c r="J96">
        <v>93</v>
      </c>
      <c r="K96" s="5" t="s">
        <v>8</v>
      </c>
      <c r="L96" s="6">
        <v>44012.535428877316</v>
      </c>
      <c r="M96" s="5" t="s">
        <v>25</v>
      </c>
      <c r="N96">
        <v>1</v>
      </c>
      <c r="O96">
        <v>1</v>
      </c>
      <c r="P96">
        <v>1</v>
      </c>
      <c r="Q96">
        <v>-56</v>
      </c>
      <c r="S96">
        <v>93</v>
      </c>
      <c r="T96" s="5" t="s">
        <v>8</v>
      </c>
      <c r="U96" s="6">
        <v>44012.512073032405</v>
      </c>
      <c r="V96" s="5" t="s">
        <v>27</v>
      </c>
      <c r="W96">
        <v>1</v>
      </c>
      <c r="X96">
        <v>1</v>
      </c>
      <c r="Y96">
        <v>1</v>
      </c>
      <c r="Z96">
        <v>-57</v>
      </c>
      <c r="AK96">
        <v>93</v>
      </c>
      <c r="AL96" s="5" t="s">
        <v>8</v>
      </c>
      <c r="AM96" s="6">
        <v>44012.548454224539</v>
      </c>
      <c r="AN96" s="5" t="s">
        <v>31</v>
      </c>
      <c r="AO96">
        <v>1</v>
      </c>
      <c r="AP96">
        <v>1</v>
      </c>
      <c r="AQ96">
        <v>1</v>
      </c>
      <c r="AR96">
        <v>-71</v>
      </c>
      <c r="BC96">
        <v>18</v>
      </c>
      <c r="BD96" s="5" t="s">
        <v>8</v>
      </c>
      <c r="BE96" s="6">
        <v>44017.527569594909</v>
      </c>
      <c r="BF96" s="5" t="s">
        <v>98</v>
      </c>
      <c r="BG96">
        <v>1</v>
      </c>
      <c r="BH96">
        <v>1</v>
      </c>
      <c r="BI96">
        <v>1</v>
      </c>
      <c r="BJ96">
        <v>-69</v>
      </c>
      <c r="BL96">
        <v>93</v>
      </c>
      <c r="BM96" s="5" t="s">
        <v>8</v>
      </c>
      <c r="BN96" s="6">
        <v>44013.52840304398</v>
      </c>
      <c r="BO96" s="5" t="s">
        <v>101</v>
      </c>
      <c r="BP96">
        <v>1</v>
      </c>
      <c r="BQ96">
        <v>1</v>
      </c>
      <c r="BR96">
        <v>1</v>
      </c>
      <c r="BS96">
        <v>-70</v>
      </c>
      <c r="BU96">
        <v>93</v>
      </c>
      <c r="BV96" s="5" t="s">
        <v>8</v>
      </c>
      <c r="BW96" s="6">
        <v>44013.533796805554</v>
      </c>
      <c r="BX96" s="5" t="s">
        <v>103</v>
      </c>
      <c r="BY96">
        <v>1</v>
      </c>
      <c r="BZ96">
        <v>1</v>
      </c>
      <c r="CA96">
        <v>1</v>
      </c>
      <c r="CB96">
        <v>-79</v>
      </c>
      <c r="CD96">
        <v>93</v>
      </c>
      <c r="CE96" s="5" t="s">
        <v>8</v>
      </c>
      <c r="CF96" s="6">
        <v>44038.520707060183</v>
      </c>
      <c r="CG96" s="5" t="s">
        <v>176</v>
      </c>
      <c r="CH96">
        <v>1</v>
      </c>
      <c r="CI96">
        <v>1</v>
      </c>
      <c r="CJ96">
        <v>1</v>
      </c>
      <c r="CK96">
        <v>-63</v>
      </c>
    </row>
    <row r="97" spans="1:89" x14ac:dyDescent="0.25">
      <c r="A97">
        <v>94</v>
      </c>
      <c r="B97" s="5" t="s">
        <v>8</v>
      </c>
      <c r="C97" s="6">
        <v>44012.506854236111</v>
      </c>
      <c r="D97" s="5" t="s">
        <v>23</v>
      </c>
      <c r="E97">
        <v>1</v>
      </c>
      <c r="F97">
        <v>1</v>
      </c>
      <c r="G97">
        <v>1</v>
      </c>
      <c r="H97">
        <v>-57</v>
      </c>
      <c r="J97">
        <v>94</v>
      </c>
      <c r="K97" s="5" t="s">
        <v>8</v>
      </c>
      <c r="L97" s="6">
        <v>44012.535442997687</v>
      </c>
      <c r="M97" s="5" t="s">
        <v>25</v>
      </c>
      <c r="N97">
        <v>1</v>
      </c>
      <c r="O97">
        <v>1</v>
      </c>
      <c r="P97">
        <v>1</v>
      </c>
      <c r="Q97">
        <v>-60</v>
      </c>
      <c r="S97">
        <v>94</v>
      </c>
      <c r="T97" s="5" t="s">
        <v>8</v>
      </c>
      <c r="U97" s="6">
        <v>44012.512083993053</v>
      </c>
      <c r="V97" s="5" t="s">
        <v>27</v>
      </c>
      <c r="W97">
        <v>1</v>
      </c>
      <c r="X97">
        <v>1</v>
      </c>
      <c r="Y97">
        <v>1</v>
      </c>
      <c r="Z97">
        <v>-65</v>
      </c>
      <c r="AK97">
        <v>94</v>
      </c>
      <c r="AL97" s="5" t="s">
        <v>8</v>
      </c>
      <c r="AM97" s="6">
        <v>44012.548464467596</v>
      </c>
      <c r="AN97" s="5" t="s">
        <v>31</v>
      </c>
      <c r="AO97">
        <v>1</v>
      </c>
      <c r="AP97">
        <v>1</v>
      </c>
      <c r="AQ97">
        <v>1</v>
      </c>
      <c r="AR97">
        <v>-70</v>
      </c>
      <c r="BC97">
        <v>19</v>
      </c>
      <c r="BD97" s="5" t="s">
        <v>8</v>
      </c>
      <c r="BE97" s="6">
        <v>44017.52758371528</v>
      </c>
      <c r="BF97" s="5" t="s">
        <v>98</v>
      </c>
      <c r="BG97">
        <v>1</v>
      </c>
      <c r="BH97">
        <v>1</v>
      </c>
      <c r="BI97">
        <v>1</v>
      </c>
      <c r="BJ97">
        <v>-71</v>
      </c>
      <c r="BL97">
        <v>94</v>
      </c>
      <c r="BM97" s="5" t="s">
        <v>8</v>
      </c>
      <c r="BN97" s="6">
        <v>44013.528415706016</v>
      </c>
      <c r="BO97" s="5" t="s">
        <v>101</v>
      </c>
      <c r="BP97">
        <v>1</v>
      </c>
      <c r="BQ97">
        <v>1</v>
      </c>
      <c r="BR97">
        <v>1</v>
      </c>
      <c r="BS97">
        <v>-68</v>
      </c>
      <c r="BU97">
        <v>94</v>
      </c>
      <c r="BV97" s="5" t="s">
        <v>8</v>
      </c>
      <c r="BW97" s="6">
        <v>44013.533812430556</v>
      </c>
      <c r="BX97" s="5" t="s">
        <v>103</v>
      </c>
      <c r="BY97">
        <v>1</v>
      </c>
      <c r="BZ97">
        <v>1</v>
      </c>
      <c r="CA97">
        <v>1</v>
      </c>
      <c r="CB97">
        <v>-78</v>
      </c>
      <c r="CD97">
        <v>94</v>
      </c>
      <c r="CE97" s="5" t="s">
        <v>8</v>
      </c>
      <c r="CF97" s="6">
        <v>44038.52071892361</v>
      </c>
      <c r="CG97" s="5" t="s">
        <v>176</v>
      </c>
      <c r="CH97">
        <v>1</v>
      </c>
      <c r="CI97">
        <v>1</v>
      </c>
      <c r="CJ97">
        <v>1</v>
      </c>
      <c r="CK97">
        <v>-63</v>
      </c>
    </row>
    <row r="98" spans="1:89" x14ac:dyDescent="0.25">
      <c r="A98">
        <v>95</v>
      </c>
      <c r="B98" s="5" t="s">
        <v>8</v>
      </c>
      <c r="C98" s="6">
        <v>44012.506863842595</v>
      </c>
      <c r="D98" s="5" t="s">
        <v>23</v>
      </c>
      <c r="E98">
        <v>1</v>
      </c>
      <c r="F98">
        <v>1</v>
      </c>
      <c r="G98">
        <v>1</v>
      </c>
      <c r="H98">
        <v>-57</v>
      </c>
      <c r="J98">
        <v>95</v>
      </c>
      <c r="K98" s="5" t="s">
        <v>8</v>
      </c>
      <c r="L98" s="6">
        <v>44012.53545166667</v>
      </c>
      <c r="M98" s="5" t="s">
        <v>25</v>
      </c>
      <c r="N98">
        <v>1</v>
      </c>
      <c r="O98">
        <v>1</v>
      </c>
      <c r="P98">
        <v>1</v>
      </c>
      <c r="Q98">
        <v>-55</v>
      </c>
      <c r="S98">
        <v>95</v>
      </c>
      <c r="T98" s="5" t="s">
        <v>8</v>
      </c>
      <c r="U98" s="6">
        <v>44012.512097870371</v>
      </c>
      <c r="V98" s="5" t="s">
        <v>27</v>
      </c>
      <c r="W98">
        <v>1</v>
      </c>
      <c r="X98">
        <v>1</v>
      </c>
      <c r="Y98">
        <v>1</v>
      </c>
      <c r="Z98">
        <v>-57</v>
      </c>
      <c r="AK98">
        <v>95</v>
      </c>
      <c r="AL98" s="5" t="s">
        <v>8</v>
      </c>
      <c r="AM98" s="6">
        <v>44012.548474710646</v>
      </c>
      <c r="AN98" s="5" t="s">
        <v>31</v>
      </c>
      <c r="AO98">
        <v>1</v>
      </c>
      <c r="AP98">
        <v>1</v>
      </c>
      <c r="AQ98">
        <v>1</v>
      </c>
      <c r="AR98">
        <v>-70</v>
      </c>
      <c r="BC98">
        <v>20</v>
      </c>
      <c r="BD98" s="5" t="s">
        <v>8</v>
      </c>
      <c r="BE98" s="6">
        <v>44017.527595451385</v>
      </c>
      <c r="BF98" s="5" t="s">
        <v>98</v>
      </c>
      <c r="BG98">
        <v>1</v>
      </c>
      <c r="BH98">
        <v>1</v>
      </c>
      <c r="BI98">
        <v>1</v>
      </c>
      <c r="BJ98">
        <v>-74</v>
      </c>
      <c r="BL98">
        <v>95</v>
      </c>
      <c r="BM98" s="5" t="s">
        <v>8</v>
      </c>
      <c r="BN98" s="6">
        <v>44013.528427060184</v>
      </c>
      <c r="BO98" s="5" t="s">
        <v>101</v>
      </c>
      <c r="BP98">
        <v>1</v>
      </c>
      <c r="BQ98">
        <v>1</v>
      </c>
      <c r="BR98">
        <v>1</v>
      </c>
      <c r="BS98">
        <v>-69</v>
      </c>
      <c r="BU98">
        <v>95</v>
      </c>
      <c r="BV98" s="5" t="s">
        <v>8</v>
      </c>
      <c r="BW98" s="6">
        <v>44013.533820393517</v>
      </c>
      <c r="BX98" s="5" t="s">
        <v>103</v>
      </c>
      <c r="BY98">
        <v>1</v>
      </c>
      <c r="BZ98">
        <v>1</v>
      </c>
      <c r="CA98">
        <v>1</v>
      </c>
      <c r="CB98">
        <v>-76</v>
      </c>
      <c r="CD98">
        <v>95</v>
      </c>
      <c r="CE98" s="5" t="s">
        <v>8</v>
      </c>
      <c r="CF98" s="6">
        <v>44038.520730787037</v>
      </c>
      <c r="CG98" s="5" t="s">
        <v>176</v>
      </c>
      <c r="CH98">
        <v>1</v>
      </c>
      <c r="CI98">
        <v>1</v>
      </c>
      <c r="CJ98">
        <v>1</v>
      </c>
      <c r="CK98">
        <v>-63</v>
      </c>
    </row>
    <row r="99" spans="1:89" x14ac:dyDescent="0.25">
      <c r="A99">
        <v>96</v>
      </c>
      <c r="B99" s="5" t="s">
        <v>8</v>
      </c>
      <c r="C99" s="6">
        <v>44012.506875266205</v>
      </c>
      <c r="D99" s="5" t="s">
        <v>23</v>
      </c>
      <c r="E99">
        <v>1</v>
      </c>
      <c r="F99">
        <v>1</v>
      </c>
      <c r="G99">
        <v>1</v>
      </c>
      <c r="H99">
        <v>-57</v>
      </c>
      <c r="J99">
        <v>96</v>
      </c>
      <c r="K99" s="5" t="s">
        <v>8</v>
      </c>
      <c r="L99" s="6">
        <v>44012.535465266206</v>
      </c>
      <c r="M99" s="5" t="s">
        <v>25</v>
      </c>
      <c r="N99">
        <v>1</v>
      </c>
      <c r="O99">
        <v>1</v>
      </c>
      <c r="P99">
        <v>1</v>
      </c>
      <c r="Q99">
        <v>-59</v>
      </c>
      <c r="S99">
        <v>96</v>
      </c>
      <c r="T99" s="5" t="s">
        <v>8</v>
      </c>
      <c r="U99" s="6">
        <v>44012.512108819443</v>
      </c>
      <c r="V99" s="5" t="s">
        <v>27</v>
      </c>
      <c r="W99">
        <v>1</v>
      </c>
      <c r="X99">
        <v>1</v>
      </c>
      <c r="Y99">
        <v>1</v>
      </c>
      <c r="Z99">
        <v>-65</v>
      </c>
      <c r="AK99">
        <v>96</v>
      </c>
      <c r="AL99" s="5" t="s">
        <v>8</v>
      </c>
      <c r="AM99" s="6">
        <v>44012.548484953702</v>
      </c>
      <c r="AN99" s="5" t="s">
        <v>31</v>
      </c>
      <c r="AO99">
        <v>1</v>
      </c>
      <c r="AP99">
        <v>1</v>
      </c>
      <c r="AQ99">
        <v>1</v>
      </c>
      <c r="AR99">
        <v>-71</v>
      </c>
      <c r="BC99">
        <v>21</v>
      </c>
      <c r="BD99" s="5" t="s">
        <v>8</v>
      </c>
      <c r="BE99" s="6">
        <v>44017.527606388889</v>
      </c>
      <c r="BF99" s="5" t="s">
        <v>98</v>
      </c>
      <c r="BG99">
        <v>1</v>
      </c>
      <c r="BH99">
        <v>1</v>
      </c>
      <c r="BI99">
        <v>1</v>
      </c>
      <c r="BJ99">
        <v>-72</v>
      </c>
      <c r="BL99">
        <v>96</v>
      </c>
      <c r="BM99" s="5" t="s">
        <v>8</v>
      </c>
      <c r="BN99" s="6">
        <v>44013.528438553243</v>
      </c>
      <c r="BO99" s="5" t="s">
        <v>101</v>
      </c>
      <c r="BP99">
        <v>1</v>
      </c>
      <c r="BQ99">
        <v>1</v>
      </c>
      <c r="BR99">
        <v>1</v>
      </c>
      <c r="BS99">
        <v>-70</v>
      </c>
      <c r="BU99">
        <v>96</v>
      </c>
      <c r="BV99" s="5" t="s">
        <v>8</v>
      </c>
      <c r="BW99" s="6">
        <v>44013.5338352662</v>
      </c>
      <c r="BX99" s="5" t="s">
        <v>103</v>
      </c>
      <c r="BY99">
        <v>1</v>
      </c>
      <c r="BZ99">
        <v>1</v>
      </c>
      <c r="CA99">
        <v>1</v>
      </c>
      <c r="CB99">
        <v>-78</v>
      </c>
      <c r="CD99">
        <v>96</v>
      </c>
      <c r="CE99" s="5" t="s">
        <v>8</v>
      </c>
      <c r="CF99" s="6">
        <v>44038.520742650464</v>
      </c>
      <c r="CG99" s="5" t="s">
        <v>176</v>
      </c>
      <c r="CH99">
        <v>1</v>
      </c>
      <c r="CI99">
        <v>1</v>
      </c>
      <c r="CJ99">
        <v>1</v>
      </c>
      <c r="CK99">
        <v>-68</v>
      </c>
    </row>
    <row r="100" spans="1:89" x14ac:dyDescent="0.25">
      <c r="A100">
        <v>97</v>
      </c>
      <c r="B100" s="5" t="s">
        <v>8</v>
      </c>
      <c r="C100" s="6">
        <v>44012.506889247685</v>
      </c>
      <c r="D100" s="5" t="s">
        <v>23</v>
      </c>
      <c r="E100">
        <v>1</v>
      </c>
      <c r="F100">
        <v>1</v>
      </c>
      <c r="G100">
        <v>1</v>
      </c>
      <c r="H100">
        <v>-56</v>
      </c>
      <c r="J100">
        <v>97</v>
      </c>
      <c r="K100" s="5" t="s">
        <v>8</v>
      </c>
      <c r="L100" s="6">
        <v>44012.535474837961</v>
      </c>
      <c r="M100" s="5" t="s">
        <v>25</v>
      </c>
      <c r="N100">
        <v>1</v>
      </c>
      <c r="O100">
        <v>1</v>
      </c>
      <c r="P100">
        <v>1</v>
      </c>
      <c r="Q100">
        <v>-59</v>
      </c>
      <c r="S100">
        <v>97</v>
      </c>
      <c r="T100" s="5" t="s">
        <v>8</v>
      </c>
      <c r="U100" s="6">
        <v>44012.512118333332</v>
      </c>
      <c r="V100" s="5" t="s">
        <v>27</v>
      </c>
      <c r="W100">
        <v>1</v>
      </c>
      <c r="X100">
        <v>1</v>
      </c>
      <c r="Y100">
        <v>1</v>
      </c>
      <c r="Z100">
        <v>-65</v>
      </c>
      <c r="AK100">
        <v>97</v>
      </c>
      <c r="AL100" s="5" t="s">
        <v>8</v>
      </c>
      <c r="AM100" s="6">
        <v>44012.548495196759</v>
      </c>
      <c r="AN100" s="5" t="s">
        <v>31</v>
      </c>
      <c r="AO100">
        <v>1</v>
      </c>
      <c r="AP100">
        <v>1</v>
      </c>
      <c r="AQ100">
        <v>1</v>
      </c>
      <c r="AR100">
        <v>-71</v>
      </c>
      <c r="BC100">
        <v>22</v>
      </c>
      <c r="BD100" s="5" t="s">
        <v>8</v>
      </c>
      <c r="BE100" s="6">
        <v>44017.52761665509</v>
      </c>
      <c r="BF100" s="5" t="s">
        <v>98</v>
      </c>
      <c r="BG100">
        <v>1</v>
      </c>
      <c r="BH100">
        <v>1</v>
      </c>
      <c r="BI100">
        <v>1</v>
      </c>
      <c r="BJ100">
        <v>-71</v>
      </c>
      <c r="BL100">
        <v>97</v>
      </c>
      <c r="BM100" s="5" t="s">
        <v>8</v>
      </c>
      <c r="BN100" s="6">
        <v>44013.528449965277</v>
      </c>
      <c r="BO100" s="5" t="s">
        <v>101</v>
      </c>
      <c r="BP100">
        <v>1</v>
      </c>
      <c r="BQ100">
        <v>1</v>
      </c>
      <c r="BR100">
        <v>1</v>
      </c>
      <c r="BS100">
        <v>-70</v>
      </c>
      <c r="BU100">
        <v>97</v>
      </c>
      <c r="BV100" s="5" t="s">
        <v>8</v>
      </c>
      <c r="BW100" s="6">
        <v>44013.533845821759</v>
      </c>
      <c r="BX100" s="5" t="s">
        <v>103</v>
      </c>
      <c r="BY100">
        <v>1</v>
      </c>
      <c r="BZ100">
        <v>1</v>
      </c>
      <c r="CA100">
        <v>1</v>
      </c>
      <c r="CB100">
        <v>-81</v>
      </c>
      <c r="CD100">
        <v>97</v>
      </c>
      <c r="CE100" s="5" t="s">
        <v>8</v>
      </c>
      <c r="CF100" s="6">
        <v>44038.520754513891</v>
      </c>
      <c r="CG100" s="5" t="s">
        <v>176</v>
      </c>
      <c r="CH100">
        <v>1</v>
      </c>
      <c r="CI100">
        <v>1</v>
      </c>
      <c r="CJ100">
        <v>1</v>
      </c>
      <c r="CK100">
        <v>-68</v>
      </c>
    </row>
    <row r="101" spans="1:89" x14ac:dyDescent="0.25">
      <c r="A101">
        <v>98</v>
      </c>
      <c r="B101" s="5" t="s">
        <v>8</v>
      </c>
      <c r="C101" s="6">
        <v>44012.506898564818</v>
      </c>
      <c r="D101" s="5" t="s">
        <v>23</v>
      </c>
      <c r="E101">
        <v>1</v>
      </c>
      <c r="F101">
        <v>1</v>
      </c>
      <c r="G101">
        <v>1</v>
      </c>
      <c r="H101">
        <v>-57</v>
      </c>
      <c r="J101">
        <v>98</v>
      </c>
      <c r="K101" s="5" t="s">
        <v>8</v>
      </c>
      <c r="L101" s="6">
        <v>44012.535495150463</v>
      </c>
      <c r="M101" s="5" t="s">
        <v>25</v>
      </c>
      <c r="N101">
        <v>1</v>
      </c>
      <c r="O101">
        <v>1</v>
      </c>
      <c r="P101">
        <v>1</v>
      </c>
      <c r="Q101">
        <v>-56</v>
      </c>
      <c r="S101">
        <v>98</v>
      </c>
      <c r="T101" s="5" t="s">
        <v>8</v>
      </c>
      <c r="U101" s="6">
        <v>44012.512129722221</v>
      </c>
      <c r="V101" s="5" t="s">
        <v>27</v>
      </c>
      <c r="W101">
        <v>1</v>
      </c>
      <c r="X101">
        <v>1</v>
      </c>
      <c r="Y101">
        <v>1</v>
      </c>
      <c r="Z101">
        <v>-61</v>
      </c>
      <c r="AK101">
        <v>98</v>
      </c>
      <c r="AL101" s="5" t="s">
        <v>8</v>
      </c>
      <c r="AM101" s="6">
        <v>44012.548505439816</v>
      </c>
      <c r="AN101" s="5" t="s">
        <v>31</v>
      </c>
      <c r="AO101">
        <v>1</v>
      </c>
      <c r="AP101">
        <v>1</v>
      </c>
      <c r="AQ101">
        <v>1</v>
      </c>
      <c r="AR101">
        <v>-69</v>
      </c>
      <c r="BC101">
        <v>23</v>
      </c>
      <c r="BD101" s="5" t="s">
        <v>8</v>
      </c>
      <c r="BE101" s="6">
        <v>44017.527636261577</v>
      </c>
      <c r="BF101" s="5" t="s">
        <v>98</v>
      </c>
      <c r="BG101">
        <v>1</v>
      </c>
      <c r="BH101">
        <v>1</v>
      </c>
      <c r="BI101">
        <v>1</v>
      </c>
      <c r="BJ101">
        <v>-69</v>
      </c>
      <c r="BL101">
        <v>98</v>
      </c>
      <c r="BM101" s="5" t="s">
        <v>8</v>
      </c>
      <c r="BN101" s="6">
        <v>44013.528463703704</v>
      </c>
      <c r="BO101" s="5" t="s">
        <v>101</v>
      </c>
      <c r="BP101">
        <v>1</v>
      </c>
      <c r="BQ101">
        <v>1</v>
      </c>
      <c r="BR101">
        <v>1</v>
      </c>
      <c r="BS101">
        <v>-72</v>
      </c>
      <c r="BU101">
        <v>98</v>
      </c>
      <c r="BV101" s="5" t="s">
        <v>8</v>
      </c>
      <c r="BW101" s="6">
        <v>44013.533856064816</v>
      </c>
      <c r="BX101" s="5" t="s">
        <v>103</v>
      </c>
      <c r="BY101">
        <v>1</v>
      </c>
      <c r="BZ101">
        <v>1</v>
      </c>
      <c r="CA101">
        <v>1</v>
      </c>
      <c r="CB101">
        <v>-77</v>
      </c>
      <c r="CD101">
        <v>98</v>
      </c>
      <c r="CE101" s="5" t="s">
        <v>8</v>
      </c>
      <c r="CF101" s="6">
        <v>44038.520766377318</v>
      </c>
      <c r="CG101" s="5" t="s">
        <v>176</v>
      </c>
      <c r="CH101">
        <v>1</v>
      </c>
      <c r="CI101">
        <v>1</v>
      </c>
      <c r="CJ101">
        <v>1</v>
      </c>
      <c r="CK101">
        <v>-52</v>
      </c>
    </row>
    <row r="102" spans="1:89" x14ac:dyDescent="0.25">
      <c r="A102">
        <v>99</v>
      </c>
      <c r="B102" s="5" t="s">
        <v>8</v>
      </c>
      <c r="C102" s="6">
        <v>44012.506921435182</v>
      </c>
      <c r="D102" s="5" t="s">
        <v>23</v>
      </c>
      <c r="E102">
        <v>1</v>
      </c>
      <c r="F102">
        <v>1</v>
      </c>
      <c r="G102">
        <v>1</v>
      </c>
      <c r="H102">
        <v>-58</v>
      </c>
      <c r="J102">
        <v>99</v>
      </c>
      <c r="K102" s="5" t="s">
        <v>8</v>
      </c>
      <c r="L102" s="6">
        <v>44012.535499432874</v>
      </c>
      <c r="M102" s="5" t="s">
        <v>25</v>
      </c>
      <c r="N102">
        <v>1</v>
      </c>
      <c r="O102">
        <v>1</v>
      </c>
      <c r="P102">
        <v>1</v>
      </c>
      <c r="Q102">
        <v>-60</v>
      </c>
      <c r="S102">
        <v>99</v>
      </c>
      <c r="T102" s="5" t="s">
        <v>8</v>
      </c>
      <c r="U102" s="6">
        <v>44012.512142523148</v>
      </c>
      <c r="V102" s="5" t="s">
        <v>27</v>
      </c>
      <c r="W102">
        <v>1</v>
      </c>
      <c r="X102">
        <v>1</v>
      </c>
      <c r="Y102">
        <v>1</v>
      </c>
      <c r="Z102">
        <v>-58</v>
      </c>
      <c r="AK102">
        <v>99</v>
      </c>
      <c r="AL102" s="5" t="s">
        <v>8</v>
      </c>
      <c r="AM102" s="6">
        <v>44012.548515682873</v>
      </c>
      <c r="AN102" s="5" t="s">
        <v>31</v>
      </c>
      <c r="AO102">
        <v>1</v>
      </c>
      <c r="AP102">
        <v>1</v>
      </c>
      <c r="AQ102">
        <v>1</v>
      </c>
      <c r="AR102">
        <v>-74</v>
      </c>
      <c r="BC102">
        <v>24</v>
      </c>
      <c r="BD102" s="5" t="s">
        <v>8</v>
      </c>
      <c r="BE102" s="6">
        <v>44017.527642349538</v>
      </c>
      <c r="BF102" s="5" t="s">
        <v>98</v>
      </c>
      <c r="BG102">
        <v>1</v>
      </c>
      <c r="BH102">
        <v>1</v>
      </c>
      <c r="BI102">
        <v>1</v>
      </c>
      <c r="BJ102">
        <v>-67</v>
      </c>
      <c r="BL102">
        <v>99</v>
      </c>
      <c r="BM102" s="5" t="s">
        <v>8</v>
      </c>
      <c r="BN102" s="6">
        <v>44013.528473252314</v>
      </c>
      <c r="BO102" s="5" t="s">
        <v>101</v>
      </c>
      <c r="BP102">
        <v>1</v>
      </c>
      <c r="BQ102">
        <v>1</v>
      </c>
      <c r="BR102">
        <v>1</v>
      </c>
      <c r="BS102">
        <v>-71</v>
      </c>
      <c r="BU102">
        <v>99</v>
      </c>
      <c r="BV102" s="5" t="s">
        <v>8</v>
      </c>
      <c r="BW102" s="6">
        <v>44013.533866284721</v>
      </c>
      <c r="BX102" s="5" t="s">
        <v>103</v>
      </c>
      <c r="BY102">
        <v>1</v>
      </c>
      <c r="BZ102">
        <v>1</v>
      </c>
      <c r="CA102">
        <v>1</v>
      </c>
      <c r="CB102">
        <v>-77</v>
      </c>
      <c r="CD102">
        <v>99</v>
      </c>
      <c r="CE102" s="5" t="s">
        <v>8</v>
      </c>
      <c r="CF102" s="6">
        <v>44038.520778240738</v>
      </c>
      <c r="CG102" s="5" t="s">
        <v>176</v>
      </c>
      <c r="CH102">
        <v>1</v>
      </c>
      <c r="CI102">
        <v>1</v>
      </c>
      <c r="CJ102">
        <v>1</v>
      </c>
      <c r="CK102">
        <v>-54</v>
      </c>
    </row>
    <row r="103" spans="1:89" x14ac:dyDescent="0.25">
      <c r="A103">
        <v>100</v>
      </c>
      <c r="B103" s="5" t="s">
        <v>8</v>
      </c>
      <c r="C103" s="6">
        <v>44012.506933888886</v>
      </c>
      <c r="D103" s="5" t="s">
        <v>23</v>
      </c>
      <c r="E103">
        <v>1</v>
      </c>
      <c r="F103">
        <v>1</v>
      </c>
      <c r="G103">
        <v>1</v>
      </c>
      <c r="H103">
        <v>-57</v>
      </c>
      <c r="J103">
        <v>100</v>
      </c>
      <c r="K103" s="5" t="s">
        <v>8</v>
      </c>
      <c r="L103" s="6">
        <v>44012.535522638886</v>
      </c>
      <c r="M103" s="5" t="s">
        <v>25</v>
      </c>
      <c r="N103">
        <v>1</v>
      </c>
      <c r="O103">
        <v>1</v>
      </c>
      <c r="P103">
        <v>1</v>
      </c>
      <c r="Q103">
        <v>-55</v>
      </c>
      <c r="S103">
        <v>100</v>
      </c>
      <c r="T103" s="5" t="s">
        <v>8</v>
      </c>
      <c r="U103" s="6">
        <v>44012.512155277778</v>
      </c>
      <c r="V103" s="5" t="s">
        <v>27</v>
      </c>
      <c r="W103">
        <v>1</v>
      </c>
      <c r="X103">
        <v>1</v>
      </c>
      <c r="Y103">
        <v>1</v>
      </c>
      <c r="Z103">
        <v>-65</v>
      </c>
      <c r="AK103">
        <v>100</v>
      </c>
      <c r="AL103" s="5" t="s">
        <v>8</v>
      </c>
      <c r="AM103" s="6">
        <v>44012.548525925929</v>
      </c>
      <c r="AN103" s="5" t="s">
        <v>31</v>
      </c>
      <c r="AO103">
        <v>1</v>
      </c>
      <c r="AP103">
        <v>1</v>
      </c>
      <c r="AQ103">
        <v>1</v>
      </c>
      <c r="AR103">
        <v>-75</v>
      </c>
      <c r="BC103">
        <v>25</v>
      </c>
      <c r="BD103" s="5" t="s">
        <v>8</v>
      </c>
      <c r="BE103" s="6">
        <v>44017.527651168981</v>
      </c>
      <c r="BF103" s="5" t="s">
        <v>98</v>
      </c>
      <c r="BG103">
        <v>1</v>
      </c>
      <c r="BH103">
        <v>1</v>
      </c>
      <c r="BI103">
        <v>1</v>
      </c>
      <c r="BJ103">
        <v>-71</v>
      </c>
      <c r="BL103">
        <v>100</v>
      </c>
      <c r="BM103" s="5" t="s">
        <v>8</v>
      </c>
      <c r="BN103" s="6">
        <v>44013.528485694442</v>
      </c>
      <c r="BO103" s="5" t="s">
        <v>101</v>
      </c>
      <c r="BP103">
        <v>1</v>
      </c>
      <c r="BQ103">
        <v>1</v>
      </c>
      <c r="BR103">
        <v>1</v>
      </c>
      <c r="BS103">
        <v>-71</v>
      </c>
      <c r="BU103">
        <v>100</v>
      </c>
      <c r="BV103" s="5" t="s">
        <v>8</v>
      </c>
      <c r="BW103" s="6">
        <v>44013.53387861111</v>
      </c>
      <c r="BX103" s="5" t="s">
        <v>103</v>
      </c>
      <c r="BY103">
        <v>1</v>
      </c>
      <c r="BZ103">
        <v>1</v>
      </c>
      <c r="CA103">
        <v>1</v>
      </c>
      <c r="CB103">
        <v>-81</v>
      </c>
      <c r="CD103">
        <v>100</v>
      </c>
      <c r="CE103" s="5" t="s">
        <v>8</v>
      </c>
      <c r="CF103" s="6">
        <v>44038.520790104165</v>
      </c>
      <c r="CG103" s="5" t="s">
        <v>176</v>
      </c>
      <c r="CH103">
        <v>1</v>
      </c>
      <c r="CI103">
        <v>1</v>
      </c>
      <c r="CJ103">
        <v>1</v>
      </c>
      <c r="CK103">
        <v>-68</v>
      </c>
    </row>
    <row r="104" spans="1:89" x14ac:dyDescent="0.25">
      <c r="A104">
        <v>101</v>
      </c>
      <c r="B104" s="5" t="s">
        <v>8</v>
      </c>
      <c r="C104" s="6">
        <v>44012.506946655092</v>
      </c>
      <c r="D104" s="5" t="s">
        <v>23</v>
      </c>
      <c r="E104">
        <v>1</v>
      </c>
      <c r="F104">
        <v>1</v>
      </c>
      <c r="G104">
        <v>1</v>
      </c>
      <c r="H104">
        <v>-58</v>
      </c>
      <c r="J104">
        <v>101</v>
      </c>
      <c r="K104" s="5" t="s">
        <v>8</v>
      </c>
      <c r="L104" s="6">
        <v>44012.535542094905</v>
      </c>
      <c r="M104" s="5" t="s">
        <v>25</v>
      </c>
      <c r="N104">
        <v>1</v>
      </c>
      <c r="O104">
        <v>1</v>
      </c>
      <c r="P104">
        <v>1</v>
      </c>
      <c r="Q104">
        <v>-55</v>
      </c>
      <c r="S104">
        <v>101</v>
      </c>
      <c r="T104" s="5" t="s">
        <v>8</v>
      </c>
      <c r="U104" s="6">
        <v>44012.512166412038</v>
      </c>
      <c r="V104" s="5" t="s">
        <v>27</v>
      </c>
      <c r="W104">
        <v>1</v>
      </c>
      <c r="X104">
        <v>1</v>
      </c>
      <c r="Y104">
        <v>1</v>
      </c>
      <c r="Z104">
        <v>-61</v>
      </c>
      <c r="AK104">
        <v>101</v>
      </c>
      <c r="AL104" s="5" t="s">
        <v>8</v>
      </c>
      <c r="AM104" s="6">
        <v>44012.548536168979</v>
      </c>
      <c r="AN104" s="5" t="s">
        <v>31</v>
      </c>
      <c r="AO104">
        <v>1</v>
      </c>
      <c r="AP104">
        <v>1</v>
      </c>
      <c r="AQ104">
        <v>1</v>
      </c>
      <c r="AR104">
        <v>-75</v>
      </c>
      <c r="BC104">
        <v>26</v>
      </c>
      <c r="BD104" s="5" t="s">
        <v>8</v>
      </c>
      <c r="BE104" s="6">
        <v>44017.527673900462</v>
      </c>
      <c r="BF104" s="5" t="s">
        <v>98</v>
      </c>
      <c r="BG104">
        <v>1</v>
      </c>
      <c r="BH104">
        <v>1</v>
      </c>
      <c r="BI104">
        <v>1</v>
      </c>
      <c r="BJ104">
        <v>-74</v>
      </c>
      <c r="BL104">
        <v>101</v>
      </c>
      <c r="BM104" s="5" t="s">
        <v>8</v>
      </c>
      <c r="BN104" s="6">
        <v>44013.528500428241</v>
      </c>
      <c r="BO104" s="5" t="s">
        <v>101</v>
      </c>
      <c r="BP104">
        <v>1</v>
      </c>
      <c r="BQ104">
        <v>1</v>
      </c>
      <c r="BR104">
        <v>1</v>
      </c>
      <c r="BS104">
        <v>-71</v>
      </c>
      <c r="BU104">
        <v>101</v>
      </c>
      <c r="BV104" s="5" t="s">
        <v>8</v>
      </c>
      <c r="BW104" s="6">
        <v>44013.533891331019</v>
      </c>
      <c r="BX104" s="5" t="s">
        <v>103</v>
      </c>
      <c r="BY104">
        <v>1</v>
      </c>
      <c r="BZ104">
        <v>1</v>
      </c>
      <c r="CA104">
        <v>1</v>
      </c>
      <c r="CB104">
        <v>-75</v>
      </c>
      <c r="CD104">
        <v>101</v>
      </c>
      <c r="CE104" s="5" t="s">
        <v>8</v>
      </c>
      <c r="CF104" s="6">
        <v>44038.520801967592</v>
      </c>
      <c r="CG104" s="5" t="s">
        <v>176</v>
      </c>
      <c r="CH104">
        <v>1</v>
      </c>
      <c r="CI104">
        <v>1</v>
      </c>
      <c r="CJ104">
        <v>1</v>
      </c>
      <c r="CK104">
        <v>-68</v>
      </c>
    </row>
    <row r="105" spans="1:89" x14ac:dyDescent="0.25">
      <c r="A105">
        <v>102</v>
      </c>
      <c r="B105" s="5" t="s">
        <v>8</v>
      </c>
      <c r="C105" s="6">
        <v>44012.506956145837</v>
      </c>
      <c r="D105" s="5" t="s">
        <v>23</v>
      </c>
      <c r="E105">
        <v>1</v>
      </c>
      <c r="F105">
        <v>1</v>
      </c>
      <c r="G105">
        <v>1</v>
      </c>
      <c r="H105">
        <v>-59</v>
      </c>
      <c r="J105">
        <v>102</v>
      </c>
      <c r="K105" s="5" t="s">
        <v>8</v>
      </c>
      <c r="L105" s="6">
        <v>44012.53554611111</v>
      </c>
      <c r="M105" s="5" t="s">
        <v>25</v>
      </c>
      <c r="N105">
        <v>1</v>
      </c>
      <c r="O105">
        <v>1</v>
      </c>
      <c r="P105">
        <v>1</v>
      </c>
      <c r="Q105">
        <v>-59</v>
      </c>
      <c r="S105">
        <v>102</v>
      </c>
      <c r="T105" s="5" t="s">
        <v>8</v>
      </c>
      <c r="U105" s="6">
        <v>44012.512182268518</v>
      </c>
      <c r="V105" s="5" t="s">
        <v>27</v>
      </c>
      <c r="W105">
        <v>1</v>
      </c>
      <c r="X105">
        <v>1</v>
      </c>
      <c r="Y105">
        <v>1</v>
      </c>
      <c r="Z105">
        <v>-60</v>
      </c>
      <c r="AK105">
        <v>102</v>
      </c>
      <c r="AL105" s="5" t="s">
        <v>8</v>
      </c>
      <c r="AM105" s="6">
        <v>44012.548546412036</v>
      </c>
      <c r="AN105" s="5" t="s">
        <v>31</v>
      </c>
      <c r="AO105">
        <v>1</v>
      </c>
      <c r="AP105">
        <v>1</v>
      </c>
      <c r="AQ105">
        <v>1</v>
      </c>
      <c r="AR105">
        <v>-70</v>
      </c>
      <c r="BC105">
        <v>27</v>
      </c>
      <c r="BD105" s="5" t="s">
        <v>8</v>
      </c>
      <c r="BE105" s="6">
        <v>44017.527694999997</v>
      </c>
      <c r="BF105" s="5" t="s">
        <v>98</v>
      </c>
      <c r="BG105">
        <v>1</v>
      </c>
      <c r="BH105">
        <v>1</v>
      </c>
      <c r="BI105">
        <v>1</v>
      </c>
      <c r="BJ105">
        <v>-70</v>
      </c>
      <c r="BL105">
        <v>102</v>
      </c>
      <c r="BM105" s="5" t="s">
        <v>8</v>
      </c>
      <c r="BN105" s="6">
        <v>44013.528507974537</v>
      </c>
      <c r="BO105" s="5" t="s">
        <v>101</v>
      </c>
      <c r="BP105">
        <v>1</v>
      </c>
      <c r="BQ105">
        <v>1</v>
      </c>
      <c r="BR105">
        <v>1</v>
      </c>
      <c r="BS105">
        <v>-70</v>
      </c>
      <c r="BU105">
        <v>102</v>
      </c>
      <c r="BV105" s="5" t="s">
        <v>8</v>
      </c>
      <c r="BW105" s="6">
        <v>44013.53390372685</v>
      </c>
      <c r="BX105" s="5" t="s">
        <v>103</v>
      </c>
      <c r="BY105">
        <v>1</v>
      </c>
      <c r="BZ105">
        <v>1</v>
      </c>
      <c r="CA105">
        <v>1</v>
      </c>
      <c r="CB105">
        <v>-80</v>
      </c>
      <c r="CD105">
        <v>102</v>
      </c>
      <c r="CE105" s="5" t="s">
        <v>8</v>
      </c>
      <c r="CF105" s="6">
        <v>44038.520813831019</v>
      </c>
      <c r="CG105" s="5" t="s">
        <v>176</v>
      </c>
      <c r="CH105">
        <v>1</v>
      </c>
      <c r="CI105">
        <v>1</v>
      </c>
      <c r="CJ105">
        <v>1</v>
      </c>
      <c r="CK105">
        <v>-68</v>
      </c>
    </row>
    <row r="106" spans="1:89" x14ac:dyDescent="0.25">
      <c r="A106">
        <v>103</v>
      </c>
      <c r="B106" s="5" t="s">
        <v>8</v>
      </c>
      <c r="C106" s="6">
        <v>44012.506967824076</v>
      </c>
      <c r="D106" s="5" t="s">
        <v>23</v>
      </c>
      <c r="E106">
        <v>1</v>
      </c>
      <c r="F106">
        <v>1</v>
      </c>
      <c r="G106">
        <v>1</v>
      </c>
      <c r="H106">
        <v>-60</v>
      </c>
      <c r="J106">
        <v>103</v>
      </c>
      <c r="K106" s="5" t="s">
        <v>8</v>
      </c>
      <c r="L106" s="6">
        <v>44012.535556099538</v>
      </c>
      <c r="M106" s="5" t="s">
        <v>25</v>
      </c>
      <c r="N106">
        <v>1</v>
      </c>
      <c r="O106">
        <v>1</v>
      </c>
      <c r="P106">
        <v>1</v>
      </c>
      <c r="Q106">
        <v>-56</v>
      </c>
      <c r="S106">
        <v>103</v>
      </c>
      <c r="T106" s="5" t="s">
        <v>8</v>
      </c>
      <c r="U106" s="6">
        <v>44012.512191817128</v>
      </c>
      <c r="V106" s="5" t="s">
        <v>27</v>
      </c>
      <c r="W106">
        <v>1</v>
      </c>
      <c r="X106">
        <v>1</v>
      </c>
      <c r="Y106">
        <v>1</v>
      </c>
      <c r="Z106">
        <v>-61</v>
      </c>
      <c r="AK106">
        <v>103</v>
      </c>
      <c r="AL106" s="5" t="s">
        <v>8</v>
      </c>
      <c r="AM106" s="6">
        <v>44012.548556655092</v>
      </c>
      <c r="AN106" s="5" t="s">
        <v>31</v>
      </c>
      <c r="AO106">
        <v>1</v>
      </c>
      <c r="AP106">
        <v>1</v>
      </c>
      <c r="AQ106">
        <v>1</v>
      </c>
      <c r="AR106">
        <v>-69</v>
      </c>
      <c r="BC106">
        <v>28</v>
      </c>
      <c r="BD106" s="5" t="s">
        <v>8</v>
      </c>
      <c r="BE106" s="6">
        <v>44017.527696909725</v>
      </c>
      <c r="BF106" s="5" t="s">
        <v>98</v>
      </c>
      <c r="BG106">
        <v>1</v>
      </c>
      <c r="BH106">
        <v>1</v>
      </c>
      <c r="BI106">
        <v>1</v>
      </c>
      <c r="BJ106">
        <v>-70</v>
      </c>
      <c r="BL106">
        <v>103</v>
      </c>
      <c r="BM106" s="5" t="s">
        <v>8</v>
      </c>
      <c r="BN106" s="6">
        <v>44013.528519050924</v>
      </c>
      <c r="BO106" s="5" t="s">
        <v>101</v>
      </c>
      <c r="BP106">
        <v>1</v>
      </c>
      <c r="BQ106">
        <v>1</v>
      </c>
      <c r="BR106">
        <v>1</v>
      </c>
      <c r="BS106">
        <v>-71</v>
      </c>
      <c r="BU106">
        <v>103</v>
      </c>
      <c r="BV106" s="5" t="s">
        <v>8</v>
      </c>
      <c r="BW106" s="6">
        <v>44013.53391229167</v>
      </c>
      <c r="BX106" s="5" t="s">
        <v>103</v>
      </c>
      <c r="BY106">
        <v>1</v>
      </c>
      <c r="BZ106">
        <v>1</v>
      </c>
      <c r="CA106">
        <v>1</v>
      </c>
      <c r="CB106">
        <v>-78</v>
      </c>
      <c r="CD106">
        <v>103</v>
      </c>
      <c r="CE106" s="5" t="s">
        <v>8</v>
      </c>
      <c r="CF106" s="6">
        <v>44038.520825694446</v>
      </c>
      <c r="CG106" s="5" t="s">
        <v>176</v>
      </c>
      <c r="CH106">
        <v>1</v>
      </c>
      <c r="CI106">
        <v>1</v>
      </c>
      <c r="CJ106">
        <v>1</v>
      </c>
      <c r="CK106">
        <v>-52</v>
      </c>
    </row>
    <row r="107" spans="1:89" x14ac:dyDescent="0.25">
      <c r="A107">
        <v>104</v>
      </c>
      <c r="B107" s="5" t="s">
        <v>8</v>
      </c>
      <c r="C107" s="6">
        <v>44012.506991030095</v>
      </c>
      <c r="D107" s="5" t="s">
        <v>23</v>
      </c>
      <c r="E107">
        <v>1</v>
      </c>
      <c r="F107">
        <v>1</v>
      </c>
      <c r="G107">
        <v>1</v>
      </c>
      <c r="H107">
        <v>-57</v>
      </c>
      <c r="J107">
        <v>104</v>
      </c>
      <c r="K107" s="5" t="s">
        <v>8</v>
      </c>
      <c r="L107" s="6">
        <v>44012.5355675463</v>
      </c>
      <c r="M107" s="5" t="s">
        <v>25</v>
      </c>
      <c r="N107">
        <v>1</v>
      </c>
      <c r="O107">
        <v>1</v>
      </c>
      <c r="P107">
        <v>1</v>
      </c>
      <c r="Q107">
        <v>-59</v>
      </c>
      <c r="S107">
        <v>104</v>
      </c>
      <c r="T107" s="5" t="s">
        <v>8</v>
      </c>
      <c r="U107" s="6">
        <v>44012.51220449074</v>
      </c>
      <c r="V107" s="5" t="s">
        <v>27</v>
      </c>
      <c r="W107">
        <v>1</v>
      </c>
      <c r="X107">
        <v>1</v>
      </c>
      <c r="Y107">
        <v>1</v>
      </c>
      <c r="Z107">
        <v>-64</v>
      </c>
      <c r="AK107">
        <v>104</v>
      </c>
      <c r="AL107" s="5" t="s">
        <v>8</v>
      </c>
      <c r="AM107" s="6">
        <v>44012.548566898149</v>
      </c>
      <c r="AN107" s="5" t="s">
        <v>31</v>
      </c>
      <c r="AO107">
        <v>1</v>
      </c>
      <c r="AP107">
        <v>1</v>
      </c>
      <c r="AQ107">
        <v>1</v>
      </c>
      <c r="AR107">
        <v>-72</v>
      </c>
      <c r="BC107">
        <v>29</v>
      </c>
      <c r="BD107" s="5" t="s">
        <v>8</v>
      </c>
      <c r="BE107" s="6">
        <v>44017.527709780094</v>
      </c>
      <c r="BF107" s="5" t="s">
        <v>98</v>
      </c>
      <c r="BG107">
        <v>1</v>
      </c>
      <c r="BH107">
        <v>1</v>
      </c>
      <c r="BI107">
        <v>1</v>
      </c>
      <c r="BJ107">
        <v>-70</v>
      </c>
      <c r="BL107">
        <v>104</v>
      </c>
      <c r="BM107" s="5" t="s">
        <v>8</v>
      </c>
      <c r="BN107" s="6">
        <v>44013.528534166668</v>
      </c>
      <c r="BO107" s="5" t="s">
        <v>101</v>
      </c>
      <c r="BP107">
        <v>1</v>
      </c>
      <c r="BQ107">
        <v>1</v>
      </c>
      <c r="BR107">
        <v>1</v>
      </c>
      <c r="BS107">
        <v>-71</v>
      </c>
      <c r="BU107">
        <v>104</v>
      </c>
      <c r="BV107" s="5" t="s">
        <v>8</v>
      </c>
      <c r="BW107" s="6">
        <v>44013.533926354168</v>
      </c>
      <c r="BX107" s="5" t="s">
        <v>103</v>
      </c>
      <c r="BY107">
        <v>1</v>
      </c>
      <c r="BZ107">
        <v>1</v>
      </c>
      <c r="CA107">
        <v>1</v>
      </c>
      <c r="CB107">
        <v>-76</v>
      </c>
      <c r="CD107">
        <v>104</v>
      </c>
      <c r="CE107" s="5" t="s">
        <v>8</v>
      </c>
      <c r="CF107" s="6">
        <v>44038.520837557873</v>
      </c>
      <c r="CG107" s="5" t="s">
        <v>176</v>
      </c>
      <c r="CH107">
        <v>1</v>
      </c>
      <c r="CI107">
        <v>1</v>
      </c>
      <c r="CJ107">
        <v>1</v>
      </c>
      <c r="CK107">
        <v>-54</v>
      </c>
    </row>
    <row r="108" spans="1:89" x14ac:dyDescent="0.25">
      <c r="A108">
        <v>105</v>
      </c>
      <c r="B108" s="5" t="s">
        <v>8</v>
      </c>
      <c r="C108" s="6">
        <v>44012.507004583334</v>
      </c>
      <c r="D108" s="5" t="s">
        <v>23</v>
      </c>
      <c r="E108">
        <v>1</v>
      </c>
      <c r="F108">
        <v>1</v>
      </c>
      <c r="G108">
        <v>1</v>
      </c>
      <c r="H108">
        <v>-57</v>
      </c>
      <c r="J108">
        <v>105</v>
      </c>
      <c r="K108" s="5" t="s">
        <v>8</v>
      </c>
      <c r="L108" s="6">
        <v>44012.535579027775</v>
      </c>
      <c r="M108" s="5" t="s">
        <v>25</v>
      </c>
      <c r="N108">
        <v>1</v>
      </c>
      <c r="O108">
        <v>1</v>
      </c>
      <c r="P108">
        <v>1</v>
      </c>
      <c r="Q108">
        <v>-55</v>
      </c>
      <c r="S108">
        <v>105</v>
      </c>
      <c r="T108" s="5" t="s">
        <v>8</v>
      </c>
      <c r="U108" s="6">
        <v>44012.512215138886</v>
      </c>
      <c r="V108" s="5" t="s">
        <v>27</v>
      </c>
      <c r="W108">
        <v>1</v>
      </c>
      <c r="X108">
        <v>1</v>
      </c>
      <c r="Y108">
        <v>1</v>
      </c>
      <c r="Z108">
        <v>-65</v>
      </c>
      <c r="AK108">
        <v>105</v>
      </c>
      <c r="AL108" s="5" t="s">
        <v>8</v>
      </c>
      <c r="AM108" s="6">
        <v>44012.548577141206</v>
      </c>
      <c r="AN108" s="5" t="s">
        <v>31</v>
      </c>
      <c r="AO108">
        <v>1</v>
      </c>
      <c r="AP108">
        <v>1</v>
      </c>
      <c r="AQ108">
        <v>1</v>
      </c>
      <c r="AR108">
        <v>-69</v>
      </c>
      <c r="BC108">
        <v>30</v>
      </c>
      <c r="BD108" s="5" t="s">
        <v>8</v>
      </c>
      <c r="BE108" s="6">
        <v>44017.527724652777</v>
      </c>
      <c r="BF108" s="5" t="s">
        <v>98</v>
      </c>
      <c r="BG108">
        <v>1</v>
      </c>
      <c r="BH108">
        <v>1</v>
      </c>
      <c r="BI108">
        <v>1</v>
      </c>
      <c r="BJ108">
        <v>-69</v>
      </c>
      <c r="BL108">
        <v>105</v>
      </c>
      <c r="BM108" s="5" t="s">
        <v>8</v>
      </c>
      <c r="BN108" s="6">
        <v>44013.528546631947</v>
      </c>
      <c r="BO108" s="5" t="s">
        <v>101</v>
      </c>
      <c r="BP108">
        <v>1</v>
      </c>
      <c r="BQ108">
        <v>1</v>
      </c>
      <c r="BR108">
        <v>1</v>
      </c>
      <c r="BS108">
        <v>-70</v>
      </c>
      <c r="BU108">
        <v>105</v>
      </c>
      <c r="BV108" s="5" t="s">
        <v>8</v>
      </c>
      <c r="BW108" s="6">
        <v>44013.533939456021</v>
      </c>
      <c r="BX108" s="5" t="s">
        <v>103</v>
      </c>
      <c r="BY108">
        <v>1</v>
      </c>
      <c r="BZ108">
        <v>1</v>
      </c>
      <c r="CA108">
        <v>1</v>
      </c>
      <c r="CB108">
        <v>-79</v>
      </c>
      <c r="CD108">
        <v>105</v>
      </c>
      <c r="CE108" s="5" t="s">
        <v>8</v>
      </c>
      <c r="CF108" s="6">
        <v>44038.520849421293</v>
      </c>
      <c r="CG108" s="5" t="s">
        <v>176</v>
      </c>
      <c r="CH108">
        <v>1</v>
      </c>
      <c r="CI108">
        <v>1</v>
      </c>
      <c r="CJ108">
        <v>1</v>
      </c>
      <c r="CK108">
        <v>-68</v>
      </c>
    </row>
    <row r="109" spans="1:89" x14ac:dyDescent="0.25">
      <c r="A109">
        <v>106</v>
      </c>
      <c r="B109" s="5" t="s">
        <v>8</v>
      </c>
      <c r="C109" s="6">
        <v>44012.507015312498</v>
      </c>
      <c r="D109" s="5" t="s">
        <v>23</v>
      </c>
      <c r="E109">
        <v>1</v>
      </c>
      <c r="F109">
        <v>1</v>
      </c>
      <c r="G109">
        <v>1</v>
      </c>
      <c r="H109">
        <v>-56</v>
      </c>
      <c r="J109">
        <v>106</v>
      </c>
      <c r="K109" s="5" t="s">
        <v>8</v>
      </c>
      <c r="L109" s="6">
        <v>44012.53559240741</v>
      </c>
      <c r="M109" s="5" t="s">
        <v>25</v>
      </c>
      <c r="N109">
        <v>1</v>
      </c>
      <c r="O109">
        <v>1</v>
      </c>
      <c r="P109">
        <v>1</v>
      </c>
      <c r="Q109">
        <v>-58</v>
      </c>
      <c r="S109">
        <v>106</v>
      </c>
      <c r="T109" s="5" t="s">
        <v>8</v>
      </c>
      <c r="U109" s="6">
        <v>44012.512222256948</v>
      </c>
      <c r="V109" s="5" t="s">
        <v>27</v>
      </c>
      <c r="W109">
        <v>1</v>
      </c>
      <c r="X109">
        <v>1</v>
      </c>
      <c r="Y109">
        <v>1</v>
      </c>
      <c r="Z109">
        <v>-58</v>
      </c>
      <c r="AK109">
        <v>106</v>
      </c>
      <c r="AL109" s="5" t="s">
        <v>8</v>
      </c>
      <c r="AM109" s="6">
        <v>44012.548587384263</v>
      </c>
      <c r="AN109" s="5" t="s">
        <v>31</v>
      </c>
      <c r="AO109">
        <v>1</v>
      </c>
      <c r="AP109">
        <v>1</v>
      </c>
      <c r="AQ109">
        <v>1</v>
      </c>
      <c r="AR109">
        <v>-72</v>
      </c>
      <c r="BC109">
        <v>31</v>
      </c>
      <c r="BD109" s="5" t="s">
        <v>8</v>
      </c>
      <c r="BE109" s="6">
        <v>44017.527731689814</v>
      </c>
      <c r="BF109" s="5" t="s">
        <v>98</v>
      </c>
      <c r="BG109">
        <v>1</v>
      </c>
      <c r="BH109">
        <v>1</v>
      </c>
      <c r="BI109">
        <v>1</v>
      </c>
      <c r="BJ109">
        <v>-69</v>
      </c>
      <c r="BL109">
        <v>106</v>
      </c>
      <c r="BM109" s="5" t="s">
        <v>8</v>
      </c>
      <c r="BN109" s="6">
        <v>44013.528554803241</v>
      </c>
      <c r="BO109" s="5" t="s">
        <v>101</v>
      </c>
      <c r="BP109">
        <v>1</v>
      </c>
      <c r="BQ109">
        <v>1</v>
      </c>
      <c r="BR109">
        <v>1</v>
      </c>
      <c r="BS109">
        <v>-72</v>
      </c>
      <c r="BU109">
        <v>106</v>
      </c>
      <c r="BV109" s="5" t="s">
        <v>8</v>
      </c>
      <c r="BW109" s="6">
        <v>44013.533947233795</v>
      </c>
      <c r="BX109" s="5" t="s">
        <v>103</v>
      </c>
      <c r="BY109">
        <v>1</v>
      </c>
      <c r="BZ109">
        <v>1</v>
      </c>
      <c r="CA109">
        <v>1</v>
      </c>
      <c r="CB109">
        <v>-82</v>
      </c>
    </row>
    <row r="110" spans="1:89" x14ac:dyDescent="0.25">
      <c r="A110">
        <v>107</v>
      </c>
      <c r="B110" s="5" t="s">
        <v>8</v>
      </c>
      <c r="C110" s="6">
        <v>44012.507026597224</v>
      </c>
      <c r="D110" s="5" t="s">
        <v>23</v>
      </c>
      <c r="E110">
        <v>1</v>
      </c>
      <c r="F110">
        <v>1</v>
      </c>
      <c r="G110">
        <v>1</v>
      </c>
      <c r="H110">
        <v>-56</v>
      </c>
      <c r="J110">
        <v>107</v>
      </c>
      <c r="K110" s="5" t="s">
        <v>8</v>
      </c>
      <c r="L110" s="6">
        <v>44012.535602916665</v>
      </c>
      <c r="M110" s="5" t="s">
        <v>25</v>
      </c>
      <c r="N110">
        <v>1</v>
      </c>
      <c r="O110">
        <v>1</v>
      </c>
      <c r="P110">
        <v>1</v>
      </c>
      <c r="Q110">
        <v>-59</v>
      </c>
      <c r="S110">
        <v>107</v>
      </c>
      <c r="T110" s="5" t="s">
        <v>8</v>
      </c>
      <c r="U110" s="6">
        <v>44012.512234224538</v>
      </c>
      <c r="V110" s="5" t="s">
        <v>27</v>
      </c>
      <c r="W110">
        <v>1</v>
      </c>
      <c r="X110">
        <v>1</v>
      </c>
      <c r="Y110">
        <v>1</v>
      </c>
      <c r="Z110">
        <v>-63</v>
      </c>
      <c r="AK110">
        <v>107</v>
      </c>
      <c r="AL110" s="5" t="s">
        <v>8</v>
      </c>
      <c r="AM110" s="6">
        <v>44012.548597627312</v>
      </c>
      <c r="AN110" s="5" t="s">
        <v>31</v>
      </c>
      <c r="AO110">
        <v>1</v>
      </c>
      <c r="AP110">
        <v>1</v>
      </c>
      <c r="AQ110">
        <v>1</v>
      </c>
      <c r="AR110">
        <v>-73</v>
      </c>
      <c r="BC110">
        <v>32</v>
      </c>
      <c r="BD110" s="5" t="s">
        <v>8</v>
      </c>
      <c r="BE110" s="6">
        <v>44017.527746446758</v>
      </c>
      <c r="BF110" s="5" t="s">
        <v>98</v>
      </c>
      <c r="BG110">
        <v>1</v>
      </c>
      <c r="BH110">
        <v>1</v>
      </c>
      <c r="BI110">
        <v>1</v>
      </c>
      <c r="BJ110">
        <v>-73</v>
      </c>
      <c r="BL110">
        <v>107</v>
      </c>
      <c r="BM110" s="5" t="s">
        <v>8</v>
      </c>
      <c r="BN110" s="6">
        <v>44013.52856619213</v>
      </c>
      <c r="BO110" s="5" t="s">
        <v>101</v>
      </c>
      <c r="BP110">
        <v>1</v>
      </c>
      <c r="BQ110">
        <v>1</v>
      </c>
      <c r="BR110">
        <v>1</v>
      </c>
      <c r="BS110">
        <v>-70</v>
      </c>
      <c r="BU110">
        <v>107</v>
      </c>
      <c r="BV110" s="5" t="s">
        <v>8</v>
      </c>
      <c r="BW110" s="6">
        <v>44013.533963668982</v>
      </c>
      <c r="BX110" s="5" t="s">
        <v>103</v>
      </c>
      <c r="BY110">
        <v>1</v>
      </c>
      <c r="BZ110">
        <v>1</v>
      </c>
      <c r="CA110">
        <v>1</v>
      </c>
      <c r="CB110">
        <v>-78</v>
      </c>
    </row>
    <row r="111" spans="1:89" x14ac:dyDescent="0.25">
      <c r="A111">
        <v>108</v>
      </c>
      <c r="B111" s="5" t="s">
        <v>8</v>
      </c>
      <c r="C111" s="6">
        <v>44012.507037233794</v>
      </c>
      <c r="D111" s="5" t="s">
        <v>23</v>
      </c>
      <c r="E111">
        <v>1</v>
      </c>
      <c r="F111">
        <v>1</v>
      </c>
      <c r="G111">
        <v>1</v>
      </c>
      <c r="H111">
        <v>-56</v>
      </c>
      <c r="J111">
        <v>108</v>
      </c>
      <c r="K111" s="5" t="s">
        <v>8</v>
      </c>
      <c r="L111" s="6">
        <v>44012.535626111108</v>
      </c>
      <c r="M111" s="5" t="s">
        <v>25</v>
      </c>
      <c r="N111">
        <v>1</v>
      </c>
      <c r="O111">
        <v>1</v>
      </c>
      <c r="P111">
        <v>1</v>
      </c>
      <c r="Q111">
        <v>-55</v>
      </c>
      <c r="S111">
        <v>108</v>
      </c>
      <c r="T111" s="5" t="s">
        <v>8</v>
      </c>
      <c r="U111" s="6">
        <v>44012.512249004627</v>
      </c>
      <c r="V111" s="5" t="s">
        <v>27</v>
      </c>
      <c r="W111">
        <v>1</v>
      </c>
      <c r="X111">
        <v>1</v>
      </c>
      <c r="Y111">
        <v>1</v>
      </c>
      <c r="Z111">
        <v>-65</v>
      </c>
      <c r="AK111">
        <v>108</v>
      </c>
      <c r="AL111" s="5" t="s">
        <v>8</v>
      </c>
      <c r="AM111" s="6">
        <v>44012.548607870369</v>
      </c>
      <c r="AN111" s="5" t="s">
        <v>31</v>
      </c>
      <c r="AO111">
        <v>1</v>
      </c>
      <c r="AP111">
        <v>1</v>
      </c>
      <c r="AQ111">
        <v>1</v>
      </c>
      <c r="AR111">
        <v>-69</v>
      </c>
      <c r="BC111">
        <v>33</v>
      </c>
      <c r="BD111" s="5" t="s">
        <v>8</v>
      </c>
      <c r="BE111" s="6">
        <v>44017.527758518518</v>
      </c>
      <c r="BF111" s="5" t="s">
        <v>98</v>
      </c>
      <c r="BG111">
        <v>1</v>
      </c>
      <c r="BH111">
        <v>1</v>
      </c>
      <c r="BI111">
        <v>1</v>
      </c>
      <c r="BJ111">
        <v>-69</v>
      </c>
      <c r="BL111">
        <v>108</v>
      </c>
      <c r="BM111" s="5" t="s">
        <v>8</v>
      </c>
      <c r="BN111" s="6">
        <v>44013.528577534722</v>
      </c>
      <c r="BO111" s="5" t="s">
        <v>101</v>
      </c>
      <c r="BP111">
        <v>1</v>
      </c>
      <c r="BQ111">
        <v>1</v>
      </c>
      <c r="BR111">
        <v>1</v>
      </c>
      <c r="BS111">
        <v>-69</v>
      </c>
      <c r="BU111">
        <v>108</v>
      </c>
      <c r="BV111" s="5" t="s">
        <v>8</v>
      </c>
      <c r="BW111" s="6">
        <v>44013.533970497687</v>
      </c>
      <c r="BX111" s="5" t="s">
        <v>103</v>
      </c>
      <c r="BY111">
        <v>1</v>
      </c>
      <c r="BZ111">
        <v>1</v>
      </c>
      <c r="CA111">
        <v>1</v>
      </c>
      <c r="CB111">
        <v>-72</v>
      </c>
    </row>
    <row r="112" spans="1:89" x14ac:dyDescent="0.25">
      <c r="A112">
        <v>109</v>
      </c>
      <c r="B112" s="5" t="s">
        <v>8</v>
      </c>
      <c r="C112" s="6">
        <v>44012.507055567126</v>
      </c>
      <c r="D112" s="5" t="s">
        <v>23</v>
      </c>
      <c r="E112">
        <v>1</v>
      </c>
      <c r="F112">
        <v>1</v>
      </c>
      <c r="G112">
        <v>1</v>
      </c>
      <c r="H112">
        <v>-59</v>
      </c>
      <c r="J112">
        <v>109</v>
      </c>
      <c r="K112" s="5" t="s">
        <v>8</v>
      </c>
      <c r="L112" s="6">
        <v>44012.535637777779</v>
      </c>
      <c r="M112" s="5" t="s">
        <v>25</v>
      </c>
      <c r="N112">
        <v>1</v>
      </c>
      <c r="O112">
        <v>1</v>
      </c>
      <c r="P112">
        <v>1</v>
      </c>
      <c r="Q112">
        <v>-58</v>
      </c>
      <c r="S112">
        <v>109</v>
      </c>
      <c r="T112" s="5" t="s">
        <v>8</v>
      </c>
      <c r="U112" s="6">
        <v>44012.512258946757</v>
      </c>
      <c r="V112" s="5" t="s">
        <v>27</v>
      </c>
      <c r="W112">
        <v>1</v>
      </c>
      <c r="X112">
        <v>1</v>
      </c>
      <c r="Y112">
        <v>1</v>
      </c>
      <c r="Z112">
        <v>-60</v>
      </c>
      <c r="AK112">
        <v>109</v>
      </c>
      <c r="AL112" s="5" t="s">
        <v>8</v>
      </c>
      <c r="AM112" s="6">
        <v>44012.548618113426</v>
      </c>
      <c r="AN112" s="5" t="s">
        <v>31</v>
      </c>
      <c r="AO112">
        <v>1</v>
      </c>
      <c r="AP112">
        <v>1</v>
      </c>
      <c r="AQ112">
        <v>1</v>
      </c>
      <c r="AR112">
        <v>-70</v>
      </c>
      <c r="BC112">
        <v>34</v>
      </c>
      <c r="BD112" s="5" t="s">
        <v>8</v>
      </c>
      <c r="BE112" s="6">
        <v>44017.527767731481</v>
      </c>
      <c r="BF112" s="5" t="s">
        <v>98</v>
      </c>
      <c r="BG112">
        <v>1</v>
      </c>
      <c r="BH112">
        <v>1</v>
      </c>
      <c r="BI112">
        <v>1</v>
      </c>
      <c r="BJ112">
        <v>-69</v>
      </c>
      <c r="BL112">
        <v>109</v>
      </c>
      <c r="BM112" s="5" t="s">
        <v>8</v>
      </c>
      <c r="BN112" s="6">
        <v>44013.528588032408</v>
      </c>
      <c r="BO112" s="5" t="s">
        <v>101</v>
      </c>
      <c r="BP112">
        <v>1</v>
      </c>
      <c r="BQ112">
        <v>1</v>
      </c>
      <c r="BR112">
        <v>1</v>
      </c>
      <c r="BS112">
        <v>-70</v>
      </c>
      <c r="BU112">
        <v>109</v>
      </c>
      <c r="BV112" s="5" t="s">
        <v>8</v>
      </c>
      <c r="BW112" s="6">
        <v>44013.53398482639</v>
      </c>
      <c r="BX112" s="5" t="s">
        <v>103</v>
      </c>
      <c r="BY112">
        <v>1</v>
      </c>
      <c r="BZ112">
        <v>1</v>
      </c>
      <c r="CA112">
        <v>1</v>
      </c>
      <c r="CB112">
        <v>-77</v>
      </c>
    </row>
    <row r="113" spans="1:90" x14ac:dyDescent="0.25">
      <c r="A113">
        <v>110</v>
      </c>
      <c r="B113" s="5" t="s">
        <v>8</v>
      </c>
      <c r="C113" s="6">
        <v>44012.507060555552</v>
      </c>
      <c r="D113" s="5" t="s">
        <v>23</v>
      </c>
      <c r="E113">
        <v>1</v>
      </c>
      <c r="F113">
        <v>1</v>
      </c>
      <c r="G113">
        <v>1</v>
      </c>
      <c r="H113">
        <v>-56</v>
      </c>
      <c r="J113">
        <v>110</v>
      </c>
      <c r="K113" s="5" t="s">
        <v>8</v>
      </c>
      <c r="L113" s="6">
        <v>44012.53565041667</v>
      </c>
      <c r="M113" s="5" t="s">
        <v>25</v>
      </c>
      <c r="N113">
        <v>1</v>
      </c>
      <c r="O113">
        <v>1</v>
      </c>
      <c r="P113">
        <v>1</v>
      </c>
      <c r="Q113">
        <v>-55</v>
      </c>
      <c r="S113">
        <v>110</v>
      </c>
      <c r="T113" s="5" t="s">
        <v>8</v>
      </c>
      <c r="U113" s="6">
        <v>44012.512272071763</v>
      </c>
      <c r="V113" s="5" t="s">
        <v>27</v>
      </c>
      <c r="W113">
        <v>1</v>
      </c>
      <c r="X113">
        <v>1</v>
      </c>
      <c r="Y113">
        <v>1</v>
      </c>
      <c r="Z113">
        <v>-61</v>
      </c>
      <c r="AK113">
        <v>110</v>
      </c>
      <c r="AL113" s="5" t="s">
        <v>8</v>
      </c>
      <c r="AM113" s="6">
        <v>44012.548628356482</v>
      </c>
      <c r="AN113" s="5" t="s">
        <v>31</v>
      </c>
      <c r="AO113">
        <v>1</v>
      </c>
      <c r="AP113">
        <v>1</v>
      </c>
      <c r="AQ113">
        <v>1</v>
      </c>
      <c r="AR113">
        <v>-70</v>
      </c>
      <c r="BC113">
        <v>35</v>
      </c>
      <c r="BD113" s="5" t="s">
        <v>8</v>
      </c>
      <c r="BE113" s="6">
        <v>44017.527779050928</v>
      </c>
      <c r="BF113" s="5" t="s">
        <v>98</v>
      </c>
      <c r="BG113">
        <v>1</v>
      </c>
      <c r="BH113">
        <v>1</v>
      </c>
      <c r="BI113">
        <v>1</v>
      </c>
      <c r="BJ113">
        <v>-71</v>
      </c>
      <c r="BL113">
        <v>110</v>
      </c>
      <c r="BM113" s="5" t="s">
        <v>8</v>
      </c>
      <c r="BN113" s="6">
        <v>44013.528606967593</v>
      </c>
      <c r="BO113" s="5" t="s">
        <v>101</v>
      </c>
      <c r="BP113">
        <v>1</v>
      </c>
      <c r="BQ113">
        <v>1</v>
      </c>
      <c r="BR113">
        <v>1</v>
      </c>
      <c r="BS113">
        <v>-68</v>
      </c>
      <c r="BU113">
        <v>110</v>
      </c>
      <c r="BV113" s="5" t="s">
        <v>8</v>
      </c>
      <c r="BW113" s="6">
        <v>44013.534002719905</v>
      </c>
      <c r="BX113" s="5" t="s">
        <v>103</v>
      </c>
      <c r="BY113">
        <v>1</v>
      </c>
      <c r="BZ113">
        <v>1</v>
      </c>
      <c r="CA113">
        <v>1</v>
      </c>
      <c r="CB113">
        <v>-80</v>
      </c>
    </row>
    <row r="114" spans="1:90" x14ac:dyDescent="0.25">
      <c r="A114">
        <v>111</v>
      </c>
      <c r="B114" s="5" t="s">
        <v>8</v>
      </c>
      <c r="C114" s="6">
        <v>44012.50707673611</v>
      </c>
      <c r="D114" s="5" t="s">
        <v>23</v>
      </c>
      <c r="E114">
        <v>1</v>
      </c>
      <c r="F114">
        <v>1</v>
      </c>
      <c r="G114">
        <v>1</v>
      </c>
      <c r="H114">
        <v>-57</v>
      </c>
      <c r="S114">
        <v>111</v>
      </c>
      <c r="T114" s="5" t="s">
        <v>8</v>
      </c>
      <c r="U114" s="6">
        <v>44012.512280648145</v>
      </c>
      <c r="V114" s="5" t="s">
        <v>27</v>
      </c>
      <c r="W114">
        <v>1</v>
      </c>
      <c r="X114">
        <v>1</v>
      </c>
      <c r="Y114">
        <v>1</v>
      </c>
      <c r="Z114">
        <v>-57</v>
      </c>
      <c r="AK114">
        <v>111</v>
      </c>
      <c r="AL114" s="5" t="s">
        <v>8</v>
      </c>
      <c r="AM114" s="6">
        <v>44012.548638599539</v>
      </c>
      <c r="AN114" s="5" t="s">
        <v>31</v>
      </c>
      <c r="AO114">
        <v>1</v>
      </c>
      <c r="AP114">
        <v>1</v>
      </c>
      <c r="AQ114">
        <v>1</v>
      </c>
      <c r="AR114">
        <v>-68</v>
      </c>
      <c r="BC114">
        <v>36</v>
      </c>
      <c r="BD114" s="5" t="s">
        <v>8</v>
      </c>
      <c r="BE114" s="6">
        <v>44017.527789675929</v>
      </c>
      <c r="BF114" s="5" t="s">
        <v>98</v>
      </c>
      <c r="BG114">
        <v>1</v>
      </c>
      <c r="BH114">
        <v>1</v>
      </c>
      <c r="BI114">
        <v>1</v>
      </c>
      <c r="BJ114">
        <v>-70</v>
      </c>
      <c r="BL114">
        <v>111</v>
      </c>
      <c r="BM114" s="5" t="s">
        <v>8</v>
      </c>
      <c r="BN114" s="6">
        <v>44013.528611747686</v>
      </c>
      <c r="BO114" s="5" t="s">
        <v>101</v>
      </c>
      <c r="BP114">
        <v>1</v>
      </c>
      <c r="BQ114">
        <v>1</v>
      </c>
      <c r="BR114">
        <v>1</v>
      </c>
      <c r="BS114">
        <v>-68</v>
      </c>
      <c r="BU114">
        <v>111</v>
      </c>
      <c r="BV114" s="5" t="s">
        <v>8</v>
      </c>
      <c r="BW114" s="6">
        <v>44013.534005439818</v>
      </c>
      <c r="BX114" s="5" t="s">
        <v>103</v>
      </c>
      <c r="BY114">
        <v>1</v>
      </c>
      <c r="BZ114">
        <v>1</v>
      </c>
      <c r="CA114">
        <v>1</v>
      </c>
      <c r="CB114">
        <v>-84</v>
      </c>
    </row>
    <row r="115" spans="1:90" x14ac:dyDescent="0.25">
      <c r="S115">
        <v>112</v>
      </c>
      <c r="T115" s="5" t="s">
        <v>8</v>
      </c>
      <c r="U115" s="6">
        <v>44012.512292662039</v>
      </c>
      <c r="V115" s="5" t="s">
        <v>27</v>
      </c>
      <c r="W115">
        <v>1</v>
      </c>
      <c r="X115">
        <v>1</v>
      </c>
      <c r="Y115">
        <v>1</v>
      </c>
      <c r="Z115">
        <v>-63</v>
      </c>
      <c r="AK115">
        <v>112</v>
      </c>
      <c r="AL115" s="5" t="s">
        <v>8</v>
      </c>
      <c r="AM115" s="6">
        <v>44012.548648842596</v>
      </c>
      <c r="AN115" s="5" t="s">
        <v>31</v>
      </c>
      <c r="AO115">
        <v>1</v>
      </c>
      <c r="AP115">
        <v>1</v>
      </c>
      <c r="AQ115">
        <v>1</v>
      </c>
      <c r="AR115">
        <v>-69</v>
      </c>
      <c r="BC115">
        <v>37</v>
      </c>
      <c r="BD115" s="5" t="s">
        <v>8</v>
      </c>
      <c r="BE115" s="6">
        <v>44017.527801655095</v>
      </c>
      <c r="BF115" s="5" t="s">
        <v>98</v>
      </c>
      <c r="BG115">
        <v>1</v>
      </c>
      <c r="BH115">
        <v>1</v>
      </c>
      <c r="BI115">
        <v>1</v>
      </c>
      <c r="BJ115">
        <v>-72</v>
      </c>
      <c r="BL115">
        <v>112</v>
      </c>
      <c r="BM115" s="5" t="s">
        <v>8</v>
      </c>
      <c r="BN115" s="6">
        <v>44013.528623310187</v>
      </c>
      <c r="BO115" s="5" t="s">
        <v>101</v>
      </c>
      <c r="BP115">
        <v>1</v>
      </c>
      <c r="BQ115">
        <v>1</v>
      </c>
      <c r="BR115">
        <v>1</v>
      </c>
      <c r="BS115">
        <v>-71</v>
      </c>
      <c r="BU115">
        <v>112</v>
      </c>
      <c r="BV115" s="5" t="s">
        <v>8</v>
      </c>
      <c r="BW115" s="6">
        <v>44013.534020555555</v>
      </c>
      <c r="BX115" s="5" t="s">
        <v>103</v>
      </c>
      <c r="BY115">
        <v>1</v>
      </c>
      <c r="BZ115">
        <v>1</v>
      </c>
      <c r="CA115">
        <v>1</v>
      </c>
      <c r="CB115">
        <v>-77</v>
      </c>
    </row>
    <row r="116" spans="1:90" x14ac:dyDescent="0.25">
      <c r="S116">
        <v>113</v>
      </c>
      <c r="T116" s="5" t="s">
        <v>8</v>
      </c>
      <c r="U116" s="6">
        <v>44012.512303541669</v>
      </c>
      <c r="V116" s="5" t="s">
        <v>27</v>
      </c>
      <c r="W116">
        <v>1</v>
      </c>
      <c r="X116">
        <v>1</v>
      </c>
      <c r="Y116">
        <v>1</v>
      </c>
      <c r="Z116">
        <v>-57</v>
      </c>
      <c r="AK116">
        <v>113</v>
      </c>
      <c r="AL116" s="5" t="s">
        <v>8</v>
      </c>
      <c r="AM116" s="6">
        <v>44012.548659085645</v>
      </c>
      <c r="AN116" s="5" t="s">
        <v>31</v>
      </c>
      <c r="AO116">
        <v>1</v>
      </c>
      <c r="AP116">
        <v>1</v>
      </c>
      <c r="AQ116">
        <v>1</v>
      </c>
      <c r="AR116">
        <v>-74</v>
      </c>
      <c r="BC116">
        <v>38</v>
      </c>
      <c r="BD116" s="5" t="s">
        <v>8</v>
      </c>
      <c r="BE116" s="6">
        <v>44017.527814351852</v>
      </c>
      <c r="BF116" s="5" t="s">
        <v>98</v>
      </c>
      <c r="BG116">
        <v>1</v>
      </c>
      <c r="BH116">
        <v>1</v>
      </c>
      <c r="BI116">
        <v>1</v>
      </c>
      <c r="BJ116">
        <v>-72</v>
      </c>
      <c r="BL116">
        <v>113</v>
      </c>
      <c r="BM116" s="5" t="s">
        <v>8</v>
      </c>
      <c r="BN116" s="6">
        <v>44013.528634328701</v>
      </c>
      <c r="BO116" s="5" t="s">
        <v>101</v>
      </c>
      <c r="BP116">
        <v>1</v>
      </c>
      <c r="BQ116">
        <v>1</v>
      </c>
      <c r="BR116">
        <v>1</v>
      </c>
      <c r="BS116">
        <v>-72</v>
      </c>
      <c r="BU116">
        <v>113</v>
      </c>
      <c r="BV116" s="5" t="s">
        <v>8</v>
      </c>
      <c r="BW116" s="6">
        <v>44013.534029525465</v>
      </c>
      <c r="BX116" s="5" t="s">
        <v>103</v>
      </c>
      <c r="BY116">
        <v>1</v>
      </c>
      <c r="BZ116">
        <v>1</v>
      </c>
      <c r="CA116">
        <v>1</v>
      </c>
      <c r="CB116">
        <v>-75</v>
      </c>
    </row>
    <row r="117" spans="1:90" x14ac:dyDescent="0.25">
      <c r="S117">
        <v>114</v>
      </c>
      <c r="T117" s="5" t="s">
        <v>8</v>
      </c>
      <c r="U117" s="6">
        <v>44012.512315428241</v>
      </c>
      <c r="V117" s="5" t="s">
        <v>27</v>
      </c>
      <c r="W117">
        <v>1</v>
      </c>
      <c r="X117">
        <v>1</v>
      </c>
      <c r="Y117">
        <v>1</v>
      </c>
      <c r="Z117">
        <v>-60</v>
      </c>
      <c r="BL117">
        <v>114</v>
      </c>
      <c r="BM117" s="5" t="s">
        <v>8</v>
      </c>
      <c r="BN117" s="6">
        <v>44013.528647083331</v>
      </c>
      <c r="BO117" s="5" t="s">
        <v>101</v>
      </c>
      <c r="BP117">
        <v>1</v>
      </c>
      <c r="BQ117">
        <v>1</v>
      </c>
      <c r="BR117">
        <v>1</v>
      </c>
      <c r="BS117">
        <v>-70</v>
      </c>
      <c r="BU117">
        <v>114</v>
      </c>
      <c r="BV117" s="5" t="s">
        <v>8</v>
      </c>
      <c r="BW117" s="6">
        <v>44013.534039733793</v>
      </c>
      <c r="BX117" s="5" t="s">
        <v>103</v>
      </c>
      <c r="BY117">
        <v>1</v>
      </c>
      <c r="BZ117">
        <v>1</v>
      </c>
      <c r="CA117">
        <v>1</v>
      </c>
      <c r="CB117">
        <v>-75</v>
      </c>
    </row>
    <row r="118" spans="1:90" x14ac:dyDescent="0.25">
      <c r="S118">
        <v>115</v>
      </c>
      <c r="T118" s="5" t="s">
        <v>8</v>
      </c>
      <c r="U118" s="6">
        <v>44012.512327384262</v>
      </c>
      <c r="V118" s="5" t="s">
        <v>27</v>
      </c>
      <c r="W118">
        <v>1</v>
      </c>
      <c r="X118">
        <v>1</v>
      </c>
      <c r="Y118">
        <v>1</v>
      </c>
      <c r="Z118">
        <v>-57</v>
      </c>
      <c r="BL118">
        <v>115</v>
      </c>
      <c r="BM118" s="5" t="s">
        <v>8</v>
      </c>
      <c r="BN118" s="6">
        <v>44013.52866300926</v>
      </c>
      <c r="BO118" s="5" t="s">
        <v>101</v>
      </c>
      <c r="BP118">
        <v>1</v>
      </c>
      <c r="BQ118">
        <v>1</v>
      </c>
      <c r="BR118">
        <v>1</v>
      </c>
      <c r="BS118">
        <v>-71</v>
      </c>
      <c r="BU118">
        <v>115</v>
      </c>
      <c r="BV118" s="5" t="s">
        <v>8</v>
      </c>
      <c r="BW118" s="6">
        <v>44013.534051238428</v>
      </c>
      <c r="BX118" s="5" t="s">
        <v>103</v>
      </c>
      <c r="BY118">
        <v>1</v>
      </c>
      <c r="BZ118">
        <v>1</v>
      </c>
      <c r="CA118">
        <v>1</v>
      </c>
      <c r="CB118">
        <v>-87</v>
      </c>
    </row>
    <row r="119" spans="1:90" x14ac:dyDescent="0.25">
      <c r="S119">
        <v>116</v>
      </c>
      <c r="T119" s="5" t="s">
        <v>8</v>
      </c>
      <c r="U119" s="6">
        <v>44012.512339618057</v>
      </c>
      <c r="V119" s="5" t="s">
        <v>27</v>
      </c>
      <c r="W119">
        <v>1</v>
      </c>
      <c r="X119">
        <v>1</v>
      </c>
      <c r="Y119">
        <v>1</v>
      </c>
      <c r="Z119">
        <v>-63</v>
      </c>
      <c r="BL119">
        <v>116</v>
      </c>
      <c r="BM119" s="5" t="s">
        <v>8</v>
      </c>
      <c r="BN119" s="6">
        <v>44013.52867078704</v>
      </c>
      <c r="BO119" s="5" t="s">
        <v>101</v>
      </c>
      <c r="BP119">
        <v>1</v>
      </c>
      <c r="BQ119">
        <v>1</v>
      </c>
      <c r="BR119">
        <v>1</v>
      </c>
      <c r="BS119">
        <v>-67</v>
      </c>
      <c r="BU119">
        <v>116</v>
      </c>
      <c r="BV119" s="5" t="s">
        <v>8</v>
      </c>
      <c r="BW119" s="6">
        <v>44013.534064039355</v>
      </c>
      <c r="BX119" s="5" t="s">
        <v>103</v>
      </c>
      <c r="BY119">
        <v>1</v>
      </c>
      <c r="BZ119">
        <v>1</v>
      </c>
      <c r="CA119">
        <v>1</v>
      </c>
      <c r="CB119">
        <v>-75</v>
      </c>
    </row>
    <row r="120" spans="1:90" ht="15.75" thickBot="1" x14ac:dyDescent="0.3">
      <c r="S120">
        <v>117</v>
      </c>
      <c r="T120" s="5" t="s">
        <v>8</v>
      </c>
      <c r="U120" s="6">
        <v>44012.512351342593</v>
      </c>
      <c r="V120" s="5" t="s">
        <v>27</v>
      </c>
      <c r="W120">
        <v>1</v>
      </c>
      <c r="X120">
        <v>1</v>
      </c>
      <c r="Y120">
        <v>1</v>
      </c>
      <c r="Z120">
        <v>-64</v>
      </c>
      <c r="BL120">
        <v>117</v>
      </c>
      <c r="BM120" s="5" t="s">
        <v>8</v>
      </c>
      <c r="BN120" s="6">
        <v>44013.528681990741</v>
      </c>
      <c r="BO120" s="5" t="s">
        <v>101</v>
      </c>
      <c r="BP120">
        <v>1</v>
      </c>
      <c r="BQ120">
        <v>1</v>
      </c>
      <c r="BR120">
        <v>1</v>
      </c>
      <c r="BS120">
        <v>-72</v>
      </c>
      <c r="BU120">
        <v>117</v>
      </c>
      <c r="BV120" s="5" t="s">
        <v>8</v>
      </c>
      <c r="BW120" s="6">
        <v>44013.534074756943</v>
      </c>
      <c r="BX120" s="5" t="s">
        <v>103</v>
      </c>
      <c r="BY120">
        <v>1</v>
      </c>
      <c r="BZ120">
        <v>1</v>
      </c>
      <c r="CA120">
        <v>1</v>
      </c>
      <c r="CB120">
        <v>-79</v>
      </c>
    </row>
    <row r="121" spans="1:90" ht="24" thickBot="1" x14ac:dyDescent="0.4">
      <c r="H121" s="54" t="s">
        <v>190</v>
      </c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6"/>
    </row>
    <row r="122" spans="1:90" x14ac:dyDescent="0.25">
      <c r="H122" s="50">
        <f>AVERAGE(PiPact_1_44m_NoObstruction[RSSI])</f>
        <v>-57.276785714285715</v>
      </c>
      <c r="I122" s="32" t="s">
        <v>33</v>
      </c>
      <c r="J122" s="30"/>
      <c r="K122" s="30"/>
      <c r="L122" s="30"/>
      <c r="M122" s="30"/>
      <c r="N122" s="30"/>
      <c r="O122" s="30"/>
      <c r="P122" s="30"/>
      <c r="Q122" s="52">
        <f>AVERAGE(PiPact_1_44m_CardboardObstruction[RSSI])</f>
        <v>-57.522522522522522</v>
      </c>
      <c r="R122" s="32" t="s">
        <v>33</v>
      </c>
      <c r="S122" s="30"/>
      <c r="T122" s="30"/>
      <c r="U122" s="30"/>
      <c r="V122" s="30"/>
      <c r="W122" s="30"/>
      <c r="X122" s="30"/>
      <c r="Y122" s="30"/>
      <c r="Z122" s="52">
        <f>AVERAGE(PiPact_1_44m_ArushObstruction[RSSI])</f>
        <v>-60.457627118644069</v>
      </c>
      <c r="AA122" s="32" t="s">
        <v>33</v>
      </c>
      <c r="AB122" s="30"/>
      <c r="AC122" s="30"/>
      <c r="AD122" s="30"/>
      <c r="AE122" s="30"/>
      <c r="AF122" s="30"/>
      <c r="AG122" s="30"/>
      <c r="AH122" s="30"/>
      <c r="AI122" s="52">
        <f>AVERAGE(PiPact_Scan_1_44m_PocketObstruction[RSSI])</f>
        <v>-56.825396825396822</v>
      </c>
      <c r="AJ122" s="32" t="s">
        <v>33</v>
      </c>
      <c r="AK122" s="30"/>
      <c r="AL122" s="30"/>
      <c r="AM122" s="30"/>
      <c r="AN122" s="30"/>
      <c r="AO122" s="30"/>
      <c r="AP122" s="30"/>
      <c r="AQ122" s="30"/>
      <c r="AR122" s="52">
        <f>AVERAGE(PiPact_1_44m_Person_PocketObstruction[RSSI])</f>
        <v>-69.543859649122808</v>
      </c>
      <c r="AS122" s="32" t="s">
        <v>33</v>
      </c>
      <c r="AT122" s="30"/>
      <c r="AU122" s="30"/>
      <c r="AV122" s="30"/>
      <c r="AW122" s="30"/>
      <c r="AX122" s="30"/>
      <c r="AY122" s="30"/>
      <c r="AZ122" s="30"/>
      <c r="BA122" s="52">
        <f>AVERAGE(Append8[RSSI])</f>
        <v>-67.5</v>
      </c>
      <c r="BB122" s="32" t="s">
        <v>33</v>
      </c>
      <c r="BC122" s="30"/>
      <c r="BD122" s="30"/>
      <c r="BE122" s="30"/>
      <c r="BF122" s="30"/>
      <c r="BG122" s="30"/>
      <c r="BH122" s="30"/>
      <c r="BI122" s="30"/>
      <c r="BJ122" s="52">
        <f>AVERAGE(Append9[RSSI])</f>
        <v>-65.94736842105263</v>
      </c>
      <c r="BK122" s="32" t="s">
        <v>33</v>
      </c>
      <c r="BL122" s="30"/>
      <c r="BM122" s="30"/>
      <c r="BN122" s="30"/>
      <c r="BO122" s="30"/>
      <c r="BP122" s="30"/>
      <c r="BQ122" s="30"/>
      <c r="BR122" s="30"/>
      <c r="BS122" s="52">
        <f>AVERAGE(Drywall_Scan_1_44m[RSSI])</f>
        <v>-69.584745762711862</v>
      </c>
      <c r="BT122" s="32" t="s">
        <v>33</v>
      </c>
      <c r="BU122" s="30"/>
      <c r="BV122" s="30"/>
      <c r="BW122" s="30"/>
      <c r="BX122" s="30"/>
      <c r="BY122" s="30"/>
      <c r="BZ122" s="30"/>
      <c r="CA122" s="30"/>
      <c r="CB122" s="52">
        <f>AVERAGE(Drywall_Person_PocketTest_1_44m[RSSI])</f>
        <v>-78.415254237288138</v>
      </c>
      <c r="CC122" s="32" t="s">
        <v>33</v>
      </c>
      <c r="CD122" s="30"/>
      <c r="CE122" s="30"/>
      <c r="CF122" s="30"/>
      <c r="CG122" s="30"/>
      <c r="CH122" s="30"/>
      <c r="CI122" s="30"/>
      <c r="CJ122" s="30"/>
      <c r="CK122" s="52">
        <f>AVERAGE(_1_44m_Backpack[RSSI])</f>
        <v>-59.509433962264154</v>
      </c>
      <c r="CL122" s="48" t="s">
        <v>33</v>
      </c>
    </row>
    <row r="123" spans="1:90" x14ac:dyDescent="0.25">
      <c r="H123" s="50">
        <f>MODE(PiPact_1_44m_NoObstruction[RSSI])</f>
        <v>-56</v>
      </c>
      <c r="I123" s="32" t="s">
        <v>34</v>
      </c>
      <c r="J123" s="30"/>
      <c r="K123" s="30"/>
      <c r="L123" s="30"/>
      <c r="M123" s="30"/>
      <c r="N123" s="30"/>
      <c r="O123" s="30"/>
      <c r="P123" s="30"/>
      <c r="Q123" s="52">
        <f>MODE(PiPact_1_44m_CardboardObstruction[RSSI])</f>
        <v>-59</v>
      </c>
      <c r="R123" s="32" t="s">
        <v>34</v>
      </c>
      <c r="S123" s="30"/>
      <c r="T123" s="30"/>
      <c r="U123" s="30"/>
      <c r="V123" s="30"/>
      <c r="W123" s="30"/>
      <c r="X123" s="30"/>
      <c r="Y123" s="30"/>
      <c r="Z123" s="52">
        <f>MODE(PiPact_1_44m_ArushObstruction[RSSI])</f>
        <v>-57</v>
      </c>
      <c r="AA123" s="32" t="s">
        <v>34</v>
      </c>
      <c r="AB123" s="30"/>
      <c r="AC123" s="30"/>
      <c r="AD123" s="30"/>
      <c r="AE123" s="30"/>
      <c r="AF123" s="30"/>
      <c r="AG123" s="30"/>
      <c r="AH123" s="30"/>
      <c r="AI123" s="52">
        <f>MODE(PiPact_Scan_1_44m_PocketObstruction[RSSI])</f>
        <v>-54</v>
      </c>
      <c r="AJ123" s="32" t="s">
        <v>34</v>
      </c>
      <c r="AK123" s="30"/>
      <c r="AL123" s="30"/>
      <c r="AM123" s="30"/>
      <c r="AN123" s="30"/>
      <c r="AO123" s="30"/>
      <c r="AP123" s="30"/>
      <c r="AQ123" s="30"/>
      <c r="AR123" s="52">
        <f>MODE(PiPact_1_44m_Person_PocketObstruction[RSSI])</f>
        <v>-70</v>
      </c>
      <c r="AS123" s="32" t="s">
        <v>34</v>
      </c>
      <c r="AT123" s="30"/>
      <c r="AU123" s="30"/>
      <c r="AV123" s="30"/>
      <c r="AW123" s="30"/>
      <c r="AX123" s="30"/>
      <c r="AY123" s="30"/>
      <c r="AZ123" s="30"/>
      <c r="BA123" s="52">
        <f>MODE(Append8[RSSI])</f>
        <v>-71</v>
      </c>
      <c r="BB123" s="32" t="s">
        <v>34</v>
      </c>
      <c r="BC123" s="30"/>
      <c r="BD123" s="30"/>
      <c r="BE123" s="30"/>
      <c r="BF123" s="30"/>
      <c r="BG123" s="30"/>
      <c r="BH123" s="30"/>
      <c r="BI123" s="30"/>
      <c r="BJ123" s="52">
        <f>MODE(Append9[RSSI])</f>
        <v>-60</v>
      </c>
      <c r="BK123" s="32" t="s">
        <v>34</v>
      </c>
      <c r="BL123" s="30"/>
      <c r="BM123" s="30"/>
      <c r="BN123" s="30"/>
      <c r="BO123" s="30"/>
      <c r="BP123" s="30"/>
      <c r="BQ123" s="30"/>
      <c r="BR123" s="30"/>
      <c r="BS123" s="52">
        <f>MODE(Drywall_Scan_1_44m[RSSI])</f>
        <v>-69</v>
      </c>
      <c r="BT123" s="32" t="s">
        <v>34</v>
      </c>
      <c r="BU123" s="30"/>
      <c r="BV123" s="30"/>
      <c r="BW123" s="30"/>
      <c r="BX123" s="30"/>
      <c r="BY123" s="30"/>
      <c r="BZ123" s="30"/>
      <c r="CA123" s="30"/>
      <c r="CB123" s="52">
        <f>MODE(Drywall_Person_PocketTest_1_44m[RSSI])</f>
        <v>-77</v>
      </c>
      <c r="CC123" s="32" t="s">
        <v>34</v>
      </c>
      <c r="CD123" s="30"/>
      <c r="CE123" s="30"/>
      <c r="CF123" s="30"/>
      <c r="CG123" s="30"/>
      <c r="CH123" s="30"/>
      <c r="CI123" s="30"/>
      <c r="CJ123" s="30"/>
      <c r="CK123" s="52">
        <f>MODE(_1_44m_Backpack[RSSI])</f>
        <v>-63</v>
      </c>
      <c r="CL123" s="48" t="s">
        <v>34</v>
      </c>
    </row>
    <row r="124" spans="1:90" x14ac:dyDescent="0.25">
      <c r="H124" s="50">
        <f>STDEV(PiPact_1_44m_NoObstruction[RSSI])</f>
        <v>1.3963260766119472</v>
      </c>
      <c r="I124" s="32" t="s">
        <v>35</v>
      </c>
      <c r="J124" s="30"/>
      <c r="K124" s="30"/>
      <c r="L124" s="30"/>
      <c r="M124" s="30"/>
      <c r="N124" s="30"/>
      <c r="O124" s="30"/>
      <c r="P124" s="30"/>
      <c r="Q124" s="52">
        <f>STDEV(PiPact_1_44m_CardboardObstruction[RSSI])</f>
        <v>1.8918333909289102</v>
      </c>
      <c r="R124" s="32" t="s">
        <v>35</v>
      </c>
      <c r="S124" s="30"/>
      <c r="T124" s="30"/>
      <c r="U124" s="30"/>
      <c r="V124" s="30"/>
      <c r="W124" s="30"/>
      <c r="X124" s="30"/>
      <c r="Y124" s="30"/>
      <c r="Z124" s="52">
        <f>STDEV(PiPact_1_44m_ArushObstruction[RSSI])</f>
        <v>3.2545669891894273</v>
      </c>
      <c r="AA124" s="32" t="s">
        <v>35</v>
      </c>
      <c r="AB124" s="30"/>
      <c r="AC124" s="30"/>
      <c r="AD124" s="30"/>
      <c r="AE124" s="30"/>
      <c r="AF124" s="30"/>
      <c r="AG124" s="30"/>
      <c r="AH124" s="30"/>
      <c r="AI124" s="52">
        <f>STDEV(PiPact_Scan_1_44m_PocketObstruction[RSSI])</f>
        <v>2.5998739581091761</v>
      </c>
      <c r="AJ124" s="32" t="s">
        <v>35</v>
      </c>
      <c r="AK124" s="30"/>
      <c r="AL124" s="30"/>
      <c r="AM124" s="30"/>
      <c r="AN124" s="30"/>
      <c r="AO124" s="30"/>
      <c r="AP124" s="30"/>
      <c r="AQ124" s="30"/>
      <c r="AR124" s="52">
        <f>STDEV(PiPact_1_44m_Person_PocketObstruction[RSSI])</f>
        <v>2.9692833105578518</v>
      </c>
      <c r="AS124" s="32" t="s">
        <v>35</v>
      </c>
      <c r="AT124" s="30"/>
      <c r="AU124" s="30"/>
      <c r="AV124" s="30"/>
      <c r="AW124" s="30"/>
      <c r="AX124" s="30"/>
      <c r="AY124" s="30"/>
      <c r="AZ124" s="30"/>
      <c r="BA124" s="52">
        <f>STDEV(Append8[RSSI])</f>
        <v>2.8053276125434317</v>
      </c>
      <c r="BB124" s="32" t="s">
        <v>35</v>
      </c>
      <c r="BC124" s="30"/>
      <c r="BD124" s="30"/>
      <c r="BE124" s="30"/>
      <c r="BF124" s="30"/>
      <c r="BG124" s="30"/>
      <c r="BH124" s="30"/>
      <c r="BI124" s="30"/>
      <c r="BJ124" s="52">
        <f>STDEV(Append9[RSSI])</f>
        <v>4.3147044428832455</v>
      </c>
      <c r="BK124" s="32" t="s">
        <v>35</v>
      </c>
      <c r="BL124" s="30"/>
      <c r="BM124" s="30"/>
      <c r="BN124" s="30"/>
      <c r="BO124" s="30"/>
      <c r="BP124" s="30"/>
      <c r="BQ124" s="30"/>
      <c r="BR124" s="30"/>
      <c r="BS124" s="52">
        <f>STDEV(Drywall_Scan_1_44m[RSSI])</f>
        <v>1.249453016641225</v>
      </c>
      <c r="BT124" s="32" t="s">
        <v>35</v>
      </c>
      <c r="BU124" s="30"/>
      <c r="BV124" s="30"/>
      <c r="BW124" s="30"/>
      <c r="BX124" s="30"/>
      <c r="BY124" s="30"/>
      <c r="BZ124" s="30"/>
      <c r="CA124" s="30"/>
      <c r="CB124" s="52">
        <f>STDEV(Drywall_Person_PocketTest_1_44m[RSSI])</f>
        <v>3.4076993547077916</v>
      </c>
      <c r="CC124" s="32" t="s">
        <v>35</v>
      </c>
      <c r="CD124" s="30"/>
      <c r="CE124" s="30"/>
      <c r="CF124" s="30"/>
      <c r="CG124" s="30"/>
      <c r="CH124" s="30"/>
      <c r="CI124" s="30"/>
      <c r="CJ124" s="30"/>
      <c r="CK124" s="52">
        <f>STDEV(_1_44m_Backpack[RSSI])</f>
        <v>6.1601565889479755</v>
      </c>
      <c r="CL124" s="48" t="s">
        <v>35</v>
      </c>
    </row>
    <row r="125" spans="1:90" x14ac:dyDescent="0.25">
      <c r="H125" s="51">
        <f>MEDIAN(PiPact_1_44m_NoObstruction[RSSI])</f>
        <v>-57</v>
      </c>
      <c r="I125" s="47" t="s">
        <v>50</v>
      </c>
      <c r="J125" s="46"/>
      <c r="K125" s="46"/>
      <c r="L125" s="46"/>
      <c r="M125" s="46"/>
      <c r="N125" s="46"/>
      <c r="O125" s="46"/>
      <c r="P125" s="46"/>
      <c r="Q125" s="53">
        <f>MEDIAN(PiPact_1_44m_CardboardObstruction[RSSI])</f>
        <v>-58</v>
      </c>
      <c r="R125" s="47" t="s">
        <v>50</v>
      </c>
      <c r="S125" s="46"/>
      <c r="T125" s="46"/>
      <c r="U125" s="46"/>
      <c r="V125" s="46"/>
      <c r="W125" s="46"/>
      <c r="X125" s="46"/>
      <c r="Y125" s="46"/>
      <c r="Z125" s="53">
        <f>MEDIAN(PiPact_1_44m_ArushObstruction[RSSI])</f>
        <v>-60</v>
      </c>
      <c r="AA125" s="47" t="s">
        <v>50</v>
      </c>
      <c r="AB125" s="46"/>
      <c r="AC125" s="46"/>
      <c r="AD125" s="46"/>
      <c r="AE125" s="46"/>
      <c r="AF125" s="46"/>
      <c r="AG125" s="46"/>
      <c r="AH125" s="46"/>
      <c r="AI125" s="53">
        <f>MEDIAN(PiPact_Scan_1_44m_PocketObstruction[RSSI])</f>
        <v>-57</v>
      </c>
      <c r="AJ125" s="47" t="s">
        <v>50</v>
      </c>
      <c r="AK125" s="46"/>
      <c r="AL125" s="46"/>
      <c r="AM125" s="46"/>
      <c r="AN125" s="46"/>
      <c r="AO125" s="46"/>
      <c r="AP125" s="46"/>
      <c r="AQ125" s="46"/>
      <c r="AR125" s="53">
        <f>MEDIAN(PiPact_1_44m_Person_PocketObstruction[RSSI])</f>
        <v>-70</v>
      </c>
      <c r="AS125" s="47" t="s">
        <v>50</v>
      </c>
      <c r="AT125" s="46"/>
      <c r="AU125" s="46"/>
      <c r="AV125" s="46"/>
      <c r="AW125" s="46"/>
      <c r="AX125" s="46"/>
      <c r="AY125" s="46"/>
      <c r="AZ125" s="46"/>
      <c r="BA125" s="53">
        <f>MEDIAN(Append8[RSSI])</f>
        <v>-67</v>
      </c>
      <c r="BB125" s="47" t="s">
        <v>50</v>
      </c>
      <c r="BC125" s="46"/>
      <c r="BD125" s="46"/>
      <c r="BE125" s="46"/>
      <c r="BF125" s="46"/>
      <c r="BG125" s="46"/>
      <c r="BH125" s="46"/>
      <c r="BI125" s="46"/>
      <c r="BJ125" s="53">
        <f>MEDIAN(Append9[RSSI])</f>
        <v>-67</v>
      </c>
      <c r="BK125" s="47" t="s">
        <v>50</v>
      </c>
      <c r="BL125" s="46"/>
      <c r="BM125" s="46"/>
      <c r="BN125" s="46"/>
      <c r="BO125" s="46"/>
      <c r="BP125" s="46"/>
      <c r="BQ125" s="46"/>
      <c r="BR125" s="46"/>
      <c r="BS125" s="53">
        <f>MEDIAN(Drywall_Scan_1_44m[RSSI])</f>
        <v>-69</v>
      </c>
      <c r="BT125" s="47" t="s">
        <v>50</v>
      </c>
      <c r="BU125" s="46"/>
      <c r="BV125" s="46"/>
      <c r="BW125" s="46"/>
      <c r="BX125" s="46"/>
      <c r="BY125" s="46"/>
      <c r="BZ125" s="46"/>
      <c r="CA125" s="46"/>
      <c r="CB125" s="53">
        <f>MEDIAN(Drywall_Person_PocketTest_1_44m[RSSI])</f>
        <v>-78</v>
      </c>
      <c r="CC125" s="47" t="s">
        <v>50</v>
      </c>
      <c r="CD125" s="46"/>
      <c r="CE125" s="46"/>
      <c r="CF125" s="46"/>
      <c r="CG125" s="46"/>
      <c r="CH125" s="46"/>
      <c r="CI125" s="46"/>
      <c r="CJ125" s="46"/>
      <c r="CK125" s="53">
        <f>MEDIAN(_1_44m_Backpack[RSSI])</f>
        <v>-59</v>
      </c>
      <c r="CL125" s="49" t="s">
        <v>50</v>
      </c>
    </row>
    <row r="126" spans="1:90" x14ac:dyDescent="0.25">
      <c r="H126" s="3"/>
      <c r="I126" s="3"/>
      <c r="J126" s="3"/>
      <c r="K126" s="3"/>
      <c r="L126" s="3"/>
      <c r="M126" s="3"/>
      <c r="N126" s="3"/>
      <c r="O126" s="3"/>
      <c r="P126" s="3"/>
      <c r="R126" s="3"/>
      <c r="S126" s="3"/>
      <c r="T126" s="3"/>
      <c r="U126" s="3"/>
      <c r="V126" s="3"/>
      <c r="W126" s="3"/>
      <c r="X126" s="3"/>
      <c r="AA126" s="3"/>
      <c r="AB126" s="3"/>
      <c r="AC126" s="3"/>
      <c r="AD126" s="3"/>
      <c r="AE126" s="3"/>
      <c r="AF126" s="3"/>
      <c r="AG126" s="3"/>
      <c r="AI126" s="3"/>
      <c r="AJ126" s="3"/>
      <c r="AK126" s="3"/>
      <c r="AL126" s="3"/>
      <c r="AM126" s="3"/>
      <c r="AN126" s="3"/>
      <c r="AO126" s="3"/>
      <c r="AP126" s="3"/>
      <c r="AR126" s="3"/>
      <c r="AS126" s="3"/>
      <c r="AT126" s="3"/>
      <c r="AU126" s="3"/>
      <c r="AV126" s="3"/>
      <c r="AW126" s="3"/>
      <c r="AX126" s="3"/>
      <c r="AY126" s="3"/>
    </row>
  </sheetData>
  <mergeCells count="11">
    <mergeCell ref="H121:CL121"/>
    <mergeCell ref="A1:H1"/>
    <mergeCell ref="J1:Q1"/>
    <mergeCell ref="S1:Z1"/>
    <mergeCell ref="AB1:AI1"/>
    <mergeCell ref="AK1:AR1"/>
    <mergeCell ref="CD1:CK1"/>
    <mergeCell ref="AT1:BA1"/>
    <mergeCell ref="BC1:BJ1"/>
    <mergeCell ref="BL1:BS1"/>
    <mergeCell ref="BU1:CB1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workbookViewId="0">
      <selection activeCell="J1" sqref="J1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23.140625" customWidth="1"/>
    <col min="4" max="4" width="3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 s="6">
        <v>44011.900960648149</v>
      </c>
      <c r="D2" t="s">
        <v>9</v>
      </c>
      <c r="E2">
        <v>1</v>
      </c>
      <c r="F2">
        <v>1</v>
      </c>
      <c r="G2">
        <v>1</v>
      </c>
      <c r="H2">
        <v>-31</v>
      </c>
    </row>
    <row r="3" spans="1:8" x14ac:dyDescent="0.25">
      <c r="A3">
        <v>1</v>
      </c>
      <c r="B3" t="s">
        <v>8</v>
      </c>
      <c r="C3" s="6">
        <v>44011.900960648149</v>
      </c>
      <c r="D3" t="s">
        <v>9</v>
      </c>
      <c r="E3">
        <v>1</v>
      </c>
      <c r="F3">
        <v>1</v>
      </c>
      <c r="G3">
        <v>1</v>
      </c>
      <c r="H3">
        <v>-31</v>
      </c>
    </row>
    <row r="4" spans="1:8" x14ac:dyDescent="0.25">
      <c r="A4">
        <v>2</v>
      </c>
      <c r="B4" t="s">
        <v>8</v>
      </c>
      <c r="C4" s="6">
        <v>44011.900972222225</v>
      </c>
      <c r="D4" t="s">
        <v>9</v>
      </c>
      <c r="E4">
        <v>1</v>
      </c>
      <c r="F4">
        <v>1</v>
      </c>
      <c r="G4">
        <v>1</v>
      </c>
      <c r="H4">
        <v>-28</v>
      </c>
    </row>
    <row r="5" spans="1:8" x14ac:dyDescent="0.25">
      <c r="A5">
        <v>3</v>
      </c>
      <c r="B5" t="s">
        <v>8</v>
      </c>
      <c r="C5" s="6">
        <v>44011.900983796295</v>
      </c>
      <c r="D5" t="s">
        <v>9</v>
      </c>
      <c r="E5">
        <v>1</v>
      </c>
      <c r="F5">
        <v>1</v>
      </c>
      <c r="G5">
        <v>1</v>
      </c>
      <c r="H5">
        <v>-28</v>
      </c>
    </row>
    <row r="6" spans="1:8" x14ac:dyDescent="0.25">
      <c r="A6">
        <v>4</v>
      </c>
      <c r="B6" t="s">
        <v>8</v>
      </c>
      <c r="C6" s="6">
        <v>44011.900999062498</v>
      </c>
      <c r="D6" t="s">
        <v>9</v>
      </c>
      <c r="E6">
        <v>1</v>
      </c>
      <c r="F6">
        <v>1</v>
      </c>
      <c r="G6">
        <v>1</v>
      </c>
      <c r="H6">
        <v>-31</v>
      </c>
    </row>
    <row r="7" spans="1:8" x14ac:dyDescent="0.25">
      <c r="A7">
        <v>5</v>
      </c>
      <c r="B7" t="s">
        <v>8</v>
      </c>
      <c r="C7" s="6">
        <v>44011.901007337961</v>
      </c>
      <c r="D7" t="s">
        <v>9</v>
      </c>
      <c r="E7">
        <v>1</v>
      </c>
      <c r="F7">
        <v>1</v>
      </c>
      <c r="G7">
        <v>1</v>
      </c>
      <c r="H7">
        <v>-28</v>
      </c>
    </row>
    <row r="8" spans="1:8" x14ac:dyDescent="0.25">
      <c r="A8">
        <v>6</v>
      </c>
      <c r="B8" t="s">
        <v>8</v>
      </c>
      <c r="C8" s="6">
        <v>44011.901018668985</v>
      </c>
      <c r="D8" t="s">
        <v>9</v>
      </c>
      <c r="E8">
        <v>1</v>
      </c>
      <c r="F8">
        <v>1</v>
      </c>
      <c r="G8">
        <v>1</v>
      </c>
      <c r="H8">
        <v>-28</v>
      </c>
    </row>
    <row r="9" spans="1:8" x14ac:dyDescent="0.25">
      <c r="A9">
        <v>7</v>
      </c>
      <c r="B9" t="s">
        <v>8</v>
      </c>
      <c r="C9" s="6">
        <v>44011.901030763889</v>
      </c>
      <c r="D9" t="s">
        <v>9</v>
      </c>
      <c r="E9">
        <v>1</v>
      </c>
      <c r="F9">
        <v>1</v>
      </c>
      <c r="G9">
        <v>1</v>
      </c>
      <c r="H9">
        <v>-28</v>
      </c>
    </row>
    <row r="10" spans="1:8" x14ac:dyDescent="0.25">
      <c r="A10">
        <v>8</v>
      </c>
      <c r="B10" t="s">
        <v>8</v>
      </c>
      <c r="C10" s="6">
        <v>44011.901043229169</v>
      </c>
      <c r="D10" t="s">
        <v>9</v>
      </c>
      <c r="E10">
        <v>1</v>
      </c>
      <c r="F10">
        <v>1</v>
      </c>
      <c r="G10">
        <v>1</v>
      </c>
      <c r="H10">
        <v>-28</v>
      </c>
    </row>
    <row r="11" spans="1:8" x14ac:dyDescent="0.25">
      <c r="A11">
        <v>9</v>
      </c>
      <c r="B11" t="s">
        <v>8</v>
      </c>
      <c r="C11" s="6">
        <v>44011.901053877315</v>
      </c>
      <c r="D11" t="s">
        <v>9</v>
      </c>
      <c r="E11">
        <v>1</v>
      </c>
      <c r="F11">
        <v>1</v>
      </c>
      <c r="G11">
        <v>1</v>
      </c>
      <c r="H11">
        <v>-31</v>
      </c>
    </row>
    <row r="12" spans="1:8" x14ac:dyDescent="0.25">
      <c r="A12">
        <v>10</v>
      </c>
      <c r="B12" t="s">
        <v>8</v>
      </c>
      <c r="C12" s="6">
        <v>44011.901066493054</v>
      </c>
      <c r="D12" t="s">
        <v>9</v>
      </c>
      <c r="E12">
        <v>1</v>
      </c>
      <c r="F12">
        <v>1</v>
      </c>
      <c r="G12">
        <v>1</v>
      </c>
      <c r="H12">
        <v>-31</v>
      </c>
    </row>
    <row r="13" spans="1:8" x14ac:dyDescent="0.25">
      <c r="A13">
        <v>11</v>
      </c>
      <c r="B13" t="s">
        <v>8</v>
      </c>
      <c r="C13" s="6">
        <v>44011.901077048613</v>
      </c>
      <c r="D13" t="s">
        <v>9</v>
      </c>
      <c r="E13">
        <v>1</v>
      </c>
      <c r="F13">
        <v>1</v>
      </c>
      <c r="G13">
        <v>1</v>
      </c>
      <c r="H13">
        <v>-31</v>
      </c>
    </row>
    <row r="14" spans="1:8" x14ac:dyDescent="0.25">
      <c r="A14">
        <v>12</v>
      </c>
      <c r="B14" t="s">
        <v>8</v>
      </c>
      <c r="C14" s="6">
        <v>44011.901088460647</v>
      </c>
      <c r="D14" t="s">
        <v>9</v>
      </c>
      <c r="E14">
        <v>1</v>
      </c>
      <c r="F14">
        <v>1</v>
      </c>
      <c r="G14">
        <v>1</v>
      </c>
      <c r="H14">
        <v>-28</v>
      </c>
    </row>
    <row r="15" spans="1:8" x14ac:dyDescent="0.25">
      <c r="A15">
        <v>13</v>
      </c>
      <c r="B15" t="s">
        <v>8</v>
      </c>
      <c r="C15" s="6">
        <v>44011.901102824071</v>
      </c>
      <c r="D15" t="s">
        <v>9</v>
      </c>
      <c r="E15">
        <v>1</v>
      </c>
      <c r="F15">
        <v>1</v>
      </c>
      <c r="G15">
        <v>1</v>
      </c>
      <c r="H15">
        <v>-6</v>
      </c>
    </row>
    <row r="16" spans="1:8" x14ac:dyDescent="0.25">
      <c r="A16">
        <v>14</v>
      </c>
      <c r="B16" t="s">
        <v>8</v>
      </c>
      <c r="C16" s="6">
        <v>44011.901111620369</v>
      </c>
      <c r="D16" t="s">
        <v>9</v>
      </c>
      <c r="E16">
        <v>1</v>
      </c>
      <c r="F16">
        <v>1</v>
      </c>
      <c r="G16">
        <v>1</v>
      </c>
      <c r="H16">
        <v>-31</v>
      </c>
    </row>
    <row r="17" spans="1:8" x14ac:dyDescent="0.25">
      <c r="A17">
        <v>15</v>
      </c>
      <c r="B17" t="s">
        <v>8</v>
      </c>
      <c r="C17" s="6">
        <v>44011.901124351854</v>
      </c>
      <c r="D17" t="s">
        <v>9</v>
      </c>
      <c r="E17">
        <v>1</v>
      </c>
      <c r="F17">
        <v>1</v>
      </c>
      <c r="G17">
        <v>1</v>
      </c>
      <c r="H17">
        <v>-31</v>
      </c>
    </row>
    <row r="18" spans="1:8" x14ac:dyDescent="0.25">
      <c r="A18">
        <v>16</v>
      </c>
      <c r="B18" t="s">
        <v>8</v>
      </c>
      <c r="C18" s="6">
        <v>44011.901134641201</v>
      </c>
      <c r="D18" t="s">
        <v>9</v>
      </c>
      <c r="E18">
        <v>1</v>
      </c>
      <c r="F18">
        <v>1</v>
      </c>
      <c r="G18">
        <v>1</v>
      </c>
      <c r="H18">
        <v>-31</v>
      </c>
    </row>
    <row r="19" spans="1:8" x14ac:dyDescent="0.25">
      <c r="A19">
        <v>17</v>
      </c>
      <c r="B19" t="s">
        <v>8</v>
      </c>
      <c r="C19" s="6">
        <v>44011.901151967591</v>
      </c>
      <c r="D19" t="s">
        <v>9</v>
      </c>
      <c r="E19">
        <v>1</v>
      </c>
      <c r="F19">
        <v>1</v>
      </c>
      <c r="G19">
        <v>1</v>
      </c>
      <c r="H19">
        <v>-28</v>
      </c>
    </row>
    <row r="20" spans="1:8" x14ac:dyDescent="0.25">
      <c r="A20">
        <v>18</v>
      </c>
      <c r="B20" t="s">
        <v>8</v>
      </c>
      <c r="C20" s="6">
        <v>44011.901163935188</v>
      </c>
      <c r="D20" t="s">
        <v>9</v>
      </c>
      <c r="E20">
        <v>1</v>
      </c>
      <c r="F20">
        <v>1</v>
      </c>
      <c r="G20">
        <v>1</v>
      </c>
      <c r="H20">
        <v>-28</v>
      </c>
    </row>
    <row r="21" spans="1:8" x14ac:dyDescent="0.25">
      <c r="A21">
        <v>19</v>
      </c>
      <c r="B21" t="s">
        <v>8</v>
      </c>
      <c r="C21" s="6">
        <v>44011.901170833335</v>
      </c>
      <c r="D21" t="s">
        <v>9</v>
      </c>
      <c r="E21">
        <v>1</v>
      </c>
      <c r="F21">
        <v>1</v>
      </c>
      <c r="G21">
        <v>1</v>
      </c>
      <c r="H21">
        <v>-28</v>
      </c>
    </row>
    <row r="22" spans="1:8" x14ac:dyDescent="0.25">
      <c r="A22">
        <v>20</v>
      </c>
      <c r="B22" t="s">
        <v>8</v>
      </c>
      <c r="C22" s="6">
        <v>44011.901194039354</v>
      </c>
      <c r="D22" t="s">
        <v>9</v>
      </c>
      <c r="E22">
        <v>1</v>
      </c>
      <c r="F22">
        <v>1</v>
      </c>
      <c r="G22">
        <v>1</v>
      </c>
      <c r="H22">
        <v>-28</v>
      </c>
    </row>
    <row r="23" spans="1:8" x14ac:dyDescent="0.25">
      <c r="A23">
        <v>21</v>
      </c>
      <c r="B23" t="s">
        <v>8</v>
      </c>
      <c r="C23" s="6">
        <v>44011.901206979164</v>
      </c>
      <c r="D23" t="s">
        <v>9</v>
      </c>
      <c r="E23">
        <v>1</v>
      </c>
      <c r="F23">
        <v>1</v>
      </c>
      <c r="G23">
        <v>1</v>
      </c>
      <c r="H23">
        <v>-28</v>
      </c>
    </row>
    <row r="24" spans="1:8" x14ac:dyDescent="0.25">
      <c r="A24">
        <v>22</v>
      </c>
      <c r="B24" t="s">
        <v>8</v>
      </c>
      <c r="C24" s="6">
        <v>44011.90121679398</v>
      </c>
      <c r="D24" t="s">
        <v>9</v>
      </c>
      <c r="E24">
        <v>1</v>
      </c>
      <c r="F24">
        <v>1</v>
      </c>
      <c r="G24">
        <v>1</v>
      </c>
      <c r="H24">
        <v>-6</v>
      </c>
    </row>
    <row r="25" spans="1:8" x14ac:dyDescent="0.25">
      <c r="A25">
        <v>23</v>
      </c>
      <c r="B25" t="s">
        <v>8</v>
      </c>
      <c r="C25" s="6">
        <v>44011.901227337963</v>
      </c>
      <c r="D25" t="s">
        <v>9</v>
      </c>
      <c r="E25">
        <v>1</v>
      </c>
      <c r="F25">
        <v>1</v>
      </c>
      <c r="G25">
        <v>1</v>
      </c>
      <c r="H25">
        <v>-28</v>
      </c>
    </row>
    <row r="26" spans="1:8" x14ac:dyDescent="0.25">
      <c r="A26">
        <v>24</v>
      </c>
      <c r="B26" t="s">
        <v>8</v>
      </c>
      <c r="C26" s="6">
        <v>44011.901242453707</v>
      </c>
      <c r="D26" t="s">
        <v>9</v>
      </c>
      <c r="E26">
        <v>1</v>
      </c>
      <c r="F26">
        <v>1</v>
      </c>
      <c r="G26">
        <v>1</v>
      </c>
      <c r="H26">
        <v>-28</v>
      </c>
    </row>
    <row r="27" spans="1:8" x14ac:dyDescent="0.25">
      <c r="A27">
        <v>25</v>
      </c>
      <c r="B27" t="s">
        <v>8</v>
      </c>
      <c r="C27" s="6">
        <v>44011.901250752315</v>
      </c>
      <c r="D27" t="s">
        <v>9</v>
      </c>
      <c r="E27">
        <v>1</v>
      </c>
      <c r="F27">
        <v>1</v>
      </c>
      <c r="G27">
        <v>1</v>
      </c>
      <c r="H27">
        <v>-6</v>
      </c>
    </row>
    <row r="28" spans="1:8" x14ac:dyDescent="0.25">
      <c r="A28">
        <v>26</v>
      </c>
      <c r="B28" t="s">
        <v>8</v>
      </c>
      <c r="C28" s="6">
        <v>44011.901263865744</v>
      </c>
      <c r="D28" t="s">
        <v>9</v>
      </c>
      <c r="E28">
        <v>1</v>
      </c>
      <c r="F28">
        <v>1</v>
      </c>
      <c r="G28">
        <v>1</v>
      </c>
      <c r="H28">
        <v>-6</v>
      </c>
    </row>
    <row r="29" spans="1:8" x14ac:dyDescent="0.25">
      <c r="A29">
        <v>27</v>
      </c>
      <c r="B29" t="s">
        <v>8</v>
      </c>
      <c r="C29" s="6">
        <v>44011.901273530093</v>
      </c>
      <c r="D29" t="s">
        <v>9</v>
      </c>
      <c r="E29">
        <v>1</v>
      </c>
      <c r="F29">
        <v>1</v>
      </c>
      <c r="G29">
        <v>1</v>
      </c>
      <c r="H29">
        <v>-31</v>
      </c>
    </row>
    <row r="30" spans="1:8" x14ac:dyDescent="0.25">
      <c r="A30">
        <v>28</v>
      </c>
      <c r="B30" t="s">
        <v>8</v>
      </c>
      <c r="C30" s="6">
        <v>44011.901286203705</v>
      </c>
      <c r="D30" t="s">
        <v>9</v>
      </c>
      <c r="E30">
        <v>1</v>
      </c>
      <c r="F30">
        <v>1</v>
      </c>
      <c r="G30">
        <v>1</v>
      </c>
      <c r="H30">
        <v>-28</v>
      </c>
    </row>
    <row r="31" spans="1:8" x14ac:dyDescent="0.25">
      <c r="A31">
        <v>29</v>
      </c>
      <c r="B31" t="s">
        <v>8</v>
      </c>
      <c r="C31" s="6">
        <v>44011.901297326389</v>
      </c>
      <c r="D31" t="s">
        <v>9</v>
      </c>
      <c r="E31">
        <v>1</v>
      </c>
      <c r="F31">
        <v>1</v>
      </c>
      <c r="G31">
        <v>1</v>
      </c>
      <c r="H31">
        <v>-28</v>
      </c>
    </row>
    <row r="32" spans="1:8" x14ac:dyDescent="0.25">
      <c r="A32" s="40" t="s">
        <v>10</v>
      </c>
      <c r="B32" s="40"/>
      <c r="C32" s="3"/>
      <c r="D32" s="3"/>
      <c r="E32" s="3"/>
      <c r="F32" s="3"/>
      <c r="G32" s="3"/>
      <c r="H32" s="3"/>
    </row>
    <row r="33" spans="1:2" x14ac:dyDescent="0.25">
      <c r="A33" s="1" t="s">
        <v>20</v>
      </c>
      <c r="B33" s="4">
        <v>0</v>
      </c>
    </row>
    <row r="34" spans="1:2" ht="45" x14ac:dyDescent="0.25">
      <c r="A34" s="2" t="s">
        <v>11</v>
      </c>
      <c r="B34">
        <v>60</v>
      </c>
    </row>
    <row r="35" spans="1:2" ht="30" x14ac:dyDescent="0.25">
      <c r="A35" s="2" t="s">
        <v>12</v>
      </c>
      <c r="B35">
        <v>1</v>
      </c>
    </row>
    <row r="36" spans="1:2" x14ac:dyDescent="0.25">
      <c r="A36" t="s">
        <v>13</v>
      </c>
      <c r="B36">
        <v>1</v>
      </c>
    </row>
    <row r="37" spans="1:2" x14ac:dyDescent="0.25">
      <c r="A37" t="s">
        <v>14</v>
      </c>
      <c r="B37">
        <v>1</v>
      </c>
    </row>
    <row r="38" spans="1:2" x14ac:dyDescent="0.25">
      <c r="A38" t="s">
        <v>15</v>
      </c>
      <c r="B38">
        <v>200</v>
      </c>
    </row>
    <row r="40" spans="1:2" ht="30" x14ac:dyDescent="0.25">
      <c r="A40" s="2" t="s">
        <v>16</v>
      </c>
      <c r="B40">
        <v>30</v>
      </c>
    </row>
    <row r="41" spans="1:2" ht="30" x14ac:dyDescent="0.25">
      <c r="A41" s="2" t="s">
        <v>17</v>
      </c>
      <c r="B41">
        <v>1</v>
      </c>
    </row>
    <row r="42" spans="1:2" x14ac:dyDescent="0.25">
      <c r="A42" t="s">
        <v>18</v>
      </c>
      <c r="B42" s="4" t="s">
        <v>19</v>
      </c>
    </row>
  </sheetData>
  <mergeCells count="1">
    <mergeCell ref="A32:B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workbookViewId="0">
      <selection activeCell="J1" sqref="J1"/>
    </sheetView>
  </sheetViews>
  <sheetFormatPr defaultRowHeight="15" x14ac:dyDescent="0.25"/>
  <cols>
    <col min="1" max="1" width="17" bestFit="1" customWidth="1"/>
    <col min="2" max="2" width="17.42578125" bestFit="1" customWidth="1"/>
    <col min="3" max="3" width="14.85546875" bestFit="1" customWidth="1"/>
    <col min="4" max="4" width="37.42578125" bestFit="1" customWidth="1"/>
    <col min="5" max="5" width="9.7109375" bestFit="1" customWidth="1"/>
    <col min="7" max="7" width="12.5703125" bestFit="1" customWidth="1"/>
    <col min="8" max="8" width="7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5">
        <v>0</v>
      </c>
      <c r="B2" s="5" t="s">
        <v>8</v>
      </c>
      <c r="C2" s="6">
        <v>44011.923473564813</v>
      </c>
      <c r="D2" s="5" t="s">
        <v>21</v>
      </c>
      <c r="E2" s="5">
        <v>1</v>
      </c>
      <c r="F2" s="5">
        <v>1</v>
      </c>
      <c r="G2" s="5">
        <v>1</v>
      </c>
      <c r="H2" s="5">
        <v>-59</v>
      </c>
    </row>
    <row r="3" spans="1:8" x14ac:dyDescent="0.25">
      <c r="A3" s="5">
        <v>1</v>
      </c>
      <c r="B3" s="5" t="s">
        <v>8</v>
      </c>
      <c r="C3" s="6">
        <v>44011.923484953702</v>
      </c>
      <c r="D3" s="5" t="s">
        <v>21</v>
      </c>
      <c r="E3" s="5">
        <v>1</v>
      </c>
      <c r="F3" s="5">
        <v>1</v>
      </c>
      <c r="G3" s="5">
        <v>1</v>
      </c>
      <c r="H3" s="5">
        <v>-59</v>
      </c>
    </row>
    <row r="4" spans="1:8" x14ac:dyDescent="0.25">
      <c r="A4" s="5">
        <v>2</v>
      </c>
      <c r="B4" s="5" t="s">
        <v>8</v>
      </c>
      <c r="C4" s="6">
        <v>44011.923496689815</v>
      </c>
      <c r="D4" s="5" t="s">
        <v>21</v>
      </c>
      <c r="E4" s="5">
        <v>1</v>
      </c>
      <c r="F4" s="5">
        <v>1</v>
      </c>
      <c r="G4" s="5">
        <v>1</v>
      </c>
      <c r="H4" s="5">
        <v>-59</v>
      </c>
    </row>
    <row r="5" spans="1:8" x14ac:dyDescent="0.25">
      <c r="A5" s="5">
        <v>3</v>
      </c>
      <c r="B5" s="5" t="s">
        <v>8</v>
      </c>
      <c r="C5" s="6">
        <v>44011.923510393521</v>
      </c>
      <c r="D5" s="5" t="s">
        <v>21</v>
      </c>
      <c r="E5" s="5">
        <v>1</v>
      </c>
      <c r="F5" s="5">
        <v>1</v>
      </c>
      <c r="G5" s="5">
        <v>1</v>
      </c>
      <c r="H5" s="5">
        <v>-79</v>
      </c>
    </row>
    <row r="6" spans="1:8" x14ac:dyDescent="0.25">
      <c r="A6" s="5">
        <v>4</v>
      </c>
      <c r="B6" s="5" t="s">
        <v>8</v>
      </c>
      <c r="C6" s="6">
        <v>44011.923520763892</v>
      </c>
      <c r="D6" s="5" t="s">
        <v>21</v>
      </c>
      <c r="E6" s="5">
        <v>1</v>
      </c>
      <c r="F6" s="5">
        <v>1</v>
      </c>
      <c r="G6" s="5">
        <v>1</v>
      </c>
      <c r="H6" s="5">
        <v>-68</v>
      </c>
    </row>
    <row r="7" spans="1:8" x14ac:dyDescent="0.25">
      <c r="A7" s="5">
        <v>5</v>
      </c>
      <c r="B7" s="5" t="s">
        <v>8</v>
      </c>
      <c r="C7" s="6">
        <v>44011.923530694447</v>
      </c>
      <c r="D7" s="5" t="s">
        <v>21</v>
      </c>
      <c r="E7" s="5">
        <v>1</v>
      </c>
      <c r="F7" s="5">
        <v>1</v>
      </c>
      <c r="G7" s="5">
        <v>1</v>
      </c>
      <c r="H7" s="5">
        <v>-60</v>
      </c>
    </row>
    <row r="8" spans="1:8" x14ac:dyDescent="0.25">
      <c r="A8" s="5">
        <v>6</v>
      </c>
      <c r="B8" s="5" t="s">
        <v>8</v>
      </c>
      <c r="C8" s="6">
        <v>44011.923541759257</v>
      </c>
      <c r="D8" s="5" t="s">
        <v>21</v>
      </c>
      <c r="E8" s="5">
        <v>1</v>
      </c>
      <c r="F8" s="5">
        <v>1</v>
      </c>
      <c r="G8" s="5">
        <v>1</v>
      </c>
      <c r="H8" s="5">
        <v>-60</v>
      </c>
    </row>
    <row r="9" spans="1:8" x14ac:dyDescent="0.25">
      <c r="A9" s="5">
        <v>7</v>
      </c>
      <c r="B9" s="5" t="s">
        <v>8</v>
      </c>
      <c r="C9" s="6">
        <v>44011.923554537039</v>
      </c>
      <c r="D9" s="5" t="s">
        <v>21</v>
      </c>
      <c r="E9" s="5">
        <v>1</v>
      </c>
      <c r="F9" s="5">
        <v>1</v>
      </c>
      <c r="G9" s="5">
        <v>1</v>
      </c>
      <c r="H9" s="5">
        <v>-60</v>
      </c>
    </row>
    <row r="10" spans="1:8" x14ac:dyDescent="0.25">
      <c r="A10" s="5">
        <v>8</v>
      </c>
      <c r="B10" s="5" t="s">
        <v>8</v>
      </c>
      <c r="C10" s="6">
        <v>44011.923565474535</v>
      </c>
      <c r="D10" s="5" t="s">
        <v>21</v>
      </c>
      <c r="E10" s="5">
        <v>1</v>
      </c>
      <c r="F10" s="5">
        <v>1</v>
      </c>
      <c r="G10" s="5">
        <v>1</v>
      </c>
      <c r="H10" s="5">
        <v>-77</v>
      </c>
    </row>
    <row r="11" spans="1:8" x14ac:dyDescent="0.25">
      <c r="A11" s="5">
        <v>9</v>
      </c>
      <c r="B11" s="5" t="s">
        <v>8</v>
      </c>
      <c r="C11" s="6">
        <v>44011.923577407404</v>
      </c>
      <c r="D11" s="5" t="s">
        <v>21</v>
      </c>
      <c r="E11" s="5">
        <v>1</v>
      </c>
      <c r="F11" s="5">
        <v>1</v>
      </c>
      <c r="G11" s="5">
        <v>1</v>
      </c>
      <c r="H11" s="5">
        <v>-58</v>
      </c>
    </row>
    <row r="12" spans="1:8" x14ac:dyDescent="0.25">
      <c r="A12" s="5">
        <v>10</v>
      </c>
      <c r="B12" s="5" t="s">
        <v>8</v>
      </c>
      <c r="C12" s="6">
        <v>44011.923590358798</v>
      </c>
      <c r="D12" s="5" t="s">
        <v>21</v>
      </c>
      <c r="E12" s="5">
        <v>1</v>
      </c>
      <c r="F12" s="5">
        <v>1</v>
      </c>
      <c r="G12" s="5">
        <v>1</v>
      </c>
      <c r="H12" s="5">
        <v>-60</v>
      </c>
    </row>
    <row r="13" spans="1:8" x14ac:dyDescent="0.25">
      <c r="A13" s="5">
        <v>11</v>
      </c>
      <c r="B13" s="5" t="s">
        <v>8</v>
      </c>
      <c r="C13" s="6">
        <v>44011.923600601855</v>
      </c>
      <c r="D13" s="5" t="s">
        <v>21</v>
      </c>
      <c r="E13" s="5">
        <v>1</v>
      </c>
      <c r="F13" s="5">
        <v>1</v>
      </c>
      <c r="G13" s="5">
        <v>1</v>
      </c>
      <c r="H13" s="5">
        <v>-59</v>
      </c>
    </row>
    <row r="14" spans="1:8" x14ac:dyDescent="0.25">
      <c r="A14" s="5">
        <v>12</v>
      </c>
      <c r="B14" s="5" t="s">
        <v>8</v>
      </c>
      <c r="C14" s="6">
        <v>44011.923612592589</v>
      </c>
      <c r="D14" s="5" t="s">
        <v>21</v>
      </c>
      <c r="E14" s="5">
        <v>1</v>
      </c>
      <c r="F14" s="5">
        <v>1</v>
      </c>
      <c r="G14" s="5">
        <v>1</v>
      </c>
      <c r="H14" s="5">
        <v>-68</v>
      </c>
    </row>
    <row r="15" spans="1:8" x14ac:dyDescent="0.25">
      <c r="A15" s="5">
        <v>13</v>
      </c>
      <c r="B15" s="5" t="s">
        <v>8</v>
      </c>
      <c r="C15" s="6">
        <v>44011.923623113427</v>
      </c>
      <c r="D15" s="5" t="s">
        <v>21</v>
      </c>
      <c r="E15" s="5">
        <v>1</v>
      </c>
      <c r="F15" s="5">
        <v>1</v>
      </c>
      <c r="G15" s="5">
        <v>1</v>
      </c>
      <c r="H15" s="5">
        <v>-85</v>
      </c>
    </row>
    <row r="16" spans="1:8" x14ac:dyDescent="0.25">
      <c r="A16" s="5">
        <v>14</v>
      </c>
      <c r="B16" s="5" t="s">
        <v>8</v>
      </c>
      <c r="C16" s="6">
        <v>44011.923635439816</v>
      </c>
      <c r="D16" s="5" t="s">
        <v>21</v>
      </c>
      <c r="E16" s="5">
        <v>1</v>
      </c>
      <c r="F16" s="5">
        <v>1</v>
      </c>
      <c r="G16" s="5">
        <v>1</v>
      </c>
      <c r="H16" s="5">
        <v>-89</v>
      </c>
    </row>
    <row r="17" spans="1:10" x14ac:dyDescent="0.25">
      <c r="A17" s="5">
        <v>15</v>
      </c>
      <c r="B17" s="5" t="s">
        <v>8</v>
      </c>
      <c r="C17" s="6">
        <v>44011.923646192132</v>
      </c>
      <c r="D17" s="5" t="s">
        <v>21</v>
      </c>
      <c r="E17" s="5">
        <v>1</v>
      </c>
      <c r="F17" s="5">
        <v>1</v>
      </c>
      <c r="G17" s="5">
        <v>1</v>
      </c>
      <c r="H17" s="5">
        <v>-92</v>
      </c>
    </row>
    <row r="18" spans="1:10" x14ac:dyDescent="0.25">
      <c r="A18" s="5">
        <v>16</v>
      </c>
      <c r="B18" s="5" t="s">
        <v>8</v>
      </c>
      <c r="C18" s="6">
        <v>44011.923659675929</v>
      </c>
      <c r="D18" s="5" t="s">
        <v>21</v>
      </c>
      <c r="E18" s="5">
        <v>1</v>
      </c>
      <c r="F18" s="5">
        <v>1</v>
      </c>
      <c r="G18" s="5">
        <v>1</v>
      </c>
      <c r="H18" s="5">
        <v>-59</v>
      </c>
    </row>
    <row r="19" spans="1:10" x14ac:dyDescent="0.25">
      <c r="A19" s="5">
        <v>17</v>
      </c>
      <c r="B19" s="5" t="s">
        <v>8</v>
      </c>
      <c r="C19" s="6">
        <v>44011.923669351854</v>
      </c>
      <c r="D19" s="5" t="s">
        <v>21</v>
      </c>
      <c r="E19" s="5">
        <v>1</v>
      </c>
      <c r="F19" s="5">
        <v>1</v>
      </c>
      <c r="G19" s="5">
        <v>1</v>
      </c>
      <c r="H19" s="5">
        <v>-60</v>
      </c>
    </row>
    <row r="20" spans="1:10" x14ac:dyDescent="0.25">
      <c r="A20" s="5">
        <v>18</v>
      </c>
      <c r="B20" s="5" t="s">
        <v>8</v>
      </c>
      <c r="C20" s="6">
        <v>44011.923682025466</v>
      </c>
      <c r="D20" s="5" t="s">
        <v>21</v>
      </c>
      <c r="E20" s="5">
        <v>1</v>
      </c>
      <c r="F20" s="5">
        <v>1</v>
      </c>
      <c r="G20" s="5">
        <v>1</v>
      </c>
      <c r="H20" s="5">
        <v>-60</v>
      </c>
    </row>
    <row r="21" spans="1:10" x14ac:dyDescent="0.25">
      <c r="A21" s="5">
        <v>19</v>
      </c>
      <c r="B21" s="5" t="s">
        <v>8</v>
      </c>
      <c r="C21" s="6">
        <v>44011.923692592594</v>
      </c>
      <c r="D21" s="5" t="s">
        <v>21</v>
      </c>
      <c r="E21" s="5">
        <v>1</v>
      </c>
      <c r="F21" s="5">
        <v>1</v>
      </c>
      <c r="G21" s="5">
        <v>1</v>
      </c>
      <c r="H21" s="5">
        <v>-58</v>
      </c>
    </row>
    <row r="22" spans="1:10" x14ac:dyDescent="0.25">
      <c r="A22" s="5">
        <v>20</v>
      </c>
      <c r="B22" s="5" t="s">
        <v>8</v>
      </c>
      <c r="C22" s="6">
        <v>44011.923704675923</v>
      </c>
      <c r="D22" s="5" t="s">
        <v>21</v>
      </c>
      <c r="E22" s="5">
        <v>1</v>
      </c>
      <c r="F22" s="5">
        <v>1</v>
      </c>
      <c r="G22" s="5">
        <v>1</v>
      </c>
      <c r="H22" s="5">
        <v>-58</v>
      </c>
    </row>
    <row r="23" spans="1:10" x14ac:dyDescent="0.25">
      <c r="A23" s="5">
        <v>21</v>
      </c>
      <c r="B23" s="5" t="s">
        <v>8</v>
      </c>
      <c r="C23" s="6">
        <v>44011.923715937497</v>
      </c>
      <c r="D23" s="5" t="s">
        <v>21</v>
      </c>
      <c r="E23" s="5">
        <v>1</v>
      </c>
      <c r="F23" s="5">
        <v>1</v>
      </c>
      <c r="G23" s="5">
        <v>1</v>
      </c>
      <c r="H23" s="5">
        <v>-76</v>
      </c>
    </row>
    <row r="24" spans="1:10" x14ac:dyDescent="0.25">
      <c r="A24" s="5">
        <v>22</v>
      </c>
      <c r="B24" s="5" t="s">
        <v>8</v>
      </c>
      <c r="C24" s="6">
        <v>44011.923726898145</v>
      </c>
      <c r="D24" s="5" t="s">
        <v>21</v>
      </c>
      <c r="E24" s="5">
        <v>1</v>
      </c>
      <c r="F24" s="5">
        <v>1</v>
      </c>
      <c r="G24" s="5">
        <v>1</v>
      </c>
      <c r="H24" s="5">
        <v>-76</v>
      </c>
    </row>
    <row r="25" spans="1:10" x14ac:dyDescent="0.25">
      <c r="A25" s="5">
        <v>23</v>
      </c>
      <c r="B25" s="5" t="s">
        <v>8</v>
      </c>
      <c r="C25" s="6">
        <v>44011.923739189813</v>
      </c>
      <c r="D25" s="5" t="s">
        <v>21</v>
      </c>
      <c r="E25" s="5">
        <v>1</v>
      </c>
      <c r="F25" s="5">
        <v>1</v>
      </c>
      <c r="G25" s="5">
        <v>1</v>
      </c>
      <c r="H25" s="5">
        <v>-59</v>
      </c>
    </row>
    <row r="26" spans="1:10" x14ac:dyDescent="0.25">
      <c r="A26">
        <v>24</v>
      </c>
      <c r="B26" s="5" t="s">
        <v>8</v>
      </c>
      <c r="C26" s="6">
        <v>44011.923751122682</v>
      </c>
      <c r="D26" s="5" t="s">
        <v>21</v>
      </c>
      <c r="E26">
        <v>1</v>
      </c>
      <c r="F26">
        <v>1</v>
      </c>
      <c r="G26">
        <v>1</v>
      </c>
      <c r="H26">
        <v>-77</v>
      </c>
    </row>
    <row r="27" spans="1:10" x14ac:dyDescent="0.25">
      <c r="A27">
        <v>25</v>
      </c>
      <c r="B27" s="5" t="s">
        <v>8</v>
      </c>
      <c r="C27" s="6">
        <v>44011.92376416667</v>
      </c>
      <c r="D27" s="5" t="s">
        <v>21</v>
      </c>
      <c r="E27">
        <v>1</v>
      </c>
      <c r="F27">
        <v>1</v>
      </c>
      <c r="G27">
        <v>1</v>
      </c>
      <c r="H27">
        <v>-58</v>
      </c>
    </row>
    <row r="28" spans="1:10" x14ac:dyDescent="0.25">
      <c r="A28">
        <v>26</v>
      </c>
      <c r="B28" s="5" t="s">
        <v>8</v>
      </c>
      <c r="C28" s="6">
        <v>44011.923774421295</v>
      </c>
      <c r="D28" s="5" t="s">
        <v>21</v>
      </c>
      <c r="E28">
        <v>1</v>
      </c>
      <c r="F28">
        <v>1</v>
      </c>
      <c r="G28">
        <v>1</v>
      </c>
      <c r="H28">
        <v>-85</v>
      </c>
    </row>
    <row r="29" spans="1:10" x14ac:dyDescent="0.25">
      <c r="A29">
        <v>27</v>
      </c>
      <c r="B29" s="5" t="s">
        <v>8</v>
      </c>
      <c r="C29" s="6">
        <v>44011.92378571759</v>
      </c>
      <c r="D29" s="5" t="s">
        <v>21</v>
      </c>
      <c r="E29">
        <v>1</v>
      </c>
      <c r="F29">
        <v>1</v>
      </c>
      <c r="G29">
        <v>1</v>
      </c>
      <c r="H29">
        <v>-68</v>
      </c>
    </row>
    <row r="30" spans="1:10" x14ac:dyDescent="0.25">
      <c r="A30">
        <v>28</v>
      </c>
      <c r="B30" s="5" t="s">
        <v>8</v>
      </c>
      <c r="C30" s="6">
        <v>44011.923798043979</v>
      </c>
      <c r="D30" s="5" t="s">
        <v>21</v>
      </c>
      <c r="E30">
        <v>1</v>
      </c>
      <c r="F30">
        <v>1</v>
      </c>
      <c r="G30">
        <v>1</v>
      </c>
      <c r="H30">
        <v>-59</v>
      </c>
    </row>
    <row r="31" spans="1:10" x14ac:dyDescent="0.25">
      <c r="A31">
        <v>29</v>
      </c>
      <c r="B31" s="5" t="s">
        <v>8</v>
      </c>
      <c r="C31" s="6">
        <v>44011.923808009262</v>
      </c>
      <c r="D31" s="5" t="s">
        <v>21</v>
      </c>
      <c r="E31">
        <v>1</v>
      </c>
      <c r="F31">
        <v>1</v>
      </c>
      <c r="G31">
        <v>1</v>
      </c>
      <c r="H31">
        <v>-58</v>
      </c>
    </row>
    <row r="32" spans="1:10" x14ac:dyDescent="0.25">
      <c r="A32" s="40" t="s">
        <v>10</v>
      </c>
      <c r="B32" s="40"/>
      <c r="J32" t="s">
        <v>90</v>
      </c>
    </row>
    <row r="33" spans="1:8" x14ac:dyDescent="0.25">
      <c r="A33" s="1" t="s">
        <v>20</v>
      </c>
      <c r="B33" s="7">
        <v>1.4478</v>
      </c>
    </row>
    <row r="34" spans="1:8" ht="45" x14ac:dyDescent="0.25">
      <c r="A34" s="2" t="s">
        <v>11</v>
      </c>
      <c r="B34">
        <v>60</v>
      </c>
    </row>
    <row r="35" spans="1:8" ht="30" x14ac:dyDescent="0.25">
      <c r="A35" s="2" t="s">
        <v>12</v>
      </c>
      <c r="B35">
        <v>1</v>
      </c>
    </row>
    <row r="36" spans="1:8" x14ac:dyDescent="0.25">
      <c r="A36" t="s">
        <v>13</v>
      </c>
      <c r="B36">
        <v>1</v>
      </c>
    </row>
    <row r="37" spans="1:8" x14ac:dyDescent="0.25">
      <c r="A37" t="s">
        <v>14</v>
      </c>
      <c r="B37">
        <v>1</v>
      </c>
    </row>
    <row r="38" spans="1:8" x14ac:dyDescent="0.25">
      <c r="A38" t="s">
        <v>15</v>
      </c>
      <c r="B38">
        <v>200</v>
      </c>
      <c r="D38" s="40" t="s">
        <v>22</v>
      </c>
      <c r="E38" s="40"/>
      <c r="F38" s="40"/>
      <c r="G38" s="40"/>
      <c r="H38" s="40"/>
    </row>
    <row r="40" spans="1:8" ht="30" x14ac:dyDescent="0.25">
      <c r="A40" s="2" t="s">
        <v>16</v>
      </c>
      <c r="B40">
        <v>30</v>
      </c>
    </row>
    <row r="41" spans="1:8" ht="30" x14ac:dyDescent="0.25">
      <c r="A41" s="2" t="s">
        <v>17</v>
      </c>
      <c r="B41">
        <v>1</v>
      </c>
    </row>
    <row r="42" spans="1:8" x14ac:dyDescent="0.25">
      <c r="A42" t="s">
        <v>18</v>
      </c>
      <c r="B42" s="4" t="s">
        <v>19</v>
      </c>
    </row>
  </sheetData>
  <mergeCells count="2">
    <mergeCell ref="A32:B32"/>
    <mergeCell ref="D38:H3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633D-F4B1-4803-8DBA-951BEBC21C48}">
  <dimension ref="A1:BT119"/>
  <sheetViews>
    <sheetView topLeftCell="G25" workbookViewId="0">
      <selection activeCell="Z38" sqref="Z38"/>
    </sheetView>
  </sheetViews>
  <sheetFormatPr defaultRowHeight="15" x14ac:dyDescent="0.25"/>
  <cols>
    <col min="1" max="6" width="0" hidden="1" customWidth="1"/>
    <col min="7" max="7" width="12.5703125" bestFit="1" customWidth="1"/>
    <col min="10" max="15" width="0" hidden="1" customWidth="1"/>
    <col min="16" max="16" width="12.7109375" customWidth="1"/>
    <col min="19" max="24" width="0" hidden="1" customWidth="1"/>
    <col min="25" max="25" width="12.5703125" bestFit="1" customWidth="1"/>
    <col min="28" max="33" width="0" hidden="1" customWidth="1"/>
    <col min="34" max="34" width="12.5703125" bestFit="1" customWidth="1"/>
    <col min="35" max="35" width="7" bestFit="1" customWidth="1"/>
    <col min="37" max="42" width="0" hidden="1" customWidth="1"/>
    <col min="43" max="43" width="12.5703125" bestFit="1" customWidth="1"/>
    <col min="46" max="51" width="0" hidden="1" customWidth="1"/>
    <col min="52" max="52" width="12.5703125" bestFit="1" customWidth="1"/>
    <col min="55" max="60" width="0" hidden="1" customWidth="1"/>
    <col min="64" max="69" width="0" hidden="1" customWidth="1"/>
  </cols>
  <sheetData>
    <row r="1" spans="1:71" x14ac:dyDescent="0.25">
      <c r="A1" s="40"/>
      <c r="B1" s="40"/>
      <c r="C1" s="40"/>
      <c r="D1" s="40"/>
      <c r="E1" s="40"/>
      <c r="F1" s="40"/>
      <c r="G1" s="40"/>
      <c r="H1" s="40"/>
      <c r="AQ1" s="40" t="s">
        <v>44</v>
      </c>
      <c r="AR1" s="40"/>
      <c r="AZ1" s="40" t="s">
        <v>45</v>
      </c>
      <c r="BA1" s="40"/>
      <c r="BI1" s="40" t="s">
        <v>47</v>
      </c>
      <c r="BJ1" s="40"/>
      <c r="BR1" s="40" t="s">
        <v>49</v>
      </c>
      <c r="BS1" s="40"/>
    </row>
    <row r="2" spans="1:7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S2" s="5" t="s">
        <v>0</v>
      </c>
      <c r="T2" s="5" t="s">
        <v>1</v>
      </c>
      <c r="U2" s="5" t="s">
        <v>2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B2" s="5" t="s">
        <v>0</v>
      </c>
      <c r="AC2" s="5" t="s">
        <v>1</v>
      </c>
      <c r="AD2" s="5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T2" s="5" t="s">
        <v>0</v>
      </c>
      <c r="AU2" s="5" t="s">
        <v>1</v>
      </c>
      <c r="AV2" s="5" t="s">
        <v>2</v>
      </c>
      <c r="AW2" s="5" t="s">
        <v>3</v>
      </c>
      <c r="AX2" s="5" t="s">
        <v>4</v>
      </c>
      <c r="AY2" s="5" t="s">
        <v>5</v>
      </c>
      <c r="AZ2" s="5" t="s">
        <v>6</v>
      </c>
      <c r="BA2" s="5" t="s">
        <v>7</v>
      </c>
      <c r="BC2" s="5" t="s">
        <v>0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L2" s="5" t="s">
        <v>0</v>
      </c>
      <c r="BM2" s="5" t="s">
        <v>1</v>
      </c>
      <c r="BN2" s="5" t="s">
        <v>2</v>
      </c>
      <c r="BO2" s="5" t="s">
        <v>3</v>
      </c>
      <c r="BP2" s="5" t="s">
        <v>4</v>
      </c>
      <c r="BQ2" s="5" t="s">
        <v>5</v>
      </c>
      <c r="BR2" s="5" t="s">
        <v>6</v>
      </c>
      <c r="BS2" s="5" t="s">
        <v>7</v>
      </c>
    </row>
    <row r="3" spans="1:71" x14ac:dyDescent="0.25">
      <c r="A3" s="5">
        <v>0</v>
      </c>
      <c r="B3" s="5" t="s">
        <v>8</v>
      </c>
      <c r="C3" s="6">
        <v>44012.505694675929</v>
      </c>
      <c r="D3" s="5" t="s">
        <v>23</v>
      </c>
      <c r="E3" s="5">
        <v>1</v>
      </c>
      <c r="F3" s="5">
        <v>1</v>
      </c>
      <c r="G3" s="5">
        <v>1</v>
      </c>
      <c r="H3" s="5">
        <v>-56</v>
      </c>
      <c r="J3" s="5">
        <v>0</v>
      </c>
      <c r="K3" s="5" t="s">
        <v>8</v>
      </c>
      <c r="L3" s="6">
        <v>44012.719560694444</v>
      </c>
      <c r="M3" s="5" t="s">
        <v>39</v>
      </c>
      <c r="N3" s="5">
        <v>1</v>
      </c>
      <c r="O3" s="5">
        <v>1</v>
      </c>
      <c r="P3" s="5">
        <v>2</v>
      </c>
      <c r="Q3" s="5">
        <v>-61</v>
      </c>
      <c r="S3" s="5">
        <v>0</v>
      </c>
      <c r="T3" s="5" t="s">
        <v>8</v>
      </c>
      <c r="U3" s="6">
        <v>44012.72443465278</v>
      </c>
      <c r="V3" s="5" t="s">
        <v>40</v>
      </c>
      <c r="W3" s="5">
        <v>1</v>
      </c>
      <c r="X3" s="5">
        <v>1</v>
      </c>
      <c r="Y3" s="5">
        <v>3</v>
      </c>
      <c r="Z3" s="5">
        <v>-61</v>
      </c>
      <c r="AB3" s="5">
        <v>0</v>
      </c>
      <c r="AC3" s="5" t="s">
        <v>8</v>
      </c>
      <c r="AD3" s="6">
        <v>44012.726765856482</v>
      </c>
      <c r="AE3" s="5" t="s">
        <v>41</v>
      </c>
      <c r="AF3" s="5">
        <v>1</v>
      </c>
      <c r="AG3" s="5">
        <v>1</v>
      </c>
      <c r="AH3" s="5">
        <v>4</v>
      </c>
      <c r="AI3" s="5">
        <v>-60</v>
      </c>
      <c r="AK3" s="5">
        <v>0</v>
      </c>
      <c r="AL3" s="5" t="s">
        <v>8</v>
      </c>
      <c r="AM3" s="6">
        <v>44012.732839861113</v>
      </c>
      <c r="AN3" s="5" t="s">
        <v>42</v>
      </c>
      <c r="AO3" s="5">
        <v>1</v>
      </c>
      <c r="AP3" s="5">
        <v>1</v>
      </c>
      <c r="AQ3" s="5">
        <v>217</v>
      </c>
      <c r="AR3" s="5">
        <v>-61</v>
      </c>
      <c r="AT3" s="5">
        <v>0</v>
      </c>
      <c r="AU3" s="5" t="s">
        <v>8</v>
      </c>
      <c r="AV3" s="6">
        <v>44012.73549337963</v>
      </c>
      <c r="AW3" s="5" t="s">
        <v>43</v>
      </c>
      <c r="AX3" s="5">
        <v>1</v>
      </c>
      <c r="AY3" s="5">
        <v>1</v>
      </c>
      <c r="AZ3" s="5">
        <v>227</v>
      </c>
      <c r="BA3" s="5">
        <v>-61</v>
      </c>
      <c r="BC3" s="5">
        <v>0</v>
      </c>
      <c r="BD3" s="5" t="s">
        <v>8</v>
      </c>
      <c r="BE3" s="6">
        <v>44012.737938124999</v>
      </c>
      <c r="BF3" s="5" t="s">
        <v>46</v>
      </c>
      <c r="BG3" s="5">
        <v>1</v>
      </c>
      <c r="BH3" s="5">
        <v>1</v>
      </c>
      <c r="BI3" s="5">
        <v>237</v>
      </c>
      <c r="BJ3" s="5">
        <v>-62</v>
      </c>
      <c r="BL3" s="5">
        <v>0</v>
      </c>
      <c r="BM3" s="5" t="s">
        <v>8</v>
      </c>
      <c r="BN3" s="6">
        <v>44012.74130976852</v>
      </c>
      <c r="BO3" s="5" t="s">
        <v>48</v>
      </c>
      <c r="BP3" s="5">
        <v>1</v>
      </c>
      <c r="BQ3" s="5">
        <v>1</v>
      </c>
      <c r="BR3" s="5">
        <v>247</v>
      </c>
      <c r="BS3" s="5">
        <v>-61</v>
      </c>
    </row>
    <row r="4" spans="1:71" x14ac:dyDescent="0.25">
      <c r="A4" s="5">
        <v>1</v>
      </c>
      <c r="B4" s="5" t="s">
        <v>8</v>
      </c>
      <c r="C4" s="6">
        <v>44012.505712997685</v>
      </c>
      <c r="D4" s="5" t="s">
        <v>23</v>
      </c>
      <c r="E4" s="5">
        <v>1</v>
      </c>
      <c r="F4" s="5">
        <v>1</v>
      </c>
      <c r="G4" s="5">
        <v>1</v>
      </c>
      <c r="H4" s="5">
        <v>-56</v>
      </c>
      <c r="J4" s="5">
        <v>1</v>
      </c>
      <c r="K4" s="5" t="s">
        <v>8</v>
      </c>
      <c r="L4" s="6">
        <v>44012.71957335648</v>
      </c>
      <c r="M4" s="5" t="s">
        <v>39</v>
      </c>
      <c r="N4" s="5">
        <v>1</v>
      </c>
      <c r="O4" s="5">
        <v>1</v>
      </c>
      <c r="P4" s="5">
        <v>2</v>
      </c>
      <c r="Q4" s="5">
        <v>-61</v>
      </c>
      <c r="S4" s="5">
        <v>1</v>
      </c>
      <c r="T4" s="5" t="s">
        <v>8</v>
      </c>
      <c r="U4" s="6">
        <v>44012.724446712964</v>
      </c>
      <c r="V4" s="5" t="s">
        <v>40</v>
      </c>
      <c r="W4" s="5">
        <v>1</v>
      </c>
      <c r="X4" s="5">
        <v>1</v>
      </c>
      <c r="Y4" s="5">
        <v>3</v>
      </c>
      <c r="Z4" s="5">
        <v>-62</v>
      </c>
      <c r="AB4" s="5">
        <v>1</v>
      </c>
      <c r="AC4" s="5" t="s">
        <v>8</v>
      </c>
      <c r="AD4" s="6">
        <v>44012.726772824077</v>
      </c>
      <c r="AE4" s="5" t="s">
        <v>41</v>
      </c>
      <c r="AF4" s="5">
        <v>1</v>
      </c>
      <c r="AG4" s="5">
        <v>1</v>
      </c>
      <c r="AH4" s="5">
        <v>4</v>
      </c>
      <c r="AI4" s="5">
        <v>-60</v>
      </c>
      <c r="AK4" s="5">
        <v>1</v>
      </c>
      <c r="AL4" s="5" t="s">
        <v>8</v>
      </c>
      <c r="AM4" s="6">
        <v>44012.732847488427</v>
      </c>
      <c r="AN4" s="5" t="s">
        <v>42</v>
      </c>
      <c r="AO4" s="5">
        <v>1</v>
      </c>
      <c r="AP4" s="5">
        <v>1</v>
      </c>
      <c r="AQ4" s="5">
        <v>217</v>
      </c>
      <c r="AR4" s="5">
        <v>-61</v>
      </c>
      <c r="AT4" s="5">
        <v>1</v>
      </c>
      <c r="AU4" s="5" t="s">
        <v>8</v>
      </c>
      <c r="AV4" s="6">
        <v>44012.735497719907</v>
      </c>
      <c r="AW4" s="5" t="s">
        <v>43</v>
      </c>
      <c r="AX4" s="5">
        <v>1</v>
      </c>
      <c r="AY4" s="5">
        <v>1</v>
      </c>
      <c r="AZ4" s="5">
        <v>227</v>
      </c>
      <c r="BA4" s="5">
        <v>-61</v>
      </c>
      <c r="BC4" s="5">
        <v>1</v>
      </c>
      <c r="BD4" s="5" t="s">
        <v>8</v>
      </c>
      <c r="BE4" s="6">
        <v>44012.737939895836</v>
      </c>
      <c r="BF4" s="5" t="s">
        <v>46</v>
      </c>
      <c r="BG4" s="5">
        <v>1</v>
      </c>
      <c r="BH4" s="5">
        <v>1</v>
      </c>
      <c r="BI4" s="5">
        <v>237</v>
      </c>
      <c r="BJ4" s="5">
        <v>-62</v>
      </c>
      <c r="BL4" s="5">
        <v>1</v>
      </c>
      <c r="BM4" s="5" t="s">
        <v>8</v>
      </c>
      <c r="BN4" s="6">
        <v>44012.741320092595</v>
      </c>
      <c r="BO4" s="5" t="s">
        <v>48</v>
      </c>
      <c r="BP4" s="5">
        <v>1</v>
      </c>
      <c r="BQ4" s="5">
        <v>1</v>
      </c>
      <c r="BR4" s="5">
        <v>247</v>
      </c>
      <c r="BS4" s="5">
        <v>-61</v>
      </c>
    </row>
    <row r="5" spans="1:71" x14ac:dyDescent="0.25">
      <c r="A5" s="5">
        <v>2</v>
      </c>
      <c r="B5" s="5" t="s">
        <v>8</v>
      </c>
      <c r="C5" s="6">
        <v>44012.505717638887</v>
      </c>
      <c r="D5" s="5" t="s">
        <v>23</v>
      </c>
      <c r="E5" s="5">
        <v>1</v>
      </c>
      <c r="F5" s="5">
        <v>1</v>
      </c>
      <c r="G5" s="5">
        <v>1</v>
      </c>
      <c r="H5" s="5">
        <v>-59</v>
      </c>
      <c r="J5" s="5">
        <v>2</v>
      </c>
      <c r="K5" s="5" t="s">
        <v>8</v>
      </c>
      <c r="L5" s="6">
        <v>44012.719594027774</v>
      </c>
      <c r="M5" s="5" t="s">
        <v>39</v>
      </c>
      <c r="N5" s="5">
        <v>1</v>
      </c>
      <c r="O5" s="5">
        <v>1</v>
      </c>
      <c r="P5" s="5">
        <v>2</v>
      </c>
      <c r="Q5" s="5">
        <v>-61</v>
      </c>
      <c r="S5" s="5">
        <v>2</v>
      </c>
      <c r="T5" s="5" t="s">
        <v>8</v>
      </c>
      <c r="U5" s="6">
        <v>44012.72446041667</v>
      </c>
      <c r="V5" s="5" t="s">
        <v>40</v>
      </c>
      <c r="W5" s="5">
        <v>1</v>
      </c>
      <c r="X5" s="5">
        <v>1</v>
      </c>
      <c r="Y5" s="5">
        <v>3</v>
      </c>
      <c r="Z5" s="5">
        <v>-61</v>
      </c>
      <c r="AB5" s="5">
        <v>2</v>
      </c>
      <c r="AC5" s="5" t="s">
        <v>8</v>
      </c>
      <c r="AD5" s="6">
        <v>44012.726783414349</v>
      </c>
      <c r="AE5" s="5" t="s">
        <v>41</v>
      </c>
      <c r="AF5" s="5">
        <v>1</v>
      </c>
      <c r="AG5" s="5">
        <v>1</v>
      </c>
      <c r="AH5" s="5">
        <v>4</v>
      </c>
      <c r="AI5" s="5">
        <v>-62</v>
      </c>
      <c r="AK5" s="5">
        <v>2</v>
      </c>
      <c r="AL5" s="5" t="s">
        <v>8</v>
      </c>
      <c r="AM5" s="6">
        <v>44012.732860254633</v>
      </c>
      <c r="AN5" s="5" t="s">
        <v>42</v>
      </c>
      <c r="AO5" s="5">
        <v>1</v>
      </c>
      <c r="AP5" s="5">
        <v>1</v>
      </c>
      <c r="AQ5" s="5">
        <v>217</v>
      </c>
      <c r="AR5" s="5">
        <v>-61</v>
      </c>
      <c r="AT5" s="5">
        <v>2</v>
      </c>
      <c r="AU5" s="5" t="s">
        <v>8</v>
      </c>
      <c r="AV5" s="6">
        <v>44012.73551042824</v>
      </c>
      <c r="AW5" s="5" t="s">
        <v>43</v>
      </c>
      <c r="AX5" s="5">
        <v>1</v>
      </c>
      <c r="AY5" s="5">
        <v>1</v>
      </c>
      <c r="AZ5" s="5">
        <v>227</v>
      </c>
      <c r="BA5" s="5">
        <v>-61</v>
      </c>
      <c r="BC5" s="5">
        <v>2</v>
      </c>
      <c r="BD5" s="5" t="s">
        <v>8</v>
      </c>
      <c r="BE5" s="6">
        <v>44012.737951979165</v>
      </c>
      <c r="BF5" s="5" t="s">
        <v>46</v>
      </c>
      <c r="BG5" s="5">
        <v>1</v>
      </c>
      <c r="BH5" s="5">
        <v>1</v>
      </c>
      <c r="BI5" s="5">
        <v>237</v>
      </c>
      <c r="BJ5" s="5">
        <v>-61</v>
      </c>
      <c r="BL5" s="5">
        <v>2</v>
      </c>
      <c r="BM5" s="5" t="s">
        <v>8</v>
      </c>
      <c r="BN5" s="6">
        <v>44012.741338321757</v>
      </c>
      <c r="BO5" s="5" t="s">
        <v>48</v>
      </c>
      <c r="BP5" s="5">
        <v>1</v>
      </c>
      <c r="BQ5" s="5">
        <v>1</v>
      </c>
      <c r="BR5" s="5">
        <v>247</v>
      </c>
      <c r="BS5" s="5">
        <v>-61</v>
      </c>
    </row>
    <row r="6" spans="1:71" x14ac:dyDescent="0.25">
      <c r="A6" s="5">
        <v>3</v>
      </c>
      <c r="B6" s="5" t="s">
        <v>8</v>
      </c>
      <c r="C6" s="6">
        <v>44012.505740844907</v>
      </c>
      <c r="D6" s="5" t="s">
        <v>23</v>
      </c>
      <c r="E6" s="5">
        <v>1</v>
      </c>
      <c r="F6" s="5">
        <v>1</v>
      </c>
      <c r="G6" s="5">
        <v>1</v>
      </c>
      <c r="H6" s="5">
        <v>-58</v>
      </c>
      <c r="J6" s="5">
        <v>3</v>
      </c>
      <c r="K6" s="5" t="s">
        <v>8</v>
      </c>
      <c r="L6" s="6">
        <v>44012.71959533565</v>
      </c>
      <c r="M6" s="5" t="s">
        <v>39</v>
      </c>
      <c r="N6" s="5">
        <v>1</v>
      </c>
      <c r="O6" s="5">
        <v>1</v>
      </c>
      <c r="P6" s="5">
        <v>2</v>
      </c>
      <c r="Q6" s="5">
        <v>-60</v>
      </c>
      <c r="S6" s="5">
        <v>3</v>
      </c>
      <c r="T6" s="5" t="s">
        <v>8</v>
      </c>
      <c r="U6" s="6">
        <v>44012.724469340275</v>
      </c>
      <c r="V6" s="5" t="s">
        <v>40</v>
      </c>
      <c r="W6" s="5">
        <v>1</v>
      </c>
      <c r="X6" s="5">
        <v>1</v>
      </c>
      <c r="Y6" s="5">
        <v>3</v>
      </c>
      <c r="Z6" s="5">
        <v>-62</v>
      </c>
      <c r="AB6" s="5">
        <v>3</v>
      </c>
      <c r="AC6" s="5" t="s">
        <v>8</v>
      </c>
      <c r="AD6" s="6">
        <v>44012.726794386574</v>
      </c>
      <c r="AE6" s="5" t="s">
        <v>41</v>
      </c>
      <c r="AF6" s="5">
        <v>1</v>
      </c>
      <c r="AG6" s="5">
        <v>1</v>
      </c>
      <c r="AH6" s="5">
        <v>4</v>
      </c>
      <c r="AI6" s="5">
        <v>-60</v>
      </c>
      <c r="AK6" s="5">
        <v>3</v>
      </c>
      <c r="AL6" s="5" t="s">
        <v>8</v>
      </c>
      <c r="AM6" s="6">
        <v>44012.732875428243</v>
      </c>
      <c r="AN6" s="5" t="s">
        <v>42</v>
      </c>
      <c r="AO6" s="5">
        <v>1</v>
      </c>
      <c r="AP6" s="5">
        <v>1</v>
      </c>
      <c r="AQ6" s="5">
        <v>217</v>
      </c>
      <c r="AR6" s="5">
        <v>-61</v>
      </c>
      <c r="AT6" s="5">
        <v>3</v>
      </c>
      <c r="AU6" s="5" t="s">
        <v>8</v>
      </c>
      <c r="AV6" s="6">
        <v>44012.735523194446</v>
      </c>
      <c r="AW6" s="5" t="s">
        <v>43</v>
      </c>
      <c r="AX6" s="5">
        <v>1</v>
      </c>
      <c r="AY6" s="5">
        <v>1</v>
      </c>
      <c r="AZ6" s="5">
        <v>227</v>
      </c>
      <c r="BA6" s="5">
        <v>-62</v>
      </c>
      <c r="BC6" s="5">
        <v>3</v>
      </c>
      <c r="BD6" s="5" t="s">
        <v>8</v>
      </c>
      <c r="BE6" s="6">
        <v>44012.737975185184</v>
      </c>
      <c r="BF6" s="5" t="s">
        <v>46</v>
      </c>
      <c r="BG6" s="5">
        <v>1</v>
      </c>
      <c r="BH6" s="5">
        <v>1</v>
      </c>
      <c r="BI6" s="5">
        <v>237</v>
      </c>
      <c r="BJ6" s="5">
        <v>-61</v>
      </c>
      <c r="BL6" s="5">
        <v>3</v>
      </c>
      <c r="BM6" s="5" t="s">
        <v>8</v>
      </c>
      <c r="BN6" s="6">
        <v>44012.741342673609</v>
      </c>
      <c r="BO6" s="5" t="s">
        <v>48</v>
      </c>
      <c r="BP6" s="5">
        <v>1</v>
      </c>
      <c r="BQ6" s="5">
        <v>1</v>
      </c>
      <c r="BR6" s="5">
        <v>247</v>
      </c>
      <c r="BS6" s="5">
        <v>-61</v>
      </c>
    </row>
    <row r="7" spans="1:71" x14ac:dyDescent="0.25">
      <c r="A7" s="5">
        <v>4</v>
      </c>
      <c r="B7" s="5" t="s">
        <v>8</v>
      </c>
      <c r="C7" s="6">
        <v>44012.505764050926</v>
      </c>
      <c r="D7" s="5" t="s">
        <v>23</v>
      </c>
      <c r="E7" s="5">
        <v>1</v>
      </c>
      <c r="F7" s="5">
        <v>1</v>
      </c>
      <c r="G7" s="5">
        <v>1</v>
      </c>
      <c r="H7" s="5">
        <v>-56</v>
      </c>
      <c r="J7" s="5">
        <v>4</v>
      </c>
      <c r="K7" s="5" t="s">
        <v>8</v>
      </c>
      <c r="L7" s="6">
        <v>44012.719606666666</v>
      </c>
      <c r="M7" s="5" t="s">
        <v>39</v>
      </c>
      <c r="N7" s="5">
        <v>1</v>
      </c>
      <c r="O7" s="5">
        <v>1</v>
      </c>
      <c r="P7" s="5">
        <v>2</v>
      </c>
      <c r="Q7" s="5">
        <v>-60</v>
      </c>
      <c r="S7" s="5">
        <v>4</v>
      </c>
      <c r="T7" s="5" t="s">
        <v>8</v>
      </c>
      <c r="U7" s="6">
        <v>44012.724485798608</v>
      </c>
      <c r="V7" s="5" t="s">
        <v>40</v>
      </c>
      <c r="W7" s="5">
        <v>1</v>
      </c>
      <c r="X7" s="5">
        <v>1</v>
      </c>
      <c r="Y7" s="5">
        <v>3</v>
      </c>
      <c r="Z7" s="5">
        <v>-60</v>
      </c>
      <c r="AB7" s="5">
        <v>4</v>
      </c>
      <c r="AC7" s="5" t="s">
        <v>8</v>
      </c>
      <c r="AD7" s="6">
        <v>44012.726805810184</v>
      </c>
      <c r="AE7" s="5" t="s">
        <v>41</v>
      </c>
      <c r="AF7" s="5">
        <v>1</v>
      </c>
      <c r="AG7" s="5">
        <v>1</v>
      </c>
      <c r="AH7" s="5">
        <v>4</v>
      </c>
      <c r="AI7" s="5">
        <v>-61</v>
      </c>
      <c r="AK7" s="5">
        <v>4</v>
      </c>
      <c r="AL7" s="5" t="s">
        <v>8</v>
      </c>
      <c r="AM7" s="6">
        <v>44012.732884016201</v>
      </c>
      <c r="AN7" s="5" t="s">
        <v>42</v>
      </c>
      <c r="AO7" s="5">
        <v>1</v>
      </c>
      <c r="AP7" s="5">
        <v>1</v>
      </c>
      <c r="AQ7" s="5">
        <v>217</v>
      </c>
      <c r="AR7" s="5">
        <v>-60</v>
      </c>
      <c r="AT7" s="5">
        <v>4</v>
      </c>
      <c r="AU7" s="5" t="s">
        <v>8</v>
      </c>
      <c r="AV7" s="6">
        <v>44012.735532789353</v>
      </c>
      <c r="AW7" s="5" t="s">
        <v>43</v>
      </c>
      <c r="AX7" s="5">
        <v>1</v>
      </c>
      <c r="AY7" s="5">
        <v>1</v>
      </c>
      <c r="AZ7" s="5">
        <v>227</v>
      </c>
      <c r="BA7" s="5">
        <v>-60</v>
      </c>
      <c r="BC7" s="5">
        <v>4</v>
      </c>
      <c r="BD7" s="5" t="s">
        <v>8</v>
      </c>
      <c r="BE7" s="6">
        <v>44012.73798928241</v>
      </c>
      <c r="BF7" s="5" t="s">
        <v>46</v>
      </c>
      <c r="BG7" s="5">
        <v>1</v>
      </c>
      <c r="BH7" s="5">
        <v>1</v>
      </c>
      <c r="BI7" s="5">
        <v>237</v>
      </c>
      <c r="BJ7" s="5">
        <v>-61</v>
      </c>
      <c r="BL7" s="5">
        <v>4</v>
      </c>
      <c r="BM7" s="5" t="s">
        <v>8</v>
      </c>
      <c r="BN7" s="6">
        <v>44012.741354305559</v>
      </c>
      <c r="BO7" s="5" t="s">
        <v>48</v>
      </c>
      <c r="BP7" s="5">
        <v>1</v>
      </c>
      <c r="BQ7" s="5">
        <v>1</v>
      </c>
      <c r="BR7" s="5">
        <v>247</v>
      </c>
      <c r="BS7" s="5">
        <v>-61</v>
      </c>
    </row>
    <row r="8" spans="1:71" x14ac:dyDescent="0.25">
      <c r="A8" s="5">
        <v>5</v>
      </c>
      <c r="B8" s="5" t="s">
        <v>8</v>
      </c>
      <c r="C8" s="6">
        <v>44012.505775729165</v>
      </c>
      <c r="D8" s="5" t="s">
        <v>23</v>
      </c>
      <c r="E8" s="5">
        <v>1</v>
      </c>
      <c r="F8" s="5">
        <v>1</v>
      </c>
      <c r="G8" s="5">
        <v>1</v>
      </c>
      <c r="H8" s="5">
        <v>-59</v>
      </c>
      <c r="J8" s="5">
        <v>5</v>
      </c>
      <c r="K8" s="5" t="s">
        <v>8</v>
      </c>
      <c r="L8" s="6">
        <v>44012.719618240742</v>
      </c>
      <c r="M8" s="5" t="s">
        <v>39</v>
      </c>
      <c r="N8" s="5">
        <v>1</v>
      </c>
      <c r="O8" s="5">
        <v>1</v>
      </c>
      <c r="P8" s="5">
        <v>2</v>
      </c>
      <c r="Q8" s="5">
        <v>-62</v>
      </c>
      <c r="S8" s="5">
        <v>5</v>
      </c>
      <c r="T8" s="5" t="s">
        <v>8</v>
      </c>
      <c r="U8" s="6">
        <v>44012.724491840279</v>
      </c>
      <c r="V8" s="5" t="s">
        <v>40</v>
      </c>
      <c r="W8" s="5">
        <v>1</v>
      </c>
      <c r="X8" s="5">
        <v>1</v>
      </c>
      <c r="Y8" s="5">
        <v>3</v>
      </c>
      <c r="Z8" s="5">
        <v>-62</v>
      </c>
      <c r="AB8" s="5">
        <v>5</v>
      </c>
      <c r="AC8" s="5" t="s">
        <v>8</v>
      </c>
      <c r="AD8" s="6">
        <v>44012.726817476854</v>
      </c>
      <c r="AE8" s="5" t="s">
        <v>41</v>
      </c>
      <c r="AF8" s="5">
        <v>1</v>
      </c>
      <c r="AG8" s="5">
        <v>1</v>
      </c>
      <c r="AH8" s="5">
        <v>4</v>
      </c>
      <c r="AI8" s="5">
        <v>-61</v>
      </c>
      <c r="AK8" s="5">
        <v>5</v>
      </c>
      <c r="AL8" s="5" t="s">
        <v>8</v>
      </c>
      <c r="AM8" s="6">
        <v>44012.732899560186</v>
      </c>
      <c r="AN8" s="5" t="s">
        <v>42</v>
      </c>
      <c r="AO8" s="5">
        <v>1</v>
      </c>
      <c r="AP8" s="5">
        <v>1</v>
      </c>
      <c r="AQ8" s="5">
        <v>217</v>
      </c>
      <c r="AR8" s="5">
        <v>-60</v>
      </c>
      <c r="AT8" s="5">
        <v>5</v>
      </c>
      <c r="AU8" s="5" t="s">
        <v>8</v>
      </c>
      <c r="AV8" s="6">
        <v>44012.735551284721</v>
      </c>
      <c r="AW8" s="5" t="s">
        <v>43</v>
      </c>
      <c r="AX8" s="5">
        <v>1</v>
      </c>
      <c r="AY8" s="5">
        <v>1</v>
      </c>
      <c r="AZ8" s="5">
        <v>227</v>
      </c>
      <c r="BA8" s="5">
        <v>-61</v>
      </c>
      <c r="BC8" s="5">
        <v>5</v>
      </c>
      <c r="BD8" s="5" t="s">
        <v>8</v>
      </c>
      <c r="BE8" s="6">
        <v>44012.737998819444</v>
      </c>
      <c r="BF8" s="5" t="s">
        <v>46</v>
      </c>
      <c r="BG8" s="5">
        <v>1</v>
      </c>
      <c r="BH8" s="5">
        <v>1</v>
      </c>
      <c r="BI8" s="5">
        <v>237</v>
      </c>
      <c r="BJ8" s="5">
        <v>-60</v>
      </c>
      <c r="BL8" s="5">
        <v>5</v>
      </c>
      <c r="BM8" s="5" t="s">
        <v>8</v>
      </c>
      <c r="BN8" s="6">
        <v>44012.741370046293</v>
      </c>
      <c r="BO8" s="5" t="s">
        <v>48</v>
      </c>
      <c r="BP8" s="5">
        <v>1</v>
      </c>
      <c r="BQ8" s="5">
        <v>1</v>
      </c>
      <c r="BR8" s="5">
        <v>247</v>
      </c>
      <c r="BS8" s="5">
        <v>-61</v>
      </c>
    </row>
    <row r="9" spans="1:71" x14ac:dyDescent="0.25">
      <c r="A9" s="5">
        <v>6</v>
      </c>
      <c r="B9" s="5" t="s">
        <v>8</v>
      </c>
      <c r="C9" s="6">
        <v>44012.505791203701</v>
      </c>
      <c r="D9" s="5" t="s">
        <v>23</v>
      </c>
      <c r="E9" s="5">
        <v>1</v>
      </c>
      <c r="F9" s="5">
        <v>1</v>
      </c>
      <c r="G9" s="5">
        <v>1</v>
      </c>
      <c r="H9" s="5">
        <v>-57</v>
      </c>
      <c r="J9" s="5">
        <v>6</v>
      </c>
      <c r="K9" s="5" t="s">
        <v>8</v>
      </c>
      <c r="L9" s="6">
        <v>44012.719631585649</v>
      </c>
      <c r="M9" s="5" t="s">
        <v>39</v>
      </c>
      <c r="N9" s="5">
        <v>1</v>
      </c>
      <c r="O9" s="5">
        <v>1</v>
      </c>
      <c r="P9" s="5">
        <v>2</v>
      </c>
      <c r="Q9" s="5">
        <v>-61</v>
      </c>
      <c r="S9" s="5">
        <v>6</v>
      </c>
      <c r="T9" s="5" t="s">
        <v>8</v>
      </c>
      <c r="U9" s="6">
        <v>44012.724515046299</v>
      </c>
      <c r="V9" s="5" t="s">
        <v>40</v>
      </c>
      <c r="W9" s="5">
        <v>1</v>
      </c>
      <c r="X9" s="5">
        <v>1</v>
      </c>
      <c r="Y9" s="5">
        <v>3</v>
      </c>
      <c r="Z9" s="5">
        <v>-62</v>
      </c>
      <c r="AB9" s="5">
        <v>6</v>
      </c>
      <c r="AC9" s="5" t="s">
        <v>8</v>
      </c>
      <c r="AD9" s="6">
        <v>44012.726829652776</v>
      </c>
      <c r="AE9" s="5" t="s">
        <v>41</v>
      </c>
      <c r="AF9" s="5">
        <v>1</v>
      </c>
      <c r="AG9" s="5">
        <v>1</v>
      </c>
      <c r="AH9" s="5">
        <v>4</v>
      </c>
      <c r="AI9" s="5">
        <v>-61</v>
      </c>
      <c r="AK9" s="5">
        <v>6</v>
      </c>
      <c r="AL9" s="5" t="s">
        <v>8</v>
      </c>
      <c r="AM9" s="6">
        <v>44012.732907384256</v>
      </c>
      <c r="AN9" s="5" t="s">
        <v>42</v>
      </c>
      <c r="AO9" s="5">
        <v>1</v>
      </c>
      <c r="AP9" s="5">
        <v>1</v>
      </c>
      <c r="AQ9" s="5">
        <v>217</v>
      </c>
      <c r="AR9" s="5">
        <v>-61</v>
      </c>
      <c r="AT9" s="5">
        <v>6</v>
      </c>
      <c r="AU9" s="5" t="s">
        <v>8</v>
      </c>
      <c r="AV9" s="6">
        <v>44012.735556377316</v>
      </c>
      <c r="AW9" s="5" t="s">
        <v>43</v>
      </c>
      <c r="AX9" s="5">
        <v>1</v>
      </c>
      <c r="AY9" s="5">
        <v>1</v>
      </c>
      <c r="AZ9" s="5">
        <v>227</v>
      </c>
      <c r="BA9" s="5">
        <v>-60</v>
      </c>
      <c r="BC9" s="5">
        <v>6</v>
      </c>
      <c r="BD9" s="5" t="s">
        <v>8</v>
      </c>
      <c r="BE9" s="6">
        <v>44012.738009756948</v>
      </c>
      <c r="BF9" s="5" t="s">
        <v>46</v>
      </c>
      <c r="BG9" s="5">
        <v>1</v>
      </c>
      <c r="BH9" s="5">
        <v>1</v>
      </c>
      <c r="BI9" s="5">
        <v>237</v>
      </c>
      <c r="BJ9" s="5">
        <v>-60</v>
      </c>
      <c r="BL9" s="5">
        <v>6</v>
      </c>
      <c r="BM9" s="5" t="s">
        <v>8</v>
      </c>
      <c r="BN9" s="6">
        <v>44012.741378275467</v>
      </c>
      <c r="BO9" s="5" t="s">
        <v>48</v>
      </c>
      <c r="BP9" s="5">
        <v>1</v>
      </c>
      <c r="BQ9" s="5">
        <v>1</v>
      </c>
      <c r="BR9" s="5">
        <v>247</v>
      </c>
      <c r="BS9" s="5">
        <v>-61</v>
      </c>
    </row>
    <row r="10" spans="1:71" x14ac:dyDescent="0.25">
      <c r="A10" s="5">
        <v>7</v>
      </c>
      <c r="B10" s="5" t="s">
        <v>8</v>
      </c>
      <c r="C10" s="6">
        <v>44012.505799131941</v>
      </c>
      <c r="D10" s="5" t="s">
        <v>23</v>
      </c>
      <c r="E10" s="5">
        <v>1</v>
      </c>
      <c r="F10" s="5">
        <v>1</v>
      </c>
      <c r="G10" s="5">
        <v>1</v>
      </c>
      <c r="H10" s="5">
        <v>-55</v>
      </c>
      <c r="J10" s="5">
        <v>7</v>
      </c>
      <c r="K10" s="5" t="s">
        <v>8</v>
      </c>
      <c r="L10" s="6">
        <v>44012.719641643518</v>
      </c>
      <c r="M10" s="5" t="s">
        <v>39</v>
      </c>
      <c r="N10" s="5">
        <v>1</v>
      </c>
      <c r="O10" s="5">
        <v>1</v>
      </c>
      <c r="P10" s="5">
        <v>2</v>
      </c>
      <c r="Q10" s="5">
        <v>-60</v>
      </c>
      <c r="S10" s="5">
        <v>7</v>
      </c>
      <c r="T10" s="5" t="s">
        <v>8</v>
      </c>
      <c r="U10" s="6">
        <v>44012.724526157406</v>
      </c>
      <c r="V10" s="5" t="s">
        <v>40</v>
      </c>
      <c r="W10" s="5">
        <v>1</v>
      </c>
      <c r="X10" s="5">
        <v>1</v>
      </c>
      <c r="Y10" s="5">
        <v>3</v>
      </c>
      <c r="Z10" s="5">
        <v>-59</v>
      </c>
      <c r="AB10" s="5">
        <v>7</v>
      </c>
      <c r="AC10" s="5" t="s">
        <v>8</v>
      </c>
      <c r="AD10" s="6">
        <v>44012.726840370371</v>
      </c>
      <c r="AE10" s="5" t="s">
        <v>41</v>
      </c>
      <c r="AF10" s="5">
        <v>1</v>
      </c>
      <c r="AG10" s="5">
        <v>1</v>
      </c>
      <c r="AH10" s="5">
        <v>4</v>
      </c>
      <c r="AI10" s="5">
        <v>-62</v>
      </c>
      <c r="AK10" s="5">
        <v>7</v>
      </c>
      <c r="AL10" s="5" t="s">
        <v>8</v>
      </c>
      <c r="AM10" s="6">
        <v>44012.732920034723</v>
      </c>
      <c r="AN10" s="5" t="s">
        <v>42</v>
      </c>
      <c r="AO10" s="5">
        <v>1</v>
      </c>
      <c r="AP10" s="5">
        <v>1</v>
      </c>
      <c r="AQ10" s="5">
        <v>217</v>
      </c>
      <c r="AR10" s="5">
        <v>-60</v>
      </c>
      <c r="AT10" s="5">
        <v>7</v>
      </c>
      <c r="AU10" s="5" t="s">
        <v>8</v>
      </c>
      <c r="AV10" s="6">
        <v>44012.735570902776</v>
      </c>
      <c r="AW10" s="5" t="s">
        <v>43</v>
      </c>
      <c r="AX10" s="5">
        <v>1</v>
      </c>
      <c r="AY10" s="5">
        <v>1</v>
      </c>
      <c r="AZ10" s="5">
        <v>227</v>
      </c>
      <c r="BA10" s="5">
        <v>-60</v>
      </c>
      <c r="BC10" s="5">
        <v>7</v>
      </c>
      <c r="BD10" s="5" t="s">
        <v>8</v>
      </c>
      <c r="BE10" s="6">
        <v>44012.73803296296</v>
      </c>
      <c r="BF10" s="5" t="s">
        <v>46</v>
      </c>
      <c r="BG10" s="5">
        <v>1</v>
      </c>
      <c r="BH10" s="5">
        <v>1</v>
      </c>
      <c r="BI10" s="5">
        <v>237</v>
      </c>
      <c r="BJ10" s="5">
        <v>-61</v>
      </c>
      <c r="BL10" s="5">
        <v>7</v>
      </c>
      <c r="BM10" s="5" t="s">
        <v>8</v>
      </c>
      <c r="BN10" s="6">
        <v>44012.741389953706</v>
      </c>
      <c r="BO10" s="5" t="s">
        <v>48</v>
      </c>
      <c r="BP10" s="5">
        <v>1</v>
      </c>
      <c r="BQ10" s="5">
        <v>1</v>
      </c>
      <c r="BR10" s="5">
        <v>247</v>
      </c>
      <c r="BS10" s="5">
        <v>-61</v>
      </c>
    </row>
    <row r="11" spans="1:71" x14ac:dyDescent="0.25">
      <c r="A11" s="5">
        <v>8</v>
      </c>
      <c r="B11" s="5" t="s">
        <v>8</v>
      </c>
      <c r="C11" s="6">
        <v>44012.505810879629</v>
      </c>
      <c r="D11" s="5" t="s">
        <v>23</v>
      </c>
      <c r="E11" s="5">
        <v>1</v>
      </c>
      <c r="F11" s="5">
        <v>1</v>
      </c>
      <c r="G11" s="5">
        <v>1</v>
      </c>
      <c r="H11" s="5">
        <v>-56</v>
      </c>
      <c r="J11" s="5">
        <v>8</v>
      </c>
      <c r="K11" s="5" t="s">
        <v>8</v>
      </c>
      <c r="L11" s="6">
        <v>44012.719656805559</v>
      </c>
      <c r="M11" s="5" t="s">
        <v>39</v>
      </c>
      <c r="N11" s="5">
        <v>1</v>
      </c>
      <c r="O11" s="5">
        <v>1</v>
      </c>
      <c r="P11" s="5">
        <v>2</v>
      </c>
      <c r="Q11" s="5">
        <v>-60</v>
      </c>
      <c r="S11" s="5">
        <v>8</v>
      </c>
      <c r="T11" s="5" t="s">
        <v>8</v>
      </c>
      <c r="U11" s="6">
        <v>44012.724540937503</v>
      </c>
      <c r="V11" s="5" t="s">
        <v>40</v>
      </c>
      <c r="W11" s="5">
        <v>1</v>
      </c>
      <c r="X11" s="5">
        <v>1</v>
      </c>
      <c r="Y11" s="5">
        <v>3</v>
      </c>
      <c r="Z11" s="5">
        <v>-61</v>
      </c>
      <c r="AB11" s="5">
        <v>8</v>
      </c>
      <c r="AC11" s="5" t="s">
        <v>8</v>
      </c>
      <c r="AD11" s="6">
        <v>44012.726856493056</v>
      </c>
      <c r="AE11" s="5" t="s">
        <v>41</v>
      </c>
      <c r="AF11" s="5">
        <v>1</v>
      </c>
      <c r="AG11" s="5">
        <v>1</v>
      </c>
      <c r="AH11" s="5">
        <v>4</v>
      </c>
      <c r="AI11" s="5">
        <v>-62</v>
      </c>
      <c r="AK11" s="5">
        <v>8</v>
      </c>
      <c r="AL11" s="5" t="s">
        <v>8</v>
      </c>
      <c r="AM11" s="6">
        <v>44012.732929560188</v>
      </c>
      <c r="AN11" s="5" t="s">
        <v>42</v>
      </c>
      <c r="AO11" s="5">
        <v>1</v>
      </c>
      <c r="AP11" s="5">
        <v>1</v>
      </c>
      <c r="AQ11" s="5">
        <v>217</v>
      </c>
      <c r="AR11" s="5">
        <v>-60</v>
      </c>
      <c r="AT11" s="5">
        <v>8</v>
      </c>
      <c r="AU11" s="5" t="s">
        <v>8</v>
      </c>
      <c r="AV11" s="6">
        <v>44012.735579178239</v>
      </c>
      <c r="AW11" s="5" t="s">
        <v>43</v>
      </c>
      <c r="AX11" s="5">
        <v>1</v>
      </c>
      <c r="AY11" s="5">
        <v>1</v>
      </c>
      <c r="AZ11" s="5">
        <v>227</v>
      </c>
      <c r="BA11" s="5">
        <v>-61</v>
      </c>
      <c r="BC11" s="5">
        <v>8</v>
      </c>
      <c r="BD11" s="5" t="s">
        <v>8</v>
      </c>
      <c r="BE11" s="6">
        <v>44012.738046458333</v>
      </c>
      <c r="BF11" s="5" t="s">
        <v>46</v>
      </c>
      <c r="BG11" s="5">
        <v>1</v>
      </c>
      <c r="BH11" s="5">
        <v>1</v>
      </c>
      <c r="BI11" s="5">
        <v>237</v>
      </c>
      <c r="BJ11" s="5">
        <v>-61</v>
      </c>
      <c r="BL11" s="5">
        <v>8</v>
      </c>
      <c r="BM11" s="5" t="s">
        <v>8</v>
      </c>
      <c r="BN11" s="6">
        <v>44012.741404444445</v>
      </c>
      <c r="BO11" s="5" t="s">
        <v>48</v>
      </c>
      <c r="BP11" s="5">
        <v>1</v>
      </c>
      <c r="BQ11" s="5">
        <v>1</v>
      </c>
      <c r="BR11" s="5">
        <v>247</v>
      </c>
      <c r="BS11" s="5">
        <v>-61</v>
      </c>
    </row>
    <row r="12" spans="1:71" x14ac:dyDescent="0.25">
      <c r="A12" s="5">
        <v>9</v>
      </c>
      <c r="B12" s="5" t="s">
        <v>8</v>
      </c>
      <c r="C12" s="6">
        <v>44012.505823634259</v>
      </c>
      <c r="D12" s="5" t="s">
        <v>23</v>
      </c>
      <c r="E12" s="5">
        <v>1</v>
      </c>
      <c r="F12" s="5">
        <v>1</v>
      </c>
      <c r="G12" s="5">
        <v>1</v>
      </c>
      <c r="H12" s="5">
        <v>-58</v>
      </c>
      <c r="J12" s="5">
        <v>9</v>
      </c>
      <c r="K12" s="5" t="s">
        <v>8</v>
      </c>
      <c r="L12" s="6">
        <v>44012.719665613426</v>
      </c>
      <c r="M12" s="5" t="s">
        <v>39</v>
      </c>
      <c r="N12" s="5">
        <v>1</v>
      </c>
      <c r="O12" s="5">
        <v>1</v>
      </c>
      <c r="P12" s="5">
        <v>2</v>
      </c>
      <c r="Q12" s="5">
        <v>-61</v>
      </c>
      <c r="S12" s="5">
        <v>9</v>
      </c>
      <c r="T12" s="5" t="s">
        <v>8</v>
      </c>
      <c r="U12" s="6">
        <v>44012.724550081017</v>
      </c>
      <c r="V12" s="5" t="s">
        <v>40</v>
      </c>
      <c r="W12" s="5">
        <v>1</v>
      </c>
      <c r="X12" s="5">
        <v>1</v>
      </c>
      <c r="Y12" s="5">
        <v>3</v>
      </c>
      <c r="Z12" s="5">
        <v>-60</v>
      </c>
      <c r="AB12" s="5">
        <v>9</v>
      </c>
      <c r="AC12" s="5" t="s">
        <v>8</v>
      </c>
      <c r="AD12" s="6">
        <v>44012.726866006946</v>
      </c>
      <c r="AE12" s="5" t="s">
        <v>41</v>
      </c>
      <c r="AF12" s="5">
        <v>1</v>
      </c>
      <c r="AG12" s="5">
        <v>1</v>
      </c>
      <c r="AH12" s="5">
        <v>4</v>
      </c>
      <c r="AI12" s="5">
        <v>-61</v>
      </c>
      <c r="AK12" s="5">
        <v>9</v>
      </c>
      <c r="AL12" s="5" t="s">
        <v>8</v>
      </c>
      <c r="AM12" s="6">
        <v>44012.732940277776</v>
      </c>
      <c r="AN12" s="5" t="s">
        <v>42</v>
      </c>
      <c r="AO12" s="5">
        <v>1</v>
      </c>
      <c r="AP12" s="5">
        <v>1</v>
      </c>
      <c r="AQ12" s="5">
        <v>217</v>
      </c>
      <c r="AR12" s="5">
        <v>-60</v>
      </c>
      <c r="AT12" s="5">
        <v>9</v>
      </c>
      <c r="AU12" s="5" t="s">
        <v>8</v>
      </c>
      <c r="AV12" s="6">
        <v>44012.735592534722</v>
      </c>
      <c r="AW12" s="5" t="s">
        <v>43</v>
      </c>
      <c r="AX12" s="5">
        <v>1</v>
      </c>
      <c r="AY12" s="5">
        <v>1</v>
      </c>
      <c r="AZ12" s="5">
        <v>227</v>
      </c>
      <c r="BA12" s="5">
        <v>-60</v>
      </c>
      <c r="BC12" s="5">
        <v>9</v>
      </c>
      <c r="BD12" s="5" t="s">
        <v>8</v>
      </c>
      <c r="BE12" s="6">
        <v>44012.738056377311</v>
      </c>
      <c r="BF12" s="5" t="s">
        <v>46</v>
      </c>
      <c r="BG12" s="5">
        <v>1</v>
      </c>
      <c r="BH12" s="5">
        <v>1</v>
      </c>
      <c r="BI12" s="5">
        <v>237</v>
      </c>
      <c r="BJ12" s="5">
        <v>-61</v>
      </c>
      <c r="BL12" s="5">
        <v>9</v>
      </c>
      <c r="BM12" s="5" t="s">
        <v>8</v>
      </c>
      <c r="BN12" s="6">
        <v>44012.741412812502</v>
      </c>
      <c r="BO12" s="5" t="s">
        <v>48</v>
      </c>
      <c r="BP12" s="5">
        <v>1</v>
      </c>
      <c r="BQ12" s="5">
        <v>1</v>
      </c>
      <c r="BR12" s="5">
        <v>247</v>
      </c>
      <c r="BS12" s="5">
        <v>-60</v>
      </c>
    </row>
    <row r="13" spans="1:71" x14ac:dyDescent="0.25">
      <c r="A13" s="5">
        <v>10</v>
      </c>
      <c r="B13" s="5" t="s">
        <v>8</v>
      </c>
      <c r="C13" s="6">
        <v>44012.505838761572</v>
      </c>
      <c r="D13" s="5" t="s">
        <v>23</v>
      </c>
      <c r="E13" s="5">
        <v>1</v>
      </c>
      <c r="F13" s="5">
        <v>1</v>
      </c>
      <c r="G13" s="5">
        <v>1</v>
      </c>
      <c r="H13" s="5">
        <v>-56</v>
      </c>
      <c r="J13" s="5">
        <v>10</v>
      </c>
      <c r="K13" s="5" t="s">
        <v>8</v>
      </c>
      <c r="L13" s="6">
        <v>44012.719688819445</v>
      </c>
      <c r="M13" s="5" t="s">
        <v>39</v>
      </c>
      <c r="N13" s="5">
        <v>1</v>
      </c>
      <c r="O13" s="5">
        <v>1</v>
      </c>
      <c r="P13" s="5">
        <v>2</v>
      </c>
      <c r="Q13" s="5">
        <v>-60</v>
      </c>
      <c r="S13" s="5">
        <v>10</v>
      </c>
      <c r="T13" s="5" t="s">
        <v>8</v>
      </c>
      <c r="U13" s="6">
        <v>44012.72456072917</v>
      </c>
      <c r="V13" s="5" t="s">
        <v>40</v>
      </c>
      <c r="W13" s="5">
        <v>1</v>
      </c>
      <c r="X13" s="5">
        <v>1</v>
      </c>
      <c r="Y13" s="5">
        <v>3</v>
      </c>
      <c r="Z13" s="5">
        <v>-60</v>
      </c>
      <c r="AB13" s="5">
        <v>10</v>
      </c>
      <c r="AC13" s="5" t="s">
        <v>8</v>
      </c>
      <c r="AD13" s="6">
        <v>44012.726877650464</v>
      </c>
      <c r="AE13" s="5" t="s">
        <v>41</v>
      </c>
      <c r="AF13" s="5">
        <v>1</v>
      </c>
      <c r="AG13" s="5">
        <v>1</v>
      </c>
      <c r="AH13" s="5">
        <v>4</v>
      </c>
      <c r="AI13" s="5">
        <v>-60</v>
      </c>
      <c r="AK13" s="5">
        <v>10</v>
      </c>
      <c r="AL13" s="5" t="s">
        <v>8</v>
      </c>
      <c r="AM13" s="6">
        <v>44012.732951967591</v>
      </c>
      <c r="AN13" s="5" t="s">
        <v>42</v>
      </c>
      <c r="AO13" s="5">
        <v>1</v>
      </c>
      <c r="AP13" s="5">
        <v>1</v>
      </c>
      <c r="AQ13" s="5">
        <v>217</v>
      </c>
      <c r="AR13" s="5">
        <v>-61</v>
      </c>
      <c r="AT13" s="5">
        <v>10</v>
      </c>
      <c r="AU13" s="5" t="s">
        <v>8</v>
      </c>
      <c r="AV13" s="6">
        <v>44012.735602129629</v>
      </c>
      <c r="AW13" s="5" t="s">
        <v>43</v>
      </c>
      <c r="AX13" s="5">
        <v>1</v>
      </c>
      <c r="AY13" s="5">
        <v>1</v>
      </c>
      <c r="AZ13" s="5">
        <v>227</v>
      </c>
      <c r="BA13" s="5">
        <v>-60</v>
      </c>
      <c r="BC13" s="5">
        <v>10</v>
      </c>
      <c r="BD13" s="5" t="s">
        <v>8</v>
      </c>
      <c r="BE13" s="6">
        <v>44012.738079583331</v>
      </c>
      <c r="BF13" s="5" t="s">
        <v>46</v>
      </c>
      <c r="BG13" s="5">
        <v>1</v>
      </c>
      <c r="BH13" s="5">
        <v>1</v>
      </c>
      <c r="BI13" s="5">
        <v>237</v>
      </c>
      <c r="BJ13" s="5">
        <v>-61</v>
      </c>
      <c r="BL13" s="5">
        <v>10</v>
      </c>
      <c r="BM13" s="5" t="s">
        <v>8</v>
      </c>
      <c r="BN13" s="6">
        <v>44012.741424803244</v>
      </c>
      <c r="BO13" s="5" t="s">
        <v>48</v>
      </c>
      <c r="BP13" s="5">
        <v>1</v>
      </c>
      <c r="BQ13" s="5">
        <v>1</v>
      </c>
      <c r="BR13" s="5">
        <v>247</v>
      </c>
      <c r="BS13" s="5">
        <v>-61</v>
      </c>
    </row>
    <row r="14" spans="1:71" x14ac:dyDescent="0.25">
      <c r="A14" s="5">
        <v>11</v>
      </c>
      <c r="B14" s="5" t="s">
        <v>8</v>
      </c>
      <c r="C14" s="6">
        <v>44012.505846157408</v>
      </c>
      <c r="D14" s="5" t="s">
        <v>23</v>
      </c>
      <c r="E14" s="5">
        <v>1</v>
      </c>
      <c r="F14" s="5">
        <v>1</v>
      </c>
      <c r="G14" s="5">
        <v>1</v>
      </c>
      <c r="H14" s="5">
        <v>-56</v>
      </c>
      <c r="J14" s="5">
        <v>11</v>
      </c>
      <c r="K14" s="5" t="s">
        <v>8</v>
      </c>
      <c r="L14" s="6">
        <v>44012.71969953704</v>
      </c>
      <c r="M14" s="5" t="s">
        <v>39</v>
      </c>
      <c r="N14" s="5">
        <v>1</v>
      </c>
      <c r="O14" s="5">
        <v>1</v>
      </c>
      <c r="P14" s="5">
        <v>2</v>
      </c>
      <c r="Q14" s="5">
        <v>-61</v>
      </c>
      <c r="S14" s="5">
        <v>11</v>
      </c>
      <c r="T14" s="5" t="s">
        <v>8</v>
      </c>
      <c r="U14" s="6">
        <v>44012.724573437503</v>
      </c>
      <c r="V14" s="5" t="s">
        <v>40</v>
      </c>
      <c r="W14" s="5">
        <v>1</v>
      </c>
      <c r="X14" s="5">
        <v>1</v>
      </c>
      <c r="Y14" s="5">
        <v>3</v>
      </c>
      <c r="Z14" s="5">
        <v>-61</v>
      </c>
      <c r="AB14" s="5">
        <v>11</v>
      </c>
      <c r="AC14" s="5" t="s">
        <v>8</v>
      </c>
      <c r="AD14" s="6">
        <v>44012.726887245371</v>
      </c>
      <c r="AE14" s="5" t="s">
        <v>41</v>
      </c>
      <c r="AF14" s="5">
        <v>1</v>
      </c>
      <c r="AG14" s="5">
        <v>1</v>
      </c>
      <c r="AH14" s="5">
        <v>4</v>
      </c>
      <c r="AI14" s="5">
        <v>-62</v>
      </c>
      <c r="AK14" s="5">
        <v>11</v>
      </c>
      <c r="AL14" s="5" t="s">
        <v>8</v>
      </c>
      <c r="AM14" s="6">
        <v>44012.732967847223</v>
      </c>
      <c r="AN14" s="5" t="s">
        <v>42</v>
      </c>
      <c r="AO14" s="5">
        <v>1</v>
      </c>
      <c r="AP14" s="5">
        <v>1</v>
      </c>
      <c r="AQ14" s="5">
        <v>217</v>
      </c>
      <c r="AR14" s="5">
        <v>-62</v>
      </c>
      <c r="AT14" s="5">
        <v>11</v>
      </c>
      <c r="AU14" s="5" t="s">
        <v>8</v>
      </c>
      <c r="AV14" s="6">
        <v>44012.735625335648</v>
      </c>
      <c r="AW14" s="5" t="s">
        <v>43</v>
      </c>
      <c r="AX14" s="5">
        <v>1</v>
      </c>
      <c r="AY14" s="5">
        <v>1</v>
      </c>
      <c r="AZ14" s="5">
        <v>227</v>
      </c>
      <c r="BA14" s="5">
        <v>-60</v>
      </c>
      <c r="BC14" s="5">
        <v>11</v>
      </c>
      <c r="BD14" s="5" t="s">
        <v>8</v>
      </c>
      <c r="BE14" s="6">
        <v>44012.73810278935</v>
      </c>
      <c r="BF14" s="5" t="s">
        <v>46</v>
      </c>
      <c r="BG14" s="5">
        <v>1</v>
      </c>
      <c r="BH14" s="5">
        <v>1</v>
      </c>
      <c r="BI14" s="5">
        <v>237</v>
      </c>
      <c r="BJ14" s="5">
        <v>-60</v>
      </c>
      <c r="BL14" s="5">
        <v>11</v>
      </c>
      <c r="BM14" s="5" t="s">
        <v>8</v>
      </c>
      <c r="BN14" s="6">
        <v>44012.741439224534</v>
      </c>
      <c r="BO14" s="5" t="s">
        <v>48</v>
      </c>
      <c r="BP14" s="5">
        <v>1</v>
      </c>
      <c r="BQ14" s="5">
        <v>1</v>
      </c>
      <c r="BR14" s="5">
        <v>247</v>
      </c>
      <c r="BS14" s="5">
        <v>-61</v>
      </c>
    </row>
    <row r="15" spans="1:71" x14ac:dyDescent="0.25">
      <c r="A15" s="5">
        <v>12</v>
      </c>
      <c r="B15" s="5" t="s">
        <v>8</v>
      </c>
      <c r="C15" s="6">
        <v>44012.505857905089</v>
      </c>
      <c r="D15" s="5" t="s">
        <v>23</v>
      </c>
      <c r="E15" s="5">
        <v>1</v>
      </c>
      <c r="F15" s="5">
        <v>1</v>
      </c>
      <c r="G15" s="5">
        <v>1</v>
      </c>
      <c r="H15" s="5">
        <v>-56</v>
      </c>
      <c r="J15" s="5">
        <v>12</v>
      </c>
      <c r="K15" s="5" t="s">
        <v>8</v>
      </c>
      <c r="L15" s="6">
        <v>44012.719712384256</v>
      </c>
      <c r="M15" s="5" t="s">
        <v>39</v>
      </c>
      <c r="N15" s="5">
        <v>1</v>
      </c>
      <c r="O15" s="5">
        <v>1</v>
      </c>
      <c r="P15" s="5">
        <v>2</v>
      </c>
      <c r="Q15" s="5">
        <v>-61</v>
      </c>
      <c r="S15" s="5">
        <v>12</v>
      </c>
      <c r="T15" s="5" t="s">
        <v>8</v>
      </c>
      <c r="U15" s="6">
        <v>44012.724589999998</v>
      </c>
      <c r="V15" s="5" t="s">
        <v>40</v>
      </c>
      <c r="W15" s="5">
        <v>1</v>
      </c>
      <c r="X15" s="5">
        <v>1</v>
      </c>
      <c r="Y15" s="5">
        <v>3</v>
      </c>
      <c r="Z15" s="5">
        <v>-61</v>
      </c>
      <c r="AB15" s="5">
        <v>12</v>
      </c>
      <c r="AC15" s="5" t="s">
        <v>8</v>
      </c>
      <c r="AD15" s="6">
        <v>44012.726898518522</v>
      </c>
      <c r="AE15" s="5" t="s">
        <v>41</v>
      </c>
      <c r="AF15" s="5">
        <v>1</v>
      </c>
      <c r="AG15" s="5">
        <v>1</v>
      </c>
      <c r="AH15" s="5">
        <v>4</v>
      </c>
      <c r="AI15" s="5">
        <v>-61</v>
      </c>
      <c r="AK15" s="5">
        <v>12</v>
      </c>
      <c r="AL15" s="5" t="s">
        <v>8</v>
      </c>
      <c r="AM15" s="6">
        <v>44012.732976307867</v>
      </c>
      <c r="AN15" s="5" t="s">
        <v>42</v>
      </c>
      <c r="AO15" s="5">
        <v>1</v>
      </c>
      <c r="AP15" s="5">
        <v>1</v>
      </c>
      <c r="AQ15" s="5">
        <v>217</v>
      </c>
      <c r="AR15" s="5">
        <v>-60</v>
      </c>
      <c r="AT15" s="5">
        <v>12</v>
      </c>
      <c r="AU15" s="5" t="s">
        <v>8</v>
      </c>
      <c r="AV15" s="6">
        <v>44012.735637754631</v>
      </c>
      <c r="AW15" s="5" t="s">
        <v>43</v>
      </c>
      <c r="AX15" s="5">
        <v>1</v>
      </c>
      <c r="AY15" s="5">
        <v>1</v>
      </c>
      <c r="AZ15" s="5">
        <v>227</v>
      </c>
      <c r="BA15" s="5">
        <v>-61</v>
      </c>
      <c r="BC15" s="5">
        <v>12</v>
      </c>
      <c r="BD15" s="5" t="s">
        <v>8</v>
      </c>
      <c r="BE15" s="6">
        <v>44012.738125995369</v>
      </c>
      <c r="BF15" s="5" t="s">
        <v>46</v>
      </c>
      <c r="BG15" s="5">
        <v>1</v>
      </c>
      <c r="BH15" s="5">
        <v>1</v>
      </c>
      <c r="BI15" s="5">
        <v>237</v>
      </c>
      <c r="BJ15" s="5">
        <v>-61</v>
      </c>
      <c r="BL15" s="5">
        <v>12</v>
      </c>
      <c r="BM15" s="5" t="s">
        <v>8</v>
      </c>
      <c r="BN15" s="6">
        <v>44012.741447002314</v>
      </c>
      <c r="BO15" s="5" t="s">
        <v>48</v>
      </c>
      <c r="BP15" s="5">
        <v>1</v>
      </c>
      <c r="BQ15" s="5">
        <v>1</v>
      </c>
      <c r="BR15" s="5">
        <v>247</v>
      </c>
      <c r="BS15" s="5">
        <v>-61</v>
      </c>
    </row>
    <row r="16" spans="1:71" x14ac:dyDescent="0.25">
      <c r="A16" s="5">
        <v>13</v>
      </c>
      <c r="B16" s="5" t="s">
        <v>8</v>
      </c>
      <c r="C16" s="6">
        <v>44012.505881111108</v>
      </c>
      <c r="D16" s="5" t="s">
        <v>23</v>
      </c>
      <c r="E16" s="5">
        <v>1</v>
      </c>
      <c r="F16" s="5">
        <v>1</v>
      </c>
      <c r="G16" s="5">
        <v>1</v>
      </c>
      <c r="H16" s="5">
        <v>-58</v>
      </c>
      <c r="J16" s="5">
        <v>13</v>
      </c>
      <c r="K16" s="5" t="s">
        <v>8</v>
      </c>
      <c r="L16" s="6">
        <v>44012.719724016206</v>
      </c>
      <c r="M16" s="5" t="s">
        <v>39</v>
      </c>
      <c r="N16" s="5">
        <v>1</v>
      </c>
      <c r="O16" s="5">
        <v>1</v>
      </c>
      <c r="P16" s="5">
        <v>2</v>
      </c>
      <c r="Q16" s="5">
        <v>-61</v>
      </c>
      <c r="S16" s="5">
        <v>13</v>
      </c>
      <c r="T16" s="5" t="s">
        <v>8</v>
      </c>
      <c r="U16" s="6">
        <v>44012.724595601852</v>
      </c>
      <c r="V16" s="5" t="s">
        <v>40</v>
      </c>
      <c r="W16" s="5">
        <v>1</v>
      </c>
      <c r="X16" s="5">
        <v>1</v>
      </c>
      <c r="Y16" s="5">
        <v>3</v>
      </c>
      <c r="Z16" s="5">
        <v>-60</v>
      </c>
      <c r="AB16" s="5">
        <v>13</v>
      </c>
      <c r="AC16" s="5" t="s">
        <v>8</v>
      </c>
      <c r="AD16" s="6">
        <v>44012.726910590274</v>
      </c>
      <c r="AE16" s="5" t="s">
        <v>41</v>
      </c>
      <c r="AF16" s="5">
        <v>1</v>
      </c>
      <c r="AG16" s="5">
        <v>1</v>
      </c>
      <c r="AH16" s="5">
        <v>4</v>
      </c>
      <c r="AI16" s="5">
        <v>-59</v>
      </c>
      <c r="AK16" s="5">
        <v>13</v>
      </c>
      <c r="AL16" s="5" t="s">
        <v>8</v>
      </c>
      <c r="AM16" s="6">
        <v>44012.73298695602</v>
      </c>
      <c r="AN16" s="5" t="s">
        <v>42</v>
      </c>
      <c r="AO16" s="5">
        <v>1</v>
      </c>
      <c r="AP16" s="5">
        <v>1</v>
      </c>
      <c r="AQ16" s="5">
        <v>217</v>
      </c>
      <c r="AR16" s="5">
        <v>-60</v>
      </c>
      <c r="AT16" s="5">
        <v>13</v>
      </c>
      <c r="AU16" s="5" t="s">
        <v>8</v>
      </c>
      <c r="AV16" s="6">
        <v>44012.735650740738</v>
      </c>
      <c r="AW16" s="5" t="s">
        <v>43</v>
      </c>
      <c r="AX16" s="5">
        <v>1</v>
      </c>
      <c r="AY16" s="5">
        <v>1</v>
      </c>
      <c r="AZ16" s="5">
        <v>227</v>
      </c>
      <c r="BA16" s="5">
        <v>-60</v>
      </c>
      <c r="BC16" s="5">
        <v>13</v>
      </c>
      <c r="BD16" s="5" t="s">
        <v>8</v>
      </c>
      <c r="BE16" s="6">
        <v>44012.738141805552</v>
      </c>
      <c r="BF16" s="5" t="s">
        <v>46</v>
      </c>
      <c r="BG16" s="5">
        <v>1</v>
      </c>
      <c r="BH16" s="5">
        <v>1</v>
      </c>
      <c r="BI16" s="5">
        <v>237</v>
      </c>
      <c r="BJ16" s="5">
        <v>-61</v>
      </c>
      <c r="BL16" s="5">
        <v>13</v>
      </c>
      <c r="BM16" s="5" t="s">
        <v>8</v>
      </c>
      <c r="BN16" s="6">
        <v>44012.741461412035</v>
      </c>
      <c r="BO16" s="5" t="s">
        <v>48</v>
      </c>
      <c r="BP16" s="5">
        <v>1</v>
      </c>
      <c r="BQ16" s="5">
        <v>1</v>
      </c>
      <c r="BR16" s="5">
        <v>247</v>
      </c>
      <c r="BS16" s="5">
        <v>-60</v>
      </c>
    </row>
    <row r="17" spans="1:71" x14ac:dyDescent="0.25">
      <c r="A17" s="5">
        <v>14</v>
      </c>
      <c r="B17" s="5" t="s">
        <v>8</v>
      </c>
      <c r="C17" s="6">
        <v>44012.505891423614</v>
      </c>
      <c r="D17" s="5" t="s">
        <v>23</v>
      </c>
      <c r="E17" s="5">
        <v>1</v>
      </c>
      <c r="F17" s="5">
        <v>1</v>
      </c>
      <c r="G17" s="5">
        <v>1</v>
      </c>
      <c r="H17" s="5">
        <v>-59</v>
      </c>
      <c r="J17" s="5">
        <v>14</v>
      </c>
      <c r="K17" s="5" t="s">
        <v>8</v>
      </c>
      <c r="L17" s="6">
        <v>44012.719734398146</v>
      </c>
      <c r="M17" s="5" t="s">
        <v>39</v>
      </c>
      <c r="N17" s="5">
        <v>1</v>
      </c>
      <c r="O17" s="5">
        <v>1</v>
      </c>
      <c r="P17" s="5">
        <v>2</v>
      </c>
      <c r="Q17" s="5">
        <v>-61</v>
      </c>
      <c r="S17" s="5">
        <v>14</v>
      </c>
      <c r="T17" s="5" t="s">
        <v>8</v>
      </c>
      <c r="U17" s="6">
        <v>44012.724609062498</v>
      </c>
      <c r="V17" s="5" t="s">
        <v>40</v>
      </c>
      <c r="W17" s="5">
        <v>1</v>
      </c>
      <c r="X17" s="5">
        <v>1</v>
      </c>
      <c r="Y17" s="5">
        <v>3</v>
      </c>
      <c r="Z17" s="5">
        <v>-61</v>
      </c>
      <c r="AB17" s="5">
        <v>14</v>
      </c>
      <c r="AC17" s="5" t="s">
        <v>8</v>
      </c>
      <c r="AD17" s="6">
        <v>44012.726928564814</v>
      </c>
      <c r="AE17" s="5" t="s">
        <v>41</v>
      </c>
      <c r="AF17" s="5">
        <v>1</v>
      </c>
      <c r="AG17" s="5">
        <v>1</v>
      </c>
      <c r="AH17" s="5">
        <v>4</v>
      </c>
      <c r="AI17" s="5">
        <v>-62</v>
      </c>
      <c r="AK17" s="5">
        <v>14</v>
      </c>
      <c r="AL17" s="5" t="s">
        <v>8</v>
      </c>
      <c r="AM17" s="6">
        <v>44012.733001493056</v>
      </c>
      <c r="AN17" s="5" t="s">
        <v>42</v>
      </c>
      <c r="AO17" s="5">
        <v>1</v>
      </c>
      <c r="AP17" s="5">
        <v>1</v>
      </c>
      <c r="AQ17" s="5">
        <v>217</v>
      </c>
      <c r="AR17" s="5">
        <v>-62</v>
      </c>
      <c r="AT17" s="5">
        <v>14</v>
      </c>
      <c r="AU17" s="5" t="s">
        <v>8</v>
      </c>
      <c r="AV17" s="6">
        <v>44012.735660578706</v>
      </c>
      <c r="AW17" s="5" t="s">
        <v>43</v>
      </c>
      <c r="AX17" s="5">
        <v>1</v>
      </c>
      <c r="AY17" s="5">
        <v>1</v>
      </c>
      <c r="AZ17" s="5">
        <v>227</v>
      </c>
      <c r="BA17" s="5">
        <v>-61</v>
      </c>
      <c r="BC17" s="5">
        <v>14</v>
      </c>
      <c r="BD17" s="5" t="s">
        <v>8</v>
      </c>
      <c r="BE17" s="6">
        <v>44012.738149571756</v>
      </c>
      <c r="BF17" s="5" t="s">
        <v>46</v>
      </c>
      <c r="BG17" s="5">
        <v>1</v>
      </c>
      <c r="BH17" s="5">
        <v>1</v>
      </c>
      <c r="BI17" s="5">
        <v>237</v>
      </c>
      <c r="BJ17" s="5">
        <v>-60</v>
      </c>
      <c r="BL17" s="5">
        <v>14</v>
      </c>
      <c r="BM17" s="5" t="s">
        <v>8</v>
      </c>
      <c r="BN17" s="6">
        <v>44012.74147267361</v>
      </c>
      <c r="BO17" s="5" t="s">
        <v>48</v>
      </c>
      <c r="BP17" s="5">
        <v>1</v>
      </c>
      <c r="BQ17" s="5">
        <v>1</v>
      </c>
      <c r="BR17" s="5">
        <v>247</v>
      </c>
      <c r="BS17" s="5">
        <v>-61</v>
      </c>
    </row>
    <row r="18" spans="1:71" x14ac:dyDescent="0.25">
      <c r="A18" s="5">
        <v>15</v>
      </c>
      <c r="B18" s="5" t="s">
        <v>8</v>
      </c>
      <c r="C18" s="6">
        <v>44012.505911736109</v>
      </c>
      <c r="D18" s="5" t="s">
        <v>23</v>
      </c>
      <c r="E18" s="5">
        <v>1</v>
      </c>
      <c r="F18" s="5">
        <v>1</v>
      </c>
      <c r="G18" s="5">
        <v>1</v>
      </c>
      <c r="H18" s="5">
        <v>-57</v>
      </c>
      <c r="J18" s="5">
        <v>15</v>
      </c>
      <c r="K18" s="5" t="s">
        <v>8</v>
      </c>
      <c r="L18" s="6">
        <v>44012.719748888892</v>
      </c>
      <c r="M18" s="5" t="s">
        <v>39</v>
      </c>
      <c r="N18" s="5">
        <v>1</v>
      </c>
      <c r="O18" s="5">
        <v>1</v>
      </c>
      <c r="P18" s="5">
        <v>2</v>
      </c>
      <c r="Q18" s="5">
        <v>-60</v>
      </c>
      <c r="S18" s="5">
        <v>15</v>
      </c>
      <c r="T18" s="5" t="s">
        <v>8</v>
      </c>
      <c r="U18" s="6">
        <v>44012.724619050925</v>
      </c>
      <c r="V18" s="5" t="s">
        <v>40</v>
      </c>
      <c r="W18" s="5">
        <v>1</v>
      </c>
      <c r="X18" s="5">
        <v>1</v>
      </c>
      <c r="Y18" s="5">
        <v>3</v>
      </c>
      <c r="Z18" s="5">
        <v>-60</v>
      </c>
      <c r="AB18" s="5">
        <v>15</v>
      </c>
      <c r="AC18" s="5" t="s">
        <v>8</v>
      </c>
      <c r="AD18" s="6">
        <v>44012.726933078702</v>
      </c>
      <c r="AE18" s="5" t="s">
        <v>41</v>
      </c>
      <c r="AF18" s="5">
        <v>1</v>
      </c>
      <c r="AG18" s="5">
        <v>1</v>
      </c>
      <c r="AH18" s="5">
        <v>4</v>
      </c>
      <c r="AI18" s="5">
        <v>-61</v>
      </c>
      <c r="AK18" s="5">
        <v>15</v>
      </c>
      <c r="AL18" s="5" t="s">
        <v>8</v>
      </c>
      <c r="AM18" s="6">
        <v>44012.733009363423</v>
      </c>
      <c r="AN18" s="5" t="s">
        <v>42</v>
      </c>
      <c r="AO18" s="5">
        <v>1</v>
      </c>
      <c r="AP18" s="5">
        <v>1</v>
      </c>
      <c r="AQ18" s="5">
        <v>217</v>
      </c>
      <c r="AR18" s="5">
        <v>-62</v>
      </c>
      <c r="AT18" s="5">
        <v>15</v>
      </c>
      <c r="AU18" s="5" t="s">
        <v>8</v>
      </c>
      <c r="AV18" s="6">
        <v>44012.735674942131</v>
      </c>
      <c r="AW18" s="5" t="s">
        <v>43</v>
      </c>
      <c r="AX18" s="5">
        <v>1</v>
      </c>
      <c r="AY18" s="5">
        <v>1</v>
      </c>
      <c r="AZ18" s="5">
        <v>227</v>
      </c>
      <c r="BA18" s="5">
        <v>-61</v>
      </c>
      <c r="BC18" s="5">
        <v>15</v>
      </c>
      <c r="BD18" s="5" t="s">
        <v>8</v>
      </c>
      <c r="BE18" s="6">
        <v>44012.738160451387</v>
      </c>
      <c r="BF18" s="5" t="s">
        <v>46</v>
      </c>
      <c r="BG18" s="5">
        <v>1</v>
      </c>
      <c r="BH18" s="5">
        <v>1</v>
      </c>
      <c r="BI18" s="5">
        <v>237</v>
      </c>
      <c r="BJ18" s="5">
        <v>-60</v>
      </c>
      <c r="BL18" s="5">
        <v>15</v>
      </c>
      <c r="BM18" s="5" t="s">
        <v>8</v>
      </c>
      <c r="BN18" s="6">
        <v>44012.741482384263</v>
      </c>
      <c r="BO18" s="5" t="s">
        <v>48</v>
      </c>
      <c r="BP18" s="5">
        <v>1</v>
      </c>
      <c r="BQ18" s="5">
        <v>1</v>
      </c>
      <c r="BR18" s="5">
        <v>247</v>
      </c>
      <c r="BS18" s="5">
        <v>-61</v>
      </c>
    </row>
    <row r="19" spans="1:71" x14ac:dyDescent="0.25">
      <c r="A19" s="5">
        <v>16</v>
      </c>
      <c r="B19" s="5" t="s">
        <v>8</v>
      </c>
      <c r="C19" s="6">
        <v>44012.505914618057</v>
      </c>
      <c r="D19" s="5" t="s">
        <v>23</v>
      </c>
      <c r="E19" s="5">
        <v>1</v>
      </c>
      <c r="F19" s="5">
        <v>1</v>
      </c>
      <c r="G19" s="5">
        <v>1</v>
      </c>
      <c r="H19" s="5">
        <v>-56</v>
      </c>
      <c r="J19" s="5">
        <v>16</v>
      </c>
      <c r="K19" s="5" t="s">
        <v>8</v>
      </c>
      <c r="L19" s="6">
        <v>44012.719761921297</v>
      </c>
      <c r="M19" s="5" t="s">
        <v>39</v>
      </c>
      <c r="N19" s="5">
        <v>1</v>
      </c>
      <c r="O19" s="5">
        <v>1</v>
      </c>
      <c r="P19" s="5">
        <v>2</v>
      </c>
      <c r="Q19" s="5">
        <v>-60</v>
      </c>
      <c r="S19" s="5">
        <v>16</v>
      </c>
      <c r="T19" s="5" t="s">
        <v>8</v>
      </c>
      <c r="U19" s="6">
        <v>44012.724629895834</v>
      </c>
      <c r="V19" s="5" t="s">
        <v>40</v>
      </c>
      <c r="W19" s="5">
        <v>1</v>
      </c>
      <c r="X19" s="5">
        <v>1</v>
      </c>
      <c r="Y19" s="5">
        <v>3</v>
      </c>
      <c r="Z19" s="5">
        <v>-61</v>
      </c>
      <c r="AB19" s="5">
        <v>16</v>
      </c>
      <c r="AC19" s="5" t="s">
        <v>8</v>
      </c>
      <c r="AD19" s="6">
        <v>44012.726947430558</v>
      </c>
      <c r="AE19" s="5" t="s">
        <v>41</v>
      </c>
      <c r="AF19" s="5">
        <v>1</v>
      </c>
      <c r="AG19" s="5">
        <v>1</v>
      </c>
      <c r="AH19" s="5">
        <v>4</v>
      </c>
      <c r="AI19" s="5">
        <v>-60</v>
      </c>
      <c r="AK19" s="5">
        <v>16</v>
      </c>
      <c r="AL19" s="5" t="s">
        <v>8</v>
      </c>
      <c r="AM19" s="6">
        <v>44012.733022175926</v>
      </c>
      <c r="AN19" s="5" t="s">
        <v>42</v>
      </c>
      <c r="AO19" s="5">
        <v>1</v>
      </c>
      <c r="AP19" s="5">
        <v>1</v>
      </c>
      <c r="AQ19" s="5">
        <v>217</v>
      </c>
      <c r="AR19" s="5">
        <v>-61</v>
      </c>
      <c r="AT19" s="5">
        <v>16</v>
      </c>
      <c r="AU19" s="5" t="s">
        <v>8</v>
      </c>
      <c r="AV19" s="6">
        <v>44012.735684606479</v>
      </c>
      <c r="AW19" s="5" t="s">
        <v>43</v>
      </c>
      <c r="AX19" s="5">
        <v>1</v>
      </c>
      <c r="AY19" s="5">
        <v>1</v>
      </c>
      <c r="AZ19" s="5">
        <v>227</v>
      </c>
      <c r="BA19" s="5">
        <v>-60</v>
      </c>
      <c r="BC19" s="5">
        <v>16</v>
      </c>
      <c r="BD19" s="5" t="s">
        <v>8</v>
      </c>
      <c r="BE19" s="6">
        <v>44012.738175196762</v>
      </c>
      <c r="BF19" s="5" t="s">
        <v>46</v>
      </c>
      <c r="BG19" s="5">
        <v>1</v>
      </c>
      <c r="BH19" s="5">
        <v>1</v>
      </c>
      <c r="BI19" s="5">
        <v>237</v>
      </c>
      <c r="BJ19" s="5">
        <v>-60</v>
      </c>
      <c r="BL19" s="5">
        <v>16</v>
      </c>
      <c r="BM19" s="5" t="s">
        <v>8</v>
      </c>
      <c r="BN19" s="6">
        <v>44012.741494363429</v>
      </c>
      <c r="BO19" s="5" t="s">
        <v>48</v>
      </c>
      <c r="BP19" s="5">
        <v>1</v>
      </c>
      <c r="BQ19" s="5">
        <v>1</v>
      </c>
      <c r="BR19" s="5">
        <v>247</v>
      </c>
      <c r="BS19" s="5">
        <v>-61</v>
      </c>
    </row>
    <row r="20" spans="1:71" x14ac:dyDescent="0.25">
      <c r="A20" s="5">
        <v>17</v>
      </c>
      <c r="B20" s="5" t="s">
        <v>8</v>
      </c>
      <c r="C20" s="6">
        <v>44012.505928831015</v>
      </c>
      <c r="D20" s="5" t="s">
        <v>23</v>
      </c>
      <c r="E20" s="5">
        <v>1</v>
      </c>
      <c r="F20" s="5">
        <v>1</v>
      </c>
      <c r="G20" s="5">
        <v>1</v>
      </c>
      <c r="H20" s="5">
        <v>-59</v>
      </c>
      <c r="J20" s="5">
        <v>17</v>
      </c>
      <c r="K20" s="5" t="s">
        <v>8</v>
      </c>
      <c r="L20" s="6">
        <v>44012.719770439813</v>
      </c>
      <c r="M20" s="5" t="s">
        <v>39</v>
      </c>
      <c r="N20" s="5">
        <v>1</v>
      </c>
      <c r="O20" s="5">
        <v>1</v>
      </c>
      <c r="P20" s="5">
        <v>2</v>
      </c>
      <c r="Q20" s="5">
        <v>-60</v>
      </c>
      <c r="S20" s="5">
        <v>17</v>
      </c>
      <c r="T20" s="5" t="s">
        <v>8</v>
      </c>
      <c r="U20" s="6">
        <v>44012.724653113422</v>
      </c>
      <c r="V20" s="5" t="s">
        <v>40</v>
      </c>
      <c r="W20" s="5">
        <v>1</v>
      </c>
      <c r="X20" s="5">
        <v>1</v>
      </c>
      <c r="Y20" s="5">
        <v>3</v>
      </c>
      <c r="Z20" s="5">
        <v>-61</v>
      </c>
      <c r="AB20" s="5">
        <v>17</v>
      </c>
      <c r="AC20" s="5" t="s">
        <v>8</v>
      </c>
      <c r="AD20" s="6">
        <v>44012.726957094907</v>
      </c>
      <c r="AE20" s="5" t="s">
        <v>41</v>
      </c>
      <c r="AF20" s="5">
        <v>1</v>
      </c>
      <c r="AG20" s="5">
        <v>1</v>
      </c>
      <c r="AH20" s="5">
        <v>4</v>
      </c>
      <c r="AI20" s="5">
        <v>-61</v>
      </c>
      <c r="AK20" s="5">
        <v>17</v>
      </c>
      <c r="AL20" s="5" t="s">
        <v>8</v>
      </c>
      <c r="AM20" s="6">
        <v>44012.733041284722</v>
      </c>
      <c r="AN20" s="5" t="s">
        <v>42</v>
      </c>
      <c r="AO20" s="5">
        <v>1</v>
      </c>
      <c r="AP20" s="5">
        <v>1</v>
      </c>
      <c r="AQ20" s="5">
        <v>217</v>
      </c>
      <c r="AR20" s="5">
        <v>-60</v>
      </c>
      <c r="AT20" s="5">
        <v>17</v>
      </c>
      <c r="AU20" s="5" t="s">
        <v>8</v>
      </c>
      <c r="AV20" s="6">
        <v>44012.735698668985</v>
      </c>
      <c r="AW20" s="5" t="s">
        <v>43</v>
      </c>
      <c r="AX20" s="5">
        <v>1</v>
      </c>
      <c r="AY20" s="5">
        <v>1</v>
      </c>
      <c r="AZ20" s="5">
        <v>227</v>
      </c>
      <c r="BA20" s="5">
        <v>-60</v>
      </c>
      <c r="BC20" s="5">
        <v>17</v>
      </c>
      <c r="BD20" s="5" t="s">
        <v>8</v>
      </c>
      <c r="BE20" s="6">
        <v>44012.738184097223</v>
      </c>
      <c r="BF20" s="5" t="s">
        <v>46</v>
      </c>
      <c r="BG20" s="5">
        <v>1</v>
      </c>
      <c r="BH20" s="5">
        <v>1</v>
      </c>
      <c r="BI20" s="5">
        <v>237</v>
      </c>
      <c r="BJ20" s="5">
        <v>-61</v>
      </c>
      <c r="BL20" s="5">
        <v>17</v>
      </c>
      <c r="BM20" s="5" t="s">
        <v>8</v>
      </c>
      <c r="BN20" s="6">
        <v>44012.741504884259</v>
      </c>
      <c r="BO20" s="5" t="s">
        <v>48</v>
      </c>
      <c r="BP20" s="5">
        <v>1</v>
      </c>
      <c r="BQ20" s="5">
        <v>1</v>
      </c>
      <c r="BR20" s="5">
        <v>247</v>
      </c>
      <c r="BS20" s="5">
        <v>-60</v>
      </c>
    </row>
    <row r="21" spans="1:71" x14ac:dyDescent="0.25">
      <c r="A21" s="5">
        <v>18</v>
      </c>
      <c r="B21" s="5" t="s">
        <v>8</v>
      </c>
      <c r="C21" s="6">
        <v>44012.505938657407</v>
      </c>
      <c r="D21" s="5" t="s">
        <v>23</v>
      </c>
      <c r="E21" s="5">
        <v>1</v>
      </c>
      <c r="F21" s="5">
        <v>1</v>
      </c>
      <c r="G21" s="5">
        <v>1</v>
      </c>
      <c r="H21" s="5">
        <v>-59</v>
      </c>
      <c r="J21" s="5">
        <v>18</v>
      </c>
      <c r="K21" s="5" t="s">
        <v>8</v>
      </c>
      <c r="L21" s="6">
        <v>44012.719781122687</v>
      </c>
      <c r="M21" s="5" t="s">
        <v>39</v>
      </c>
      <c r="N21" s="5">
        <v>1</v>
      </c>
      <c r="O21" s="5">
        <v>1</v>
      </c>
      <c r="P21" s="5">
        <v>2</v>
      </c>
      <c r="Q21" s="5">
        <v>-60</v>
      </c>
      <c r="S21" s="5">
        <v>18</v>
      </c>
      <c r="T21" s="5" t="s">
        <v>8</v>
      </c>
      <c r="U21" s="6">
        <v>44012.724676307873</v>
      </c>
      <c r="V21" s="5" t="s">
        <v>40</v>
      </c>
      <c r="W21" s="5">
        <v>1</v>
      </c>
      <c r="X21" s="5">
        <v>1</v>
      </c>
      <c r="Y21" s="5">
        <v>3</v>
      </c>
      <c r="Z21" s="5">
        <v>-61</v>
      </c>
      <c r="AB21" s="5">
        <v>18</v>
      </c>
      <c r="AC21" s="5" t="s">
        <v>8</v>
      </c>
      <c r="AD21" s="6">
        <v>44012.726968182869</v>
      </c>
      <c r="AE21" s="5" t="s">
        <v>41</v>
      </c>
      <c r="AF21" s="5">
        <v>1</v>
      </c>
      <c r="AG21" s="5">
        <v>1</v>
      </c>
      <c r="AH21" s="5">
        <v>4</v>
      </c>
      <c r="AI21" s="5">
        <v>-60</v>
      </c>
      <c r="AK21" s="5">
        <v>18</v>
      </c>
      <c r="AL21" s="5" t="s">
        <v>8</v>
      </c>
      <c r="AM21" s="6">
        <v>44012.73304402778</v>
      </c>
      <c r="AN21" s="5" t="s">
        <v>42</v>
      </c>
      <c r="AO21" s="5">
        <v>1</v>
      </c>
      <c r="AP21" s="5">
        <v>1</v>
      </c>
      <c r="AQ21" s="5">
        <v>217</v>
      </c>
      <c r="AR21" s="5">
        <v>-61</v>
      </c>
      <c r="AT21" s="5">
        <v>18</v>
      </c>
      <c r="AU21" s="5" t="s">
        <v>8</v>
      </c>
      <c r="AV21" s="6">
        <v>44012.73570834491</v>
      </c>
      <c r="AW21" s="5" t="s">
        <v>43</v>
      </c>
      <c r="AX21" s="5">
        <v>1</v>
      </c>
      <c r="AY21" s="5">
        <v>1</v>
      </c>
      <c r="AZ21" s="5">
        <v>227</v>
      </c>
      <c r="BA21" s="5">
        <v>-60</v>
      </c>
      <c r="BC21" s="5">
        <v>18</v>
      </c>
      <c r="BD21" s="5" t="s">
        <v>8</v>
      </c>
      <c r="BE21" s="6">
        <v>44012.738197546299</v>
      </c>
      <c r="BF21" s="5" t="s">
        <v>46</v>
      </c>
      <c r="BG21" s="5">
        <v>1</v>
      </c>
      <c r="BH21" s="5">
        <v>1</v>
      </c>
      <c r="BI21" s="5">
        <v>237</v>
      </c>
      <c r="BJ21" s="5">
        <v>-61</v>
      </c>
      <c r="BL21" s="5">
        <v>18</v>
      </c>
      <c r="BM21" s="5" t="s">
        <v>8</v>
      </c>
      <c r="BN21" s="6">
        <v>44012.741519027775</v>
      </c>
      <c r="BO21" s="5" t="s">
        <v>48</v>
      </c>
      <c r="BP21" s="5">
        <v>1</v>
      </c>
      <c r="BQ21" s="5">
        <v>1</v>
      </c>
      <c r="BR21" s="5">
        <v>247</v>
      </c>
      <c r="BS21" s="5">
        <v>-61</v>
      </c>
    </row>
    <row r="22" spans="1:71" x14ac:dyDescent="0.25">
      <c r="A22" s="5">
        <v>19</v>
      </c>
      <c r="B22" s="5" t="s">
        <v>8</v>
      </c>
      <c r="C22" s="6">
        <v>44012.505951250001</v>
      </c>
      <c r="D22" s="5" t="s">
        <v>23</v>
      </c>
      <c r="E22" s="5">
        <v>1</v>
      </c>
      <c r="F22" s="5">
        <v>1</v>
      </c>
      <c r="G22" s="5">
        <v>1</v>
      </c>
      <c r="H22" s="5">
        <v>-57</v>
      </c>
      <c r="J22" s="5">
        <v>19</v>
      </c>
      <c r="K22" s="5" t="s">
        <v>8</v>
      </c>
      <c r="L22" s="6">
        <v>44012.719793807868</v>
      </c>
      <c r="M22" s="5" t="s">
        <v>39</v>
      </c>
      <c r="N22" s="5">
        <v>1</v>
      </c>
      <c r="O22" s="5">
        <v>1</v>
      </c>
      <c r="P22" s="5">
        <v>2</v>
      </c>
      <c r="Q22" s="5">
        <v>-61</v>
      </c>
      <c r="S22" s="5">
        <v>19</v>
      </c>
      <c r="T22" s="5" t="s">
        <v>8</v>
      </c>
      <c r="U22" s="6">
        <v>44012.724689120369</v>
      </c>
      <c r="V22" s="5" t="s">
        <v>40</v>
      </c>
      <c r="W22" s="5">
        <v>1</v>
      </c>
      <c r="X22" s="5">
        <v>1</v>
      </c>
      <c r="Y22" s="5">
        <v>3</v>
      </c>
      <c r="Z22" s="5">
        <v>-61</v>
      </c>
      <c r="AB22" s="5">
        <v>19</v>
      </c>
      <c r="AC22" s="5" t="s">
        <v>8</v>
      </c>
      <c r="AD22" s="6">
        <v>44012.72697945602</v>
      </c>
      <c r="AE22" s="5" t="s">
        <v>41</v>
      </c>
      <c r="AF22" s="5">
        <v>1</v>
      </c>
      <c r="AG22" s="5">
        <v>1</v>
      </c>
      <c r="AH22" s="5">
        <v>4</v>
      </c>
      <c r="AI22" s="5">
        <v>-61</v>
      </c>
      <c r="AK22" s="5">
        <v>19</v>
      </c>
      <c r="AL22" s="5" t="s">
        <v>8</v>
      </c>
      <c r="AM22" s="6">
        <v>44012.733056493053</v>
      </c>
      <c r="AN22" s="5" t="s">
        <v>42</v>
      </c>
      <c r="AO22" s="5">
        <v>1</v>
      </c>
      <c r="AP22" s="5">
        <v>1</v>
      </c>
      <c r="AQ22" s="5">
        <v>217</v>
      </c>
      <c r="AR22" s="5">
        <v>-60</v>
      </c>
      <c r="AT22" s="5">
        <v>19</v>
      </c>
      <c r="AU22" s="5" t="s">
        <v>8</v>
      </c>
      <c r="AV22" s="6">
        <v>44012.735717696756</v>
      </c>
      <c r="AW22" s="5" t="s">
        <v>43</v>
      </c>
      <c r="AX22" s="5">
        <v>1</v>
      </c>
      <c r="AY22" s="5">
        <v>1</v>
      </c>
      <c r="AZ22" s="5">
        <v>227</v>
      </c>
      <c r="BA22" s="5">
        <v>-60</v>
      </c>
      <c r="BC22" s="5">
        <v>19</v>
      </c>
      <c r="BD22" s="5" t="s">
        <v>8</v>
      </c>
      <c r="BE22" s="6">
        <v>44012.738207129631</v>
      </c>
      <c r="BF22" s="5" t="s">
        <v>46</v>
      </c>
      <c r="BG22" s="5">
        <v>1</v>
      </c>
      <c r="BH22" s="5">
        <v>1</v>
      </c>
      <c r="BI22" s="5">
        <v>237</v>
      </c>
      <c r="BJ22" s="5">
        <v>-61</v>
      </c>
      <c r="BL22" s="5">
        <v>19</v>
      </c>
      <c r="BM22" s="5" t="s">
        <v>8</v>
      </c>
      <c r="BN22" s="6">
        <v>44012.741527916667</v>
      </c>
      <c r="BO22" s="5" t="s">
        <v>48</v>
      </c>
      <c r="BP22" s="5">
        <v>1</v>
      </c>
      <c r="BQ22" s="5">
        <v>1</v>
      </c>
      <c r="BR22" s="5">
        <v>247</v>
      </c>
      <c r="BS22" s="5">
        <v>-60</v>
      </c>
    </row>
    <row r="23" spans="1:71" x14ac:dyDescent="0.25">
      <c r="A23" s="5">
        <v>20</v>
      </c>
      <c r="B23" s="5" t="s">
        <v>8</v>
      </c>
      <c r="C23" s="6">
        <v>44012.5059615625</v>
      </c>
      <c r="D23" s="5" t="s">
        <v>23</v>
      </c>
      <c r="E23" s="5">
        <v>1</v>
      </c>
      <c r="F23" s="5">
        <v>1</v>
      </c>
      <c r="G23" s="5">
        <v>1</v>
      </c>
      <c r="H23" s="5">
        <v>-56</v>
      </c>
      <c r="J23" s="5">
        <v>20</v>
      </c>
      <c r="K23" s="5" t="s">
        <v>8</v>
      </c>
      <c r="L23" s="6">
        <v>44012.719816666664</v>
      </c>
      <c r="M23" s="5" t="s">
        <v>39</v>
      </c>
      <c r="N23" s="5">
        <v>1</v>
      </c>
      <c r="O23" s="5">
        <v>1</v>
      </c>
      <c r="P23" s="5">
        <v>2</v>
      </c>
      <c r="Q23" s="5">
        <v>-61</v>
      </c>
      <c r="S23" s="5">
        <v>20</v>
      </c>
      <c r="T23" s="5" t="s">
        <v>8</v>
      </c>
      <c r="U23" s="6">
        <v>44012.724701458334</v>
      </c>
      <c r="V23" s="5" t="s">
        <v>40</v>
      </c>
      <c r="W23" s="5">
        <v>1</v>
      </c>
      <c r="X23" s="5">
        <v>1</v>
      </c>
      <c r="Y23" s="5">
        <v>3</v>
      </c>
      <c r="Z23" s="5">
        <v>-62</v>
      </c>
      <c r="AB23" s="5">
        <v>20</v>
      </c>
      <c r="AC23" s="5" t="s">
        <v>8</v>
      </c>
      <c r="AD23" s="6">
        <v>44012.726997430553</v>
      </c>
      <c r="AE23" s="5" t="s">
        <v>41</v>
      </c>
      <c r="AF23" s="5">
        <v>1</v>
      </c>
      <c r="AG23" s="5">
        <v>1</v>
      </c>
      <c r="AH23" s="5">
        <v>4</v>
      </c>
      <c r="AI23" s="5">
        <v>-61</v>
      </c>
      <c r="AK23" s="5">
        <v>20</v>
      </c>
      <c r="AL23" s="5" t="s">
        <v>8</v>
      </c>
      <c r="AM23" s="6">
        <v>44012.733071284725</v>
      </c>
      <c r="AN23" s="5" t="s">
        <v>42</v>
      </c>
      <c r="AO23" s="5">
        <v>1</v>
      </c>
      <c r="AP23" s="5">
        <v>1</v>
      </c>
      <c r="AQ23" s="5">
        <v>217</v>
      </c>
      <c r="AR23" s="5">
        <v>-61</v>
      </c>
      <c r="AT23" s="5">
        <v>20</v>
      </c>
      <c r="AU23" s="5" t="s">
        <v>8</v>
      </c>
      <c r="AV23" s="6">
        <v>44012.73572931713</v>
      </c>
      <c r="AW23" s="5" t="s">
        <v>43</v>
      </c>
      <c r="AX23" s="5">
        <v>1</v>
      </c>
      <c r="AY23" s="5">
        <v>1</v>
      </c>
      <c r="AZ23" s="5">
        <v>227</v>
      </c>
      <c r="BA23" s="5">
        <v>-61</v>
      </c>
      <c r="BC23" s="5">
        <v>20</v>
      </c>
      <c r="BD23" s="5" t="s">
        <v>8</v>
      </c>
      <c r="BE23" s="6">
        <v>44012.73823033565</v>
      </c>
      <c r="BF23" s="5" t="s">
        <v>46</v>
      </c>
      <c r="BG23" s="5">
        <v>1</v>
      </c>
      <c r="BH23" s="5">
        <v>1</v>
      </c>
      <c r="BI23" s="5">
        <v>237</v>
      </c>
      <c r="BJ23" s="5">
        <v>-60</v>
      </c>
      <c r="BL23" s="5">
        <v>20</v>
      </c>
      <c r="BM23" s="5" t="s">
        <v>8</v>
      </c>
      <c r="BN23" s="6">
        <v>44012.741543310185</v>
      </c>
      <c r="BO23" s="5" t="s">
        <v>48</v>
      </c>
      <c r="BP23" s="5">
        <v>1</v>
      </c>
      <c r="BQ23" s="5">
        <v>1</v>
      </c>
      <c r="BR23" s="5">
        <v>247</v>
      </c>
      <c r="BS23" s="5">
        <v>-60</v>
      </c>
    </row>
    <row r="24" spans="1:71" x14ac:dyDescent="0.25">
      <c r="A24" s="5">
        <v>21</v>
      </c>
      <c r="B24" s="5" t="s">
        <v>8</v>
      </c>
      <c r="C24" s="6">
        <v>44012.505973541665</v>
      </c>
      <c r="D24" s="5" t="s">
        <v>23</v>
      </c>
      <c r="E24" s="5">
        <v>1</v>
      </c>
      <c r="F24" s="5">
        <v>1</v>
      </c>
      <c r="G24" s="5">
        <v>1</v>
      </c>
      <c r="H24" s="5">
        <v>-56</v>
      </c>
      <c r="J24" s="5">
        <v>21</v>
      </c>
      <c r="K24" s="5" t="s">
        <v>8</v>
      </c>
      <c r="L24" s="6">
        <v>44012.719827083332</v>
      </c>
      <c r="M24" s="5" t="s">
        <v>39</v>
      </c>
      <c r="N24" s="5">
        <v>1</v>
      </c>
      <c r="O24" s="5">
        <v>1</v>
      </c>
      <c r="P24" s="5">
        <v>2</v>
      </c>
      <c r="Q24" s="5">
        <v>-62</v>
      </c>
      <c r="S24" s="5">
        <v>21</v>
      </c>
      <c r="T24" s="5" t="s">
        <v>8</v>
      </c>
      <c r="U24" s="6">
        <v>44012.724714212964</v>
      </c>
      <c r="V24" s="5" t="s">
        <v>40</v>
      </c>
      <c r="W24" s="5">
        <v>1</v>
      </c>
      <c r="X24" s="5">
        <v>1</v>
      </c>
      <c r="Y24" s="5">
        <v>3</v>
      </c>
      <c r="Z24" s="5">
        <v>-61</v>
      </c>
      <c r="AB24" s="5">
        <v>21</v>
      </c>
      <c r="AC24" s="5" t="s">
        <v>8</v>
      </c>
      <c r="AD24" s="6">
        <v>44012.727006793983</v>
      </c>
      <c r="AE24" s="5" t="s">
        <v>41</v>
      </c>
      <c r="AF24" s="5">
        <v>1</v>
      </c>
      <c r="AG24" s="5">
        <v>1</v>
      </c>
      <c r="AH24" s="5">
        <v>4</v>
      </c>
      <c r="AI24" s="5">
        <v>-60</v>
      </c>
      <c r="AK24" s="5">
        <v>21</v>
      </c>
      <c r="AL24" s="5" t="s">
        <v>8</v>
      </c>
      <c r="AM24" s="6">
        <v>44012.733079548612</v>
      </c>
      <c r="AN24" s="5" t="s">
        <v>42</v>
      </c>
      <c r="AO24" s="5">
        <v>1</v>
      </c>
      <c r="AP24" s="5">
        <v>1</v>
      </c>
      <c r="AQ24" s="5">
        <v>217</v>
      </c>
      <c r="AR24" s="5">
        <v>-61</v>
      </c>
      <c r="AT24" s="5">
        <v>21</v>
      </c>
      <c r="AU24" s="5" t="s">
        <v>8</v>
      </c>
      <c r="AV24" s="6">
        <v>44012.735742106481</v>
      </c>
      <c r="AW24" s="5" t="s">
        <v>43</v>
      </c>
      <c r="AX24" s="5">
        <v>1</v>
      </c>
      <c r="AY24" s="5">
        <v>1</v>
      </c>
      <c r="AZ24" s="5">
        <v>227</v>
      </c>
      <c r="BA24" s="5">
        <v>-60</v>
      </c>
      <c r="BC24" s="5">
        <v>21</v>
      </c>
      <c r="BD24" s="5" t="s">
        <v>8</v>
      </c>
      <c r="BE24" s="6">
        <v>44012.738241296298</v>
      </c>
      <c r="BF24" s="5" t="s">
        <v>46</v>
      </c>
      <c r="BG24" s="5">
        <v>1</v>
      </c>
      <c r="BH24" s="5">
        <v>1</v>
      </c>
      <c r="BI24" s="5">
        <v>237</v>
      </c>
      <c r="BJ24" s="5">
        <v>-61</v>
      </c>
      <c r="BL24" s="5">
        <v>21</v>
      </c>
      <c r="BM24" s="5" t="s">
        <v>8</v>
      </c>
      <c r="BN24" s="6">
        <v>44012.741551851854</v>
      </c>
      <c r="BO24" s="5" t="s">
        <v>48</v>
      </c>
      <c r="BP24" s="5">
        <v>1</v>
      </c>
      <c r="BQ24" s="5">
        <v>1</v>
      </c>
      <c r="BR24" s="5">
        <v>247</v>
      </c>
      <c r="BS24" s="5">
        <v>-61</v>
      </c>
    </row>
    <row r="25" spans="1:71" x14ac:dyDescent="0.25">
      <c r="A25" s="5">
        <v>22</v>
      </c>
      <c r="B25" s="5" t="s">
        <v>8</v>
      </c>
      <c r="C25" s="6">
        <v>44012.505987048607</v>
      </c>
      <c r="D25" s="5" t="s">
        <v>23</v>
      </c>
      <c r="E25" s="5">
        <v>1</v>
      </c>
      <c r="F25" s="5">
        <v>1</v>
      </c>
      <c r="G25" s="5">
        <v>1</v>
      </c>
      <c r="H25" s="5">
        <v>-57</v>
      </c>
      <c r="J25" s="5">
        <v>22</v>
      </c>
      <c r="K25" s="5" t="s">
        <v>8</v>
      </c>
      <c r="L25" s="6">
        <v>44012.719850277776</v>
      </c>
      <c r="M25" s="5" t="s">
        <v>39</v>
      </c>
      <c r="N25" s="5">
        <v>1</v>
      </c>
      <c r="O25" s="5">
        <v>1</v>
      </c>
      <c r="P25" s="5">
        <v>2</v>
      </c>
      <c r="Q25" s="5">
        <v>-62</v>
      </c>
      <c r="S25" s="5">
        <v>22</v>
      </c>
      <c r="T25" s="5" t="s">
        <v>8</v>
      </c>
      <c r="U25" s="6">
        <v>44012.724737430559</v>
      </c>
      <c r="V25" s="5" t="s">
        <v>40</v>
      </c>
      <c r="W25" s="5">
        <v>1</v>
      </c>
      <c r="X25" s="5">
        <v>1</v>
      </c>
      <c r="Y25" s="5">
        <v>3</v>
      </c>
      <c r="Z25" s="5">
        <v>-61</v>
      </c>
      <c r="AB25" s="5">
        <v>22</v>
      </c>
      <c r="AC25" s="5" t="s">
        <v>8</v>
      </c>
      <c r="AD25" s="6">
        <v>44012.727015034725</v>
      </c>
      <c r="AE25" s="5" t="s">
        <v>41</v>
      </c>
      <c r="AF25" s="5">
        <v>1</v>
      </c>
      <c r="AG25" s="5">
        <v>1</v>
      </c>
      <c r="AH25" s="5">
        <v>4</v>
      </c>
      <c r="AI25" s="5">
        <v>-61</v>
      </c>
      <c r="AK25" s="5">
        <v>22</v>
      </c>
      <c r="AL25" s="5" t="s">
        <v>8</v>
      </c>
      <c r="AM25" s="6">
        <v>44012.733102754632</v>
      </c>
      <c r="AN25" s="5" t="s">
        <v>42</v>
      </c>
      <c r="AO25" s="5">
        <v>1</v>
      </c>
      <c r="AP25" s="5">
        <v>1</v>
      </c>
      <c r="AQ25" s="5">
        <v>217</v>
      </c>
      <c r="AR25" s="5">
        <v>-61</v>
      </c>
      <c r="AT25" s="5">
        <v>22</v>
      </c>
      <c r="AU25" s="5" t="s">
        <v>8</v>
      </c>
      <c r="AV25" s="6">
        <v>44012.735758020834</v>
      </c>
      <c r="AW25" s="5" t="s">
        <v>43</v>
      </c>
      <c r="AX25" s="5">
        <v>1</v>
      </c>
      <c r="AY25" s="5">
        <v>1</v>
      </c>
      <c r="AZ25" s="5">
        <v>227</v>
      </c>
      <c r="BA25" s="5">
        <v>-61</v>
      </c>
      <c r="BC25" s="5">
        <v>22</v>
      </c>
      <c r="BD25" s="5" t="s">
        <v>8</v>
      </c>
      <c r="BE25" s="6">
        <v>44012.738254004631</v>
      </c>
      <c r="BF25" s="5" t="s">
        <v>46</v>
      </c>
      <c r="BG25" s="5">
        <v>1</v>
      </c>
      <c r="BH25" s="5">
        <v>1</v>
      </c>
      <c r="BI25" s="5">
        <v>237</v>
      </c>
      <c r="BJ25" s="5">
        <v>-60</v>
      </c>
      <c r="BL25" s="5">
        <v>22</v>
      </c>
      <c r="BM25" s="5" t="s">
        <v>8</v>
      </c>
      <c r="BN25" s="6">
        <v>44012.741563263888</v>
      </c>
      <c r="BO25" s="5" t="s">
        <v>48</v>
      </c>
      <c r="BP25" s="5">
        <v>1</v>
      </c>
      <c r="BQ25" s="5">
        <v>1</v>
      </c>
      <c r="BR25" s="5">
        <v>247</v>
      </c>
      <c r="BS25" s="5">
        <v>-60</v>
      </c>
    </row>
    <row r="26" spans="1:71" x14ac:dyDescent="0.25">
      <c r="A26" s="5">
        <v>23</v>
      </c>
      <c r="B26" s="5" t="s">
        <v>8</v>
      </c>
      <c r="C26" s="6">
        <v>44012.505996157408</v>
      </c>
      <c r="D26" s="5" t="s">
        <v>23</v>
      </c>
      <c r="E26" s="5">
        <v>1</v>
      </c>
      <c r="F26" s="5">
        <v>1</v>
      </c>
      <c r="G26" s="5">
        <v>1</v>
      </c>
      <c r="H26" s="5">
        <v>-59</v>
      </c>
      <c r="J26" s="5">
        <v>23</v>
      </c>
      <c r="K26" s="5" t="s">
        <v>8</v>
      </c>
      <c r="L26" s="6">
        <v>44012.719863356484</v>
      </c>
      <c r="M26" s="5" t="s">
        <v>39</v>
      </c>
      <c r="N26" s="5">
        <v>1</v>
      </c>
      <c r="O26" s="5">
        <v>1</v>
      </c>
      <c r="P26" s="5">
        <v>2</v>
      </c>
      <c r="Q26" s="5">
        <v>-60</v>
      </c>
      <c r="S26" s="5">
        <v>23</v>
      </c>
      <c r="T26" s="5" t="s">
        <v>8</v>
      </c>
      <c r="U26" s="6">
        <v>44012.724745740743</v>
      </c>
      <c r="V26" s="5" t="s">
        <v>40</v>
      </c>
      <c r="W26" s="5">
        <v>1</v>
      </c>
      <c r="X26" s="5">
        <v>1</v>
      </c>
      <c r="Y26" s="5">
        <v>3</v>
      </c>
      <c r="Z26" s="5">
        <v>-60</v>
      </c>
      <c r="AB26" s="5">
        <v>23</v>
      </c>
      <c r="AC26" s="5" t="s">
        <v>8</v>
      </c>
      <c r="AD26" s="6">
        <v>44012.72702716435</v>
      </c>
      <c r="AE26" s="5" t="s">
        <v>41</v>
      </c>
      <c r="AF26" s="5">
        <v>1</v>
      </c>
      <c r="AG26" s="5">
        <v>1</v>
      </c>
      <c r="AH26" s="5">
        <v>4</v>
      </c>
      <c r="AI26" s="5">
        <v>-60</v>
      </c>
      <c r="AK26" s="5">
        <v>23</v>
      </c>
      <c r="AL26" s="5" t="s">
        <v>8</v>
      </c>
      <c r="AM26" s="6">
        <v>44012.733113831018</v>
      </c>
      <c r="AN26" s="5" t="s">
        <v>42</v>
      </c>
      <c r="AO26" s="5">
        <v>1</v>
      </c>
      <c r="AP26" s="5">
        <v>1</v>
      </c>
      <c r="AQ26" s="5">
        <v>217</v>
      </c>
      <c r="AR26" s="5">
        <v>-61</v>
      </c>
      <c r="AT26" s="5">
        <v>23</v>
      </c>
      <c r="AU26" s="5" t="s">
        <v>8</v>
      </c>
      <c r="AV26" s="6">
        <v>44012.735764074074</v>
      </c>
      <c r="AW26" s="5" t="s">
        <v>43</v>
      </c>
      <c r="AX26" s="5">
        <v>1</v>
      </c>
      <c r="AY26" s="5">
        <v>1</v>
      </c>
      <c r="AZ26" s="5">
        <v>227</v>
      </c>
      <c r="BA26" s="5">
        <v>-61</v>
      </c>
      <c r="BC26" s="5">
        <v>23</v>
      </c>
      <c r="BD26" s="5" t="s">
        <v>8</v>
      </c>
      <c r="BE26" s="6">
        <v>44012.738264502317</v>
      </c>
      <c r="BF26" s="5" t="s">
        <v>46</v>
      </c>
      <c r="BG26" s="5">
        <v>1</v>
      </c>
      <c r="BH26" s="5">
        <v>1</v>
      </c>
      <c r="BI26" s="5">
        <v>237</v>
      </c>
      <c r="BJ26" s="5">
        <v>-60</v>
      </c>
      <c r="BL26" s="5">
        <v>23</v>
      </c>
      <c r="BM26" s="5" t="s">
        <v>8</v>
      </c>
      <c r="BN26" s="6">
        <v>44012.741577314817</v>
      </c>
      <c r="BO26" s="5" t="s">
        <v>48</v>
      </c>
      <c r="BP26" s="5">
        <v>1</v>
      </c>
      <c r="BQ26" s="5">
        <v>1</v>
      </c>
      <c r="BR26" s="5">
        <v>247</v>
      </c>
      <c r="BS26" s="5">
        <v>-60</v>
      </c>
    </row>
    <row r="27" spans="1:71" x14ac:dyDescent="0.25">
      <c r="A27">
        <v>24</v>
      </c>
      <c r="B27" s="5" t="s">
        <v>8</v>
      </c>
      <c r="C27" s="6">
        <v>44012.506007164353</v>
      </c>
      <c r="D27" s="5" t="s">
        <v>23</v>
      </c>
      <c r="E27">
        <v>1</v>
      </c>
      <c r="F27">
        <v>1</v>
      </c>
      <c r="G27">
        <v>1</v>
      </c>
      <c r="H27">
        <v>-59</v>
      </c>
      <c r="J27">
        <v>24</v>
      </c>
      <c r="K27" s="5" t="s">
        <v>8</v>
      </c>
      <c r="L27" s="6">
        <v>44012.719878148149</v>
      </c>
      <c r="M27" s="5" t="s">
        <v>39</v>
      </c>
      <c r="N27">
        <v>1</v>
      </c>
      <c r="O27">
        <v>1</v>
      </c>
      <c r="P27">
        <v>2</v>
      </c>
      <c r="Q27">
        <v>-62</v>
      </c>
      <c r="S27">
        <v>24</v>
      </c>
      <c r="T27" s="5" t="s">
        <v>8</v>
      </c>
      <c r="U27" s="6">
        <v>44012.724758067132</v>
      </c>
      <c r="V27" s="5" t="s">
        <v>40</v>
      </c>
      <c r="W27">
        <v>1</v>
      </c>
      <c r="X27">
        <v>1</v>
      </c>
      <c r="Y27">
        <v>3</v>
      </c>
      <c r="Z27">
        <v>-61</v>
      </c>
      <c r="AB27">
        <v>24</v>
      </c>
      <c r="AC27" s="5" t="s">
        <v>8</v>
      </c>
      <c r="AD27" s="6">
        <v>44012.727041331018</v>
      </c>
      <c r="AE27" s="5" t="s">
        <v>41</v>
      </c>
      <c r="AF27">
        <v>1</v>
      </c>
      <c r="AG27">
        <v>1</v>
      </c>
      <c r="AH27">
        <v>4</v>
      </c>
      <c r="AI27">
        <v>-60</v>
      </c>
      <c r="AK27">
        <v>24</v>
      </c>
      <c r="AL27" s="5" t="s">
        <v>8</v>
      </c>
      <c r="AM27" s="6">
        <v>44012.733129328706</v>
      </c>
      <c r="AN27" s="5" t="s">
        <v>42</v>
      </c>
      <c r="AO27">
        <v>1</v>
      </c>
      <c r="AP27">
        <v>1</v>
      </c>
      <c r="AQ27">
        <v>217</v>
      </c>
      <c r="AR27">
        <v>-60</v>
      </c>
      <c r="AT27">
        <v>24</v>
      </c>
      <c r="AU27" s="5" t="s">
        <v>8</v>
      </c>
      <c r="AV27" s="6">
        <v>44012.735787280093</v>
      </c>
      <c r="AW27" s="5" t="s">
        <v>43</v>
      </c>
      <c r="AX27">
        <v>1</v>
      </c>
      <c r="AY27">
        <v>1</v>
      </c>
      <c r="AZ27">
        <v>227</v>
      </c>
      <c r="BA27">
        <v>-61</v>
      </c>
      <c r="BC27">
        <v>24</v>
      </c>
      <c r="BD27" s="5" t="s">
        <v>8</v>
      </c>
      <c r="BE27" s="6">
        <v>44012.738276990742</v>
      </c>
      <c r="BF27" s="5" t="s">
        <v>46</v>
      </c>
      <c r="BG27">
        <v>1</v>
      </c>
      <c r="BH27">
        <v>1</v>
      </c>
      <c r="BI27">
        <v>237</v>
      </c>
      <c r="BJ27">
        <v>-61</v>
      </c>
      <c r="BL27">
        <v>24</v>
      </c>
      <c r="BM27" s="5" t="s">
        <v>8</v>
      </c>
      <c r="BN27" s="6">
        <v>44012.741587546298</v>
      </c>
      <c r="BO27" s="5" t="s">
        <v>48</v>
      </c>
      <c r="BP27">
        <v>1</v>
      </c>
      <c r="BQ27">
        <v>1</v>
      </c>
      <c r="BR27">
        <v>247</v>
      </c>
      <c r="BS27">
        <v>-60</v>
      </c>
    </row>
    <row r="28" spans="1:71" x14ac:dyDescent="0.25">
      <c r="A28">
        <v>25</v>
      </c>
      <c r="B28" s="5" t="s">
        <v>8</v>
      </c>
      <c r="C28" s="6">
        <v>44012.506025717594</v>
      </c>
      <c r="D28" s="5" t="s">
        <v>23</v>
      </c>
      <c r="E28">
        <v>1</v>
      </c>
      <c r="F28">
        <v>1</v>
      </c>
      <c r="G28">
        <v>1</v>
      </c>
      <c r="H28">
        <v>-58</v>
      </c>
      <c r="J28">
        <v>25</v>
      </c>
      <c r="K28" s="5" t="s">
        <v>8</v>
      </c>
      <c r="L28" s="6">
        <v>44012.719884872684</v>
      </c>
      <c r="M28" s="5" t="s">
        <v>39</v>
      </c>
      <c r="N28">
        <v>1</v>
      </c>
      <c r="O28">
        <v>1</v>
      </c>
      <c r="P28">
        <v>2</v>
      </c>
      <c r="Q28">
        <v>-61</v>
      </c>
      <c r="S28">
        <v>25</v>
      </c>
      <c r="T28" s="5" t="s">
        <v>8</v>
      </c>
      <c r="U28" s="6">
        <v>44012.724768587963</v>
      </c>
      <c r="V28" s="5" t="s">
        <v>40</v>
      </c>
      <c r="W28">
        <v>1</v>
      </c>
      <c r="X28">
        <v>1</v>
      </c>
      <c r="Y28">
        <v>3</v>
      </c>
      <c r="Z28">
        <v>-61</v>
      </c>
      <c r="AB28">
        <v>25</v>
      </c>
      <c r="AC28" s="5" t="s">
        <v>8</v>
      </c>
      <c r="AD28" s="6">
        <v>44012.727048819441</v>
      </c>
      <c r="AE28" s="5" t="s">
        <v>41</v>
      </c>
      <c r="AF28">
        <v>1</v>
      </c>
      <c r="AG28">
        <v>1</v>
      </c>
      <c r="AH28">
        <v>4</v>
      </c>
      <c r="AI28">
        <v>-61</v>
      </c>
      <c r="AK28">
        <v>25</v>
      </c>
      <c r="AL28" s="5" t="s">
        <v>8</v>
      </c>
      <c r="AM28" s="6">
        <v>44012.733137175928</v>
      </c>
      <c r="AN28" s="5" t="s">
        <v>42</v>
      </c>
      <c r="AO28">
        <v>1</v>
      </c>
      <c r="AP28">
        <v>1</v>
      </c>
      <c r="AQ28">
        <v>217</v>
      </c>
      <c r="AR28">
        <v>-61</v>
      </c>
      <c r="AT28">
        <v>25</v>
      </c>
      <c r="AU28" s="5" t="s">
        <v>8</v>
      </c>
      <c r="AV28" s="6">
        <v>44012.735799571761</v>
      </c>
      <c r="AW28" s="5" t="s">
        <v>43</v>
      </c>
      <c r="AX28">
        <v>1</v>
      </c>
      <c r="AY28">
        <v>1</v>
      </c>
      <c r="AZ28">
        <v>227</v>
      </c>
      <c r="BA28">
        <v>-61</v>
      </c>
      <c r="BL28">
        <v>25</v>
      </c>
      <c r="BM28" s="5" t="s">
        <v>8</v>
      </c>
      <c r="BN28" s="6">
        <v>44012.741602488422</v>
      </c>
      <c r="BO28" s="5" t="s">
        <v>48</v>
      </c>
      <c r="BP28">
        <v>1</v>
      </c>
      <c r="BQ28">
        <v>1</v>
      </c>
      <c r="BR28">
        <v>247</v>
      </c>
      <c r="BS28">
        <v>-61</v>
      </c>
    </row>
    <row r="29" spans="1:71" x14ac:dyDescent="0.25">
      <c r="A29">
        <v>26</v>
      </c>
      <c r="B29" s="5" t="s">
        <v>8</v>
      </c>
      <c r="C29" s="6">
        <v>44012.506030648146</v>
      </c>
      <c r="D29" s="5" t="s">
        <v>23</v>
      </c>
      <c r="E29">
        <v>1</v>
      </c>
      <c r="F29">
        <v>1</v>
      </c>
      <c r="G29">
        <v>1</v>
      </c>
      <c r="H29">
        <v>-59</v>
      </c>
      <c r="J29">
        <v>26</v>
      </c>
      <c r="K29" s="5" t="s">
        <v>8</v>
      </c>
      <c r="L29" s="6">
        <v>44012.719904999998</v>
      </c>
      <c r="M29" s="5" t="s">
        <v>39</v>
      </c>
      <c r="N29">
        <v>1</v>
      </c>
      <c r="O29">
        <v>1</v>
      </c>
      <c r="P29">
        <v>2</v>
      </c>
      <c r="Q29">
        <v>-60</v>
      </c>
      <c r="AB29">
        <v>26</v>
      </c>
      <c r="AC29" s="5" t="s">
        <v>8</v>
      </c>
      <c r="AD29" s="6">
        <v>44012.727063622682</v>
      </c>
      <c r="AE29" s="5" t="s">
        <v>41</v>
      </c>
      <c r="AF29">
        <v>1</v>
      </c>
      <c r="AG29">
        <v>1</v>
      </c>
      <c r="AH29">
        <v>4</v>
      </c>
      <c r="AI29">
        <v>-61</v>
      </c>
      <c r="AK29">
        <v>26</v>
      </c>
      <c r="AL29" s="5" t="s">
        <v>8</v>
      </c>
      <c r="AM29" s="6">
        <v>44012.733148472224</v>
      </c>
      <c r="AN29" s="5" t="s">
        <v>42</v>
      </c>
      <c r="AO29">
        <v>1</v>
      </c>
      <c r="AP29">
        <v>1</v>
      </c>
      <c r="AQ29">
        <v>217</v>
      </c>
      <c r="AR29">
        <v>-60</v>
      </c>
      <c r="AT29">
        <v>26</v>
      </c>
      <c r="AU29" s="5" t="s">
        <v>8</v>
      </c>
      <c r="AV29" s="6">
        <v>44012.735812557868</v>
      </c>
      <c r="AW29" s="5" t="s">
        <v>43</v>
      </c>
      <c r="AX29">
        <v>1</v>
      </c>
      <c r="AY29">
        <v>1</v>
      </c>
      <c r="AZ29">
        <v>227</v>
      </c>
      <c r="BA29">
        <v>-61</v>
      </c>
      <c r="BL29">
        <v>26</v>
      </c>
      <c r="BM29" s="5" t="s">
        <v>8</v>
      </c>
      <c r="BN29" s="6">
        <v>44012.74161099537</v>
      </c>
      <c r="BO29" s="5" t="s">
        <v>48</v>
      </c>
      <c r="BP29">
        <v>1</v>
      </c>
      <c r="BQ29">
        <v>1</v>
      </c>
      <c r="BR29">
        <v>247</v>
      </c>
      <c r="BS29">
        <v>-60</v>
      </c>
    </row>
    <row r="30" spans="1:71" x14ac:dyDescent="0.25">
      <c r="A30">
        <v>27</v>
      </c>
      <c r="B30" s="5" t="s">
        <v>8</v>
      </c>
      <c r="C30" s="6">
        <v>44012.506043298614</v>
      </c>
      <c r="D30" s="5" t="s">
        <v>23</v>
      </c>
      <c r="E30">
        <v>1</v>
      </c>
      <c r="F30">
        <v>1</v>
      </c>
      <c r="G30">
        <v>1</v>
      </c>
      <c r="H30">
        <v>-57</v>
      </c>
      <c r="J30">
        <v>27</v>
      </c>
      <c r="K30" s="5" t="s">
        <v>8</v>
      </c>
      <c r="L30" s="6">
        <v>44012.719910358799</v>
      </c>
      <c r="M30" s="5" t="s">
        <v>39</v>
      </c>
      <c r="N30">
        <v>1</v>
      </c>
      <c r="O30">
        <v>1</v>
      </c>
      <c r="P30">
        <v>2</v>
      </c>
      <c r="Q30">
        <v>-61</v>
      </c>
      <c r="AB30">
        <v>27</v>
      </c>
      <c r="AC30" s="5" t="s">
        <v>8</v>
      </c>
      <c r="AD30" s="6">
        <v>44012.727072430556</v>
      </c>
      <c r="AE30" s="5" t="s">
        <v>41</v>
      </c>
      <c r="AF30">
        <v>1</v>
      </c>
      <c r="AG30">
        <v>1</v>
      </c>
      <c r="AH30">
        <v>4</v>
      </c>
      <c r="AI30">
        <v>-60</v>
      </c>
      <c r="AK30">
        <v>27</v>
      </c>
      <c r="AL30" s="5" t="s">
        <v>8</v>
      </c>
      <c r="AM30" s="6">
        <v>44012.733161597222</v>
      </c>
      <c r="AN30" s="5" t="s">
        <v>42</v>
      </c>
      <c r="AO30">
        <v>1</v>
      </c>
      <c r="AP30">
        <v>1</v>
      </c>
      <c r="AQ30">
        <v>217</v>
      </c>
      <c r="AR30">
        <v>-60</v>
      </c>
      <c r="AT30">
        <v>27</v>
      </c>
      <c r="AU30" s="5" t="s">
        <v>8</v>
      </c>
      <c r="AV30" s="6">
        <v>44012.735827083336</v>
      </c>
      <c r="AW30" s="5" t="s">
        <v>43</v>
      </c>
      <c r="AX30">
        <v>1</v>
      </c>
      <c r="AY30">
        <v>1</v>
      </c>
      <c r="AZ30">
        <v>227</v>
      </c>
      <c r="BA30">
        <v>-60</v>
      </c>
      <c r="BL30">
        <v>27</v>
      </c>
      <c r="BM30" s="5" t="s">
        <v>8</v>
      </c>
      <c r="BN30" s="6">
        <v>44012.74162064815</v>
      </c>
      <c r="BO30" s="5" t="s">
        <v>48</v>
      </c>
      <c r="BP30">
        <v>1</v>
      </c>
      <c r="BQ30">
        <v>1</v>
      </c>
      <c r="BR30">
        <v>247</v>
      </c>
      <c r="BS30">
        <v>-61</v>
      </c>
    </row>
    <row r="31" spans="1:71" x14ac:dyDescent="0.25">
      <c r="A31">
        <v>28</v>
      </c>
      <c r="B31" s="5" t="s">
        <v>8</v>
      </c>
      <c r="C31" s="6">
        <v>44012.506053877318</v>
      </c>
      <c r="D31" s="5" t="s">
        <v>23</v>
      </c>
      <c r="E31">
        <v>1</v>
      </c>
      <c r="F31">
        <v>1</v>
      </c>
      <c r="G31">
        <v>1</v>
      </c>
      <c r="H31">
        <v>-56</v>
      </c>
      <c r="J31">
        <v>28</v>
      </c>
      <c r="K31" s="5" t="s">
        <v>8</v>
      </c>
      <c r="L31" s="6">
        <v>44012.719919537034</v>
      </c>
      <c r="M31" s="5" t="s">
        <v>39</v>
      </c>
      <c r="N31">
        <v>1</v>
      </c>
      <c r="O31">
        <v>1</v>
      </c>
      <c r="P31">
        <v>2</v>
      </c>
      <c r="Q31">
        <v>-61</v>
      </c>
      <c r="AB31">
        <v>28</v>
      </c>
      <c r="AC31" s="5" t="s">
        <v>8</v>
      </c>
      <c r="AD31" s="6">
        <v>44012.727085162034</v>
      </c>
      <c r="AE31" s="5" t="s">
        <v>41</v>
      </c>
      <c r="AF31">
        <v>1</v>
      </c>
      <c r="AG31">
        <v>1</v>
      </c>
      <c r="AH31">
        <v>4</v>
      </c>
      <c r="AI31">
        <v>-62</v>
      </c>
      <c r="AK31">
        <v>28</v>
      </c>
      <c r="AL31" s="5" t="s">
        <v>8</v>
      </c>
      <c r="AM31" s="6">
        <v>44012.73317846065</v>
      </c>
      <c r="AN31" s="5" t="s">
        <v>42</v>
      </c>
      <c r="AO31">
        <v>1</v>
      </c>
      <c r="AP31">
        <v>1</v>
      </c>
      <c r="AQ31">
        <v>217</v>
      </c>
      <c r="AR31">
        <v>-61</v>
      </c>
      <c r="AT31">
        <v>28</v>
      </c>
      <c r="AU31" s="5" t="s">
        <v>8</v>
      </c>
      <c r="AV31" s="6">
        <v>44012.735834999999</v>
      </c>
      <c r="AW31" s="5" t="s">
        <v>43</v>
      </c>
      <c r="AX31">
        <v>1</v>
      </c>
      <c r="AY31">
        <v>1</v>
      </c>
      <c r="AZ31">
        <v>227</v>
      </c>
      <c r="BA31">
        <v>-61</v>
      </c>
      <c r="BL31">
        <v>28</v>
      </c>
      <c r="BM31" s="5" t="s">
        <v>8</v>
      </c>
      <c r="BN31" s="6">
        <v>44012.741634155092</v>
      </c>
      <c r="BO31" s="5" t="s">
        <v>48</v>
      </c>
      <c r="BP31">
        <v>1</v>
      </c>
      <c r="BQ31">
        <v>1</v>
      </c>
      <c r="BR31">
        <v>247</v>
      </c>
      <c r="BS31">
        <v>-60</v>
      </c>
    </row>
    <row r="32" spans="1:71" x14ac:dyDescent="0.25">
      <c r="A32">
        <v>29</v>
      </c>
      <c r="B32" s="5" t="s">
        <v>8</v>
      </c>
      <c r="C32" s="6">
        <v>44012.506070763891</v>
      </c>
      <c r="D32" s="5" t="s">
        <v>23</v>
      </c>
      <c r="E32">
        <v>1</v>
      </c>
      <c r="F32">
        <v>1</v>
      </c>
      <c r="G32">
        <v>1</v>
      </c>
      <c r="H32">
        <v>-56</v>
      </c>
      <c r="J32">
        <v>29</v>
      </c>
      <c r="K32" s="5" t="s">
        <v>8</v>
      </c>
      <c r="L32" s="6">
        <v>44012.719931250002</v>
      </c>
      <c r="M32" s="5" t="s">
        <v>39</v>
      </c>
      <c r="N32">
        <v>1</v>
      </c>
      <c r="O32">
        <v>1</v>
      </c>
      <c r="P32">
        <v>2</v>
      </c>
      <c r="Q32">
        <v>-61</v>
      </c>
      <c r="AB32">
        <v>29</v>
      </c>
      <c r="AC32" s="5" t="s">
        <v>8</v>
      </c>
      <c r="AD32" s="6">
        <v>44012.727097870367</v>
      </c>
      <c r="AE32" s="5" t="s">
        <v>41</v>
      </c>
      <c r="AF32">
        <v>1</v>
      </c>
      <c r="AG32">
        <v>1</v>
      </c>
      <c r="AH32">
        <v>4</v>
      </c>
      <c r="AI32">
        <v>-61</v>
      </c>
      <c r="AK32">
        <v>29</v>
      </c>
      <c r="AL32" s="5" t="s">
        <v>8</v>
      </c>
      <c r="AM32" s="6">
        <v>44012.733184652781</v>
      </c>
      <c r="AN32" s="5" t="s">
        <v>42</v>
      </c>
      <c r="AO32">
        <v>1</v>
      </c>
      <c r="AP32">
        <v>1</v>
      </c>
      <c r="AQ32">
        <v>217</v>
      </c>
      <c r="AR32">
        <v>-60</v>
      </c>
      <c r="BL32">
        <v>29</v>
      </c>
      <c r="BM32" s="5" t="s">
        <v>8</v>
      </c>
      <c r="BN32" s="6">
        <v>44012.741644178241</v>
      </c>
      <c r="BO32" s="5" t="s">
        <v>48</v>
      </c>
      <c r="BP32">
        <v>1</v>
      </c>
      <c r="BQ32">
        <v>1</v>
      </c>
      <c r="BR32">
        <v>247</v>
      </c>
      <c r="BS32">
        <v>-61</v>
      </c>
    </row>
    <row r="33" spans="1:35" x14ac:dyDescent="0.25">
      <c r="A33">
        <v>30</v>
      </c>
      <c r="B33" s="5" t="s">
        <v>8</v>
      </c>
      <c r="C33" s="6">
        <v>44012.506076608799</v>
      </c>
      <c r="D33" s="5" t="s">
        <v>23</v>
      </c>
      <c r="E33">
        <v>1</v>
      </c>
      <c r="F33">
        <v>1</v>
      </c>
      <c r="G33">
        <v>1</v>
      </c>
      <c r="H33">
        <v>-57</v>
      </c>
      <c r="J33">
        <v>30</v>
      </c>
      <c r="K33" s="5" t="s">
        <v>8</v>
      </c>
      <c r="L33" s="6">
        <v>44012.719942326388</v>
      </c>
      <c r="M33" s="5" t="s">
        <v>39</v>
      </c>
      <c r="N33">
        <v>1</v>
      </c>
      <c r="O33">
        <v>1</v>
      </c>
      <c r="P33">
        <v>2</v>
      </c>
      <c r="Q33">
        <v>-61</v>
      </c>
      <c r="AB33">
        <v>30</v>
      </c>
      <c r="AC33" s="5" t="s">
        <v>8</v>
      </c>
      <c r="AD33" s="6">
        <v>44012.72710822917</v>
      </c>
      <c r="AE33" s="5" t="s">
        <v>41</v>
      </c>
      <c r="AF33">
        <v>1</v>
      </c>
      <c r="AG33">
        <v>1</v>
      </c>
      <c r="AH33">
        <v>4</v>
      </c>
      <c r="AI33">
        <v>-62</v>
      </c>
    </row>
    <row r="34" spans="1:35" x14ac:dyDescent="0.25">
      <c r="A34">
        <v>31</v>
      </c>
      <c r="B34" s="5" t="s">
        <v>8</v>
      </c>
      <c r="C34" s="6">
        <v>44012.506088935188</v>
      </c>
      <c r="D34" s="5" t="s">
        <v>23</v>
      </c>
      <c r="E34">
        <v>1</v>
      </c>
      <c r="F34">
        <v>1</v>
      </c>
      <c r="G34">
        <v>1</v>
      </c>
      <c r="H34">
        <v>-56</v>
      </c>
      <c r="J34">
        <v>31</v>
      </c>
      <c r="K34" s="5" t="s">
        <v>8</v>
      </c>
      <c r="L34" s="6">
        <v>44012.719965532408</v>
      </c>
      <c r="M34" s="5" t="s">
        <v>39</v>
      </c>
      <c r="N34">
        <v>1</v>
      </c>
      <c r="O34">
        <v>1</v>
      </c>
      <c r="P34">
        <v>2</v>
      </c>
      <c r="Q34">
        <v>-61</v>
      </c>
    </row>
    <row r="35" spans="1:35" x14ac:dyDescent="0.25">
      <c r="A35">
        <v>32</v>
      </c>
      <c r="B35" s="5" t="s">
        <v>8</v>
      </c>
      <c r="C35" s="6">
        <v>44012.506107997688</v>
      </c>
      <c r="D35" s="5" t="s">
        <v>23</v>
      </c>
      <c r="E35">
        <v>1</v>
      </c>
      <c r="F35">
        <v>1</v>
      </c>
      <c r="G35">
        <v>1</v>
      </c>
      <c r="H35">
        <v>-59</v>
      </c>
      <c r="J35">
        <v>32</v>
      </c>
      <c r="K35" s="5" t="s">
        <v>8</v>
      </c>
      <c r="L35" s="6">
        <v>44012.719976875</v>
      </c>
      <c r="M35" s="5" t="s">
        <v>39</v>
      </c>
      <c r="N35">
        <v>1</v>
      </c>
      <c r="O35">
        <v>1</v>
      </c>
      <c r="P35">
        <v>2</v>
      </c>
      <c r="Q35">
        <v>-60</v>
      </c>
    </row>
    <row r="36" spans="1:35" x14ac:dyDescent="0.25">
      <c r="A36">
        <v>33</v>
      </c>
      <c r="B36" s="5" t="s">
        <v>8</v>
      </c>
      <c r="C36" s="6">
        <v>44012.506112106479</v>
      </c>
      <c r="D36" s="5" t="s">
        <v>23</v>
      </c>
      <c r="E36">
        <v>1</v>
      </c>
      <c r="F36">
        <v>1</v>
      </c>
      <c r="G36">
        <v>1</v>
      </c>
      <c r="H36">
        <v>-56</v>
      </c>
      <c r="J36">
        <v>33</v>
      </c>
      <c r="K36" s="5" t="s">
        <v>8</v>
      </c>
      <c r="L36" s="6">
        <v>44012.719988541663</v>
      </c>
      <c r="M36" s="5" t="s">
        <v>39</v>
      </c>
      <c r="N36">
        <v>1</v>
      </c>
      <c r="O36">
        <v>1</v>
      </c>
      <c r="P36">
        <v>2</v>
      </c>
      <c r="Q36">
        <v>-60</v>
      </c>
    </row>
    <row r="37" spans="1:35" x14ac:dyDescent="0.25">
      <c r="A37">
        <v>34</v>
      </c>
      <c r="B37" s="5" t="s">
        <v>8</v>
      </c>
      <c r="C37" s="6">
        <v>44012.506123136576</v>
      </c>
      <c r="D37" s="5" t="s">
        <v>23</v>
      </c>
      <c r="E37">
        <v>1</v>
      </c>
      <c r="F37">
        <v>1</v>
      </c>
      <c r="G37">
        <v>1</v>
      </c>
      <c r="H37">
        <v>-56</v>
      </c>
      <c r="J37">
        <v>34</v>
      </c>
      <c r="K37" s="5" t="s">
        <v>8</v>
      </c>
      <c r="L37" s="6">
        <v>44012.720000532405</v>
      </c>
      <c r="M37" s="5" t="s">
        <v>39</v>
      </c>
      <c r="N37">
        <v>1</v>
      </c>
      <c r="O37">
        <v>1</v>
      </c>
      <c r="P37">
        <v>2</v>
      </c>
      <c r="Q37">
        <v>-60</v>
      </c>
    </row>
    <row r="38" spans="1:35" x14ac:dyDescent="0.25">
      <c r="A38">
        <v>35</v>
      </c>
      <c r="B38" s="5" t="s">
        <v>8</v>
      </c>
      <c r="C38" s="6">
        <v>44012.506136539349</v>
      </c>
      <c r="D38" s="5" t="s">
        <v>23</v>
      </c>
      <c r="E38">
        <v>1</v>
      </c>
      <c r="F38">
        <v>1</v>
      </c>
      <c r="G38">
        <v>1</v>
      </c>
      <c r="H38">
        <v>-56</v>
      </c>
      <c r="J38">
        <v>35</v>
      </c>
      <c r="K38" s="5" t="s">
        <v>8</v>
      </c>
      <c r="L38" s="6">
        <v>44012.720011874997</v>
      </c>
      <c r="M38" s="5" t="s">
        <v>39</v>
      </c>
      <c r="N38">
        <v>1</v>
      </c>
      <c r="O38">
        <v>1</v>
      </c>
      <c r="P38">
        <v>2</v>
      </c>
      <c r="Q38">
        <v>-61</v>
      </c>
    </row>
    <row r="39" spans="1:35" x14ac:dyDescent="0.25">
      <c r="A39">
        <v>36</v>
      </c>
      <c r="B39" s="5" t="s">
        <v>8</v>
      </c>
      <c r="C39" s="6">
        <v>44012.506146203705</v>
      </c>
      <c r="D39" s="5" t="s">
        <v>23</v>
      </c>
      <c r="E39">
        <v>1</v>
      </c>
      <c r="F39">
        <v>1</v>
      </c>
      <c r="G39">
        <v>1</v>
      </c>
      <c r="H39">
        <v>-56</v>
      </c>
      <c r="J39">
        <v>36</v>
      </c>
      <c r="K39" s="5" t="s">
        <v>8</v>
      </c>
      <c r="L39" s="6">
        <v>44012.720024826391</v>
      </c>
      <c r="M39" s="5" t="s">
        <v>39</v>
      </c>
      <c r="N39">
        <v>1</v>
      </c>
      <c r="O39">
        <v>1</v>
      </c>
      <c r="P39">
        <v>2</v>
      </c>
      <c r="Q39">
        <v>-61</v>
      </c>
    </row>
    <row r="40" spans="1:35" x14ac:dyDescent="0.25">
      <c r="A40">
        <v>37</v>
      </c>
      <c r="B40" s="5" t="s">
        <v>8</v>
      </c>
      <c r="C40" s="6">
        <v>44012.506157777774</v>
      </c>
      <c r="D40" s="5" t="s">
        <v>23</v>
      </c>
      <c r="E40">
        <v>1</v>
      </c>
      <c r="F40">
        <v>1</v>
      </c>
      <c r="G40">
        <v>1</v>
      </c>
      <c r="H40">
        <v>-59</v>
      </c>
      <c r="J40">
        <v>37</v>
      </c>
      <c r="K40" s="5" t="s">
        <v>8</v>
      </c>
      <c r="L40" s="6">
        <v>44012.720037268518</v>
      </c>
      <c r="M40" s="5" t="s">
        <v>39</v>
      </c>
      <c r="N40">
        <v>1</v>
      </c>
      <c r="O40">
        <v>1</v>
      </c>
      <c r="P40">
        <v>2</v>
      </c>
      <c r="Q40">
        <v>-61</v>
      </c>
    </row>
    <row r="41" spans="1:35" x14ac:dyDescent="0.25">
      <c r="A41">
        <v>38</v>
      </c>
      <c r="B41" s="5" t="s">
        <v>8</v>
      </c>
      <c r="C41" s="6">
        <v>44012.506180983793</v>
      </c>
      <c r="D41" s="5" t="s">
        <v>23</v>
      </c>
      <c r="E41">
        <v>1</v>
      </c>
      <c r="F41">
        <v>1</v>
      </c>
      <c r="G41">
        <v>1</v>
      </c>
      <c r="H41">
        <v>-55</v>
      </c>
      <c r="J41">
        <v>38</v>
      </c>
      <c r="K41" s="5" t="s">
        <v>8</v>
      </c>
      <c r="L41" s="6">
        <v>44012.720047129631</v>
      </c>
      <c r="M41" s="5" t="s">
        <v>39</v>
      </c>
      <c r="N41">
        <v>1</v>
      </c>
      <c r="O41">
        <v>1</v>
      </c>
      <c r="P41">
        <v>2</v>
      </c>
      <c r="Q41">
        <v>-60</v>
      </c>
    </row>
    <row r="42" spans="1:35" x14ac:dyDescent="0.25">
      <c r="A42">
        <v>39</v>
      </c>
      <c r="B42" s="5" t="s">
        <v>8</v>
      </c>
      <c r="C42" s="6">
        <v>44012.50619965278</v>
      </c>
      <c r="D42" s="5" t="s">
        <v>23</v>
      </c>
      <c r="E42">
        <v>1</v>
      </c>
      <c r="F42">
        <v>1</v>
      </c>
      <c r="G42">
        <v>1</v>
      </c>
      <c r="H42">
        <v>-58</v>
      </c>
      <c r="J42">
        <v>39</v>
      </c>
      <c r="K42" s="5" t="s">
        <v>8</v>
      </c>
      <c r="L42" s="6">
        <v>44012.720058553241</v>
      </c>
      <c r="M42" s="5" t="s">
        <v>39</v>
      </c>
      <c r="N42">
        <v>1</v>
      </c>
      <c r="O42">
        <v>1</v>
      </c>
      <c r="P42">
        <v>2</v>
      </c>
      <c r="Q42">
        <v>-60</v>
      </c>
    </row>
    <row r="43" spans="1:35" x14ac:dyDescent="0.25">
      <c r="A43">
        <v>40</v>
      </c>
      <c r="B43" s="5" t="s">
        <v>8</v>
      </c>
      <c r="C43" s="6">
        <v>44012.506204293983</v>
      </c>
      <c r="D43" s="5" t="s">
        <v>23</v>
      </c>
      <c r="E43">
        <v>1</v>
      </c>
      <c r="F43">
        <v>1</v>
      </c>
      <c r="G43">
        <v>1</v>
      </c>
      <c r="H43">
        <v>-59</v>
      </c>
      <c r="J43">
        <v>40</v>
      </c>
      <c r="K43" s="5" t="s">
        <v>8</v>
      </c>
      <c r="L43" s="6">
        <v>44012.720076944446</v>
      </c>
      <c r="M43" s="5" t="s">
        <v>39</v>
      </c>
      <c r="N43">
        <v>1</v>
      </c>
      <c r="O43">
        <v>1</v>
      </c>
      <c r="P43">
        <v>2</v>
      </c>
      <c r="Q43">
        <v>-61</v>
      </c>
    </row>
    <row r="44" spans="1:35" x14ac:dyDescent="0.25">
      <c r="A44">
        <v>41</v>
      </c>
      <c r="B44" s="5" t="s">
        <v>8</v>
      </c>
      <c r="C44" s="6">
        <v>44012.506222951386</v>
      </c>
      <c r="D44" s="5" t="s">
        <v>23</v>
      </c>
      <c r="E44">
        <v>1</v>
      </c>
      <c r="F44">
        <v>1</v>
      </c>
      <c r="G44">
        <v>1</v>
      </c>
      <c r="H44">
        <v>-58</v>
      </c>
      <c r="J44">
        <v>41</v>
      </c>
      <c r="K44" s="5" t="s">
        <v>8</v>
      </c>
      <c r="L44" s="6">
        <v>44012.720081527776</v>
      </c>
      <c r="M44" s="5" t="s">
        <v>39</v>
      </c>
      <c r="N44">
        <v>1</v>
      </c>
      <c r="O44">
        <v>1</v>
      </c>
      <c r="P44">
        <v>2</v>
      </c>
      <c r="Q44">
        <v>-60</v>
      </c>
    </row>
    <row r="45" spans="1:35" x14ac:dyDescent="0.25">
      <c r="A45">
        <v>42</v>
      </c>
      <c r="B45" s="5" t="s">
        <v>8</v>
      </c>
      <c r="C45" s="6">
        <v>44012.506227997685</v>
      </c>
      <c r="D45" s="5" t="s">
        <v>23</v>
      </c>
      <c r="E45">
        <v>1</v>
      </c>
      <c r="F45">
        <v>1</v>
      </c>
      <c r="G45">
        <v>1</v>
      </c>
      <c r="H45">
        <v>-57</v>
      </c>
      <c r="J45">
        <v>42</v>
      </c>
      <c r="K45" s="5" t="s">
        <v>8</v>
      </c>
      <c r="L45" s="6">
        <v>44012.720094687502</v>
      </c>
      <c r="M45" s="5" t="s">
        <v>39</v>
      </c>
      <c r="N45">
        <v>1</v>
      </c>
      <c r="O45">
        <v>1</v>
      </c>
      <c r="P45">
        <v>2</v>
      </c>
      <c r="Q45">
        <v>-61</v>
      </c>
    </row>
    <row r="46" spans="1:35" x14ac:dyDescent="0.25">
      <c r="A46">
        <v>43</v>
      </c>
      <c r="B46" s="5" t="s">
        <v>8</v>
      </c>
      <c r="C46" s="6">
        <v>44012.506238553244</v>
      </c>
      <c r="D46" s="5" t="s">
        <v>23</v>
      </c>
      <c r="E46">
        <v>1</v>
      </c>
      <c r="F46">
        <v>1</v>
      </c>
      <c r="G46">
        <v>1</v>
      </c>
      <c r="H46">
        <v>-59</v>
      </c>
      <c r="J46">
        <v>43</v>
      </c>
      <c r="K46" s="5" t="s">
        <v>8</v>
      </c>
      <c r="L46" s="6">
        <v>44012.72011047454</v>
      </c>
      <c r="M46" s="5" t="s">
        <v>39</v>
      </c>
      <c r="N46">
        <v>1</v>
      </c>
      <c r="O46">
        <v>1</v>
      </c>
      <c r="P46">
        <v>2</v>
      </c>
      <c r="Q46">
        <v>-61</v>
      </c>
    </row>
    <row r="47" spans="1:35" x14ac:dyDescent="0.25">
      <c r="A47">
        <v>44</v>
      </c>
      <c r="B47" s="5" t="s">
        <v>8</v>
      </c>
      <c r="C47" s="6">
        <v>44012.506250659724</v>
      </c>
      <c r="D47" s="5" t="s">
        <v>23</v>
      </c>
      <c r="E47">
        <v>1</v>
      </c>
      <c r="F47">
        <v>1</v>
      </c>
      <c r="G47">
        <v>1</v>
      </c>
      <c r="H47">
        <v>-59</v>
      </c>
      <c r="J47">
        <v>44</v>
      </c>
      <c r="K47" s="5" t="s">
        <v>8</v>
      </c>
      <c r="L47" s="6">
        <v>44012.720119618054</v>
      </c>
      <c r="M47" s="5" t="s">
        <v>39</v>
      </c>
      <c r="N47">
        <v>1</v>
      </c>
      <c r="O47">
        <v>1</v>
      </c>
      <c r="P47">
        <v>2</v>
      </c>
      <c r="Q47">
        <v>-61</v>
      </c>
    </row>
    <row r="48" spans="1:35" x14ac:dyDescent="0.25">
      <c r="A48">
        <v>45</v>
      </c>
      <c r="B48" s="5" t="s">
        <v>8</v>
      </c>
      <c r="C48" s="6">
        <v>44012.506261689814</v>
      </c>
      <c r="D48" s="5" t="s">
        <v>23</v>
      </c>
      <c r="E48">
        <v>1</v>
      </c>
      <c r="F48">
        <v>1</v>
      </c>
      <c r="G48">
        <v>1</v>
      </c>
      <c r="H48">
        <v>-57</v>
      </c>
      <c r="J48">
        <v>45</v>
      </c>
      <c r="K48" s="5" t="s">
        <v>8</v>
      </c>
      <c r="L48" s="6">
        <v>44012.720141041667</v>
      </c>
      <c r="M48" s="5" t="s">
        <v>39</v>
      </c>
      <c r="N48">
        <v>1</v>
      </c>
      <c r="O48">
        <v>1</v>
      </c>
      <c r="P48">
        <v>2</v>
      </c>
      <c r="Q48">
        <v>-62</v>
      </c>
    </row>
    <row r="49" spans="1:17" x14ac:dyDescent="0.25">
      <c r="A49">
        <v>46</v>
      </c>
      <c r="B49" s="5" t="s">
        <v>8</v>
      </c>
      <c r="C49" s="6">
        <v>44012.506277083332</v>
      </c>
      <c r="D49" s="5" t="s">
        <v>23</v>
      </c>
      <c r="E49">
        <v>1</v>
      </c>
      <c r="F49">
        <v>1</v>
      </c>
      <c r="G49">
        <v>1</v>
      </c>
      <c r="H49">
        <v>-58</v>
      </c>
      <c r="J49">
        <v>46</v>
      </c>
      <c r="K49" s="5" t="s">
        <v>8</v>
      </c>
      <c r="L49" s="6">
        <v>44012.720152013891</v>
      </c>
      <c r="M49" s="5" t="s">
        <v>39</v>
      </c>
      <c r="N49">
        <v>1</v>
      </c>
      <c r="O49">
        <v>1</v>
      </c>
      <c r="P49">
        <v>2</v>
      </c>
      <c r="Q49">
        <v>-61</v>
      </c>
    </row>
    <row r="50" spans="1:17" x14ac:dyDescent="0.25">
      <c r="A50">
        <v>47</v>
      </c>
      <c r="B50" s="5" t="s">
        <v>8</v>
      </c>
      <c r="C50" s="6">
        <v>44012.506287615739</v>
      </c>
      <c r="D50" s="5" t="s">
        <v>23</v>
      </c>
      <c r="E50">
        <v>1</v>
      </c>
      <c r="F50">
        <v>1</v>
      </c>
      <c r="G50">
        <v>1</v>
      </c>
      <c r="H50">
        <v>-59</v>
      </c>
      <c r="J50">
        <v>47</v>
      </c>
      <c r="K50" s="5" t="s">
        <v>8</v>
      </c>
      <c r="L50" s="6">
        <v>44012.720164768521</v>
      </c>
      <c r="M50" s="5" t="s">
        <v>39</v>
      </c>
      <c r="N50">
        <v>1</v>
      </c>
      <c r="O50">
        <v>1</v>
      </c>
      <c r="P50">
        <v>2</v>
      </c>
      <c r="Q50">
        <v>-62</v>
      </c>
    </row>
    <row r="51" spans="1:17" x14ac:dyDescent="0.25">
      <c r="A51">
        <v>48</v>
      </c>
      <c r="B51" s="5" t="s">
        <v>8</v>
      </c>
      <c r="C51" s="6">
        <v>44012.506301064815</v>
      </c>
      <c r="D51" s="5" t="s">
        <v>23</v>
      </c>
      <c r="E51">
        <v>1</v>
      </c>
      <c r="F51">
        <v>1</v>
      </c>
      <c r="G51">
        <v>1</v>
      </c>
      <c r="H51">
        <v>-56</v>
      </c>
      <c r="J51">
        <v>48</v>
      </c>
      <c r="K51" s="5" t="s">
        <v>8</v>
      </c>
      <c r="L51" s="6">
        <v>44012.72017429398</v>
      </c>
      <c r="M51" s="5" t="s">
        <v>39</v>
      </c>
      <c r="N51">
        <v>1</v>
      </c>
      <c r="O51">
        <v>1</v>
      </c>
      <c r="P51">
        <v>2</v>
      </c>
      <c r="Q51">
        <v>-62</v>
      </c>
    </row>
    <row r="52" spans="1:17" x14ac:dyDescent="0.25">
      <c r="A52">
        <v>49</v>
      </c>
      <c r="B52" s="5" t="s">
        <v>8</v>
      </c>
      <c r="C52" s="6">
        <v>44012.506308113429</v>
      </c>
      <c r="D52" s="5" t="s">
        <v>23</v>
      </c>
      <c r="E52">
        <v>1</v>
      </c>
      <c r="F52">
        <v>1</v>
      </c>
      <c r="G52">
        <v>1</v>
      </c>
      <c r="H52">
        <v>-55</v>
      </c>
      <c r="J52">
        <v>49</v>
      </c>
      <c r="K52" s="5" t="s">
        <v>8</v>
      </c>
      <c r="L52" s="6">
        <v>44012.720190300926</v>
      </c>
      <c r="M52" s="5" t="s">
        <v>39</v>
      </c>
      <c r="N52">
        <v>1</v>
      </c>
      <c r="O52">
        <v>1</v>
      </c>
      <c r="P52">
        <v>2</v>
      </c>
      <c r="Q52">
        <v>-62</v>
      </c>
    </row>
    <row r="53" spans="1:17" x14ac:dyDescent="0.25">
      <c r="A53">
        <v>50</v>
      </c>
      <c r="B53" s="5" t="s">
        <v>8</v>
      </c>
      <c r="C53" s="6">
        <v>44012.506320497683</v>
      </c>
      <c r="D53" s="5" t="s">
        <v>23</v>
      </c>
      <c r="E53">
        <v>1</v>
      </c>
      <c r="F53">
        <v>1</v>
      </c>
      <c r="G53">
        <v>1</v>
      </c>
      <c r="H53">
        <v>-59</v>
      </c>
      <c r="J53">
        <v>50</v>
      </c>
      <c r="K53" s="5" t="s">
        <v>8</v>
      </c>
      <c r="L53" s="6">
        <v>44012.720197858798</v>
      </c>
      <c r="M53" s="5" t="s">
        <v>39</v>
      </c>
      <c r="N53">
        <v>1</v>
      </c>
      <c r="O53">
        <v>1</v>
      </c>
      <c r="P53">
        <v>2</v>
      </c>
      <c r="Q53">
        <v>-61</v>
      </c>
    </row>
    <row r="54" spans="1:17" x14ac:dyDescent="0.25">
      <c r="A54">
        <v>51</v>
      </c>
      <c r="B54" s="5" t="s">
        <v>8</v>
      </c>
      <c r="C54" s="6">
        <v>44012.506331493052</v>
      </c>
      <c r="D54" s="5" t="s">
        <v>23</v>
      </c>
      <c r="E54">
        <v>1</v>
      </c>
      <c r="F54">
        <v>1</v>
      </c>
      <c r="G54">
        <v>1</v>
      </c>
      <c r="H54">
        <v>-59</v>
      </c>
      <c r="J54">
        <v>51</v>
      </c>
      <c r="K54" s="5" t="s">
        <v>8</v>
      </c>
      <c r="L54" s="6">
        <v>44012.720208738428</v>
      </c>
      <c r="M54" s="5" t="s">
        <v>39</v>
      </c>
      <c r="N54">
        <v>1</v>
      </c>
      <c r="O54">
        <v>1</v>
      </c>
      <c r="P54">
        <v>2</v>
      </c>
      <c r="Q54">
        <v>-60</v>
      </c>
    </row>
    <row r="55" spans="1:17" x14ac:dyDescent="0.25">
      <c r="A55">
        <v>52</v>
      </c>
      <c r="B55" s="5" t="s">
        <v>8</v>
      </c>
      <c r="C55" s="6">
        <v>44012.506346006943</v>
      </c>
      <c r="D55" s="5" t="s">
        <v>23</v>
      </c>
      <c r="E55">
        <v>1</v>
      </c>
      <c r="F55">
        <v>1</v>
      </c>
      <c r="G55">
        <v>1</v>
      </c>
      <c r="H55">
        <v>-58</v>
      </c>
      <c r="J55">
        <v>52</v>
      </c>
      <c r="K55" s="5" t="s">
        <v>8</v>
      </c>
      <c r="L55" s="6">
        <v>44012.720223865741</v>
      </c>
      <c r="M55" s="5" t="s">
        <v>39</v>
      </c>
      <c r="N55">
        <v>1</v>
      </c>
      <c r="O55">
        <v>1</v>
      </c>
      <c r="P55">
        <v>2</v>
      </c>
      <c r="Q55">
        <v>-61</v>
      </c>
    </row>
    <row r="56" spans="1:17" x14ac:dyDescent="0.25">
      <c r="A56">
        <v>53</v>
      </c>
      <c r="B56" s="5" t="s">
        <v>8</v>
      </c>
      <c r="C56" s="6">
        <v>44012.506356018515</v>
      </c>
      <c r="D56" s="5" t="s">
        <v>23</v>
      </c>
      <c r="E56">
        <v>1</v>
      </c>
      <c r="F56">
        <v>1</v>
      </c>
      <c r="G56">
        <v>1</v>
      </c>
      <c r="H56">
        <v>-58</v>
      </c>
      <c r="J56">
        <v>53</v>
      </c>
      <c r="K56" s="5" t="s">
        <v>8</v>
      </c>
      <c r="L56" s="6">
        <v>44012.720234456021</v>
      </c>
      <c r="M56" s="5" t="s">
        <v>39</v>
      </c>
      <c r="N56">
        <v>1</v>
      </c>
      <c r="O56">
        <v>1</v>
      </c>
      <c r="P56">
        <v>2</v>
      </c>
      <c r="Q56">
        <v>-60</v>
      </c>
    </row>
    <row r="57" spans="1:17" x14ac:dyDescent="0.25">
      <c r="A57">
        <v>54</v>
      </c>
      <c r="B57" s="5" t="s">
        <v>8</v>
      </c>
      <c r="C57" s="6">
        <v>44012.506370856485</v>
      </c>
      <c r="D57" s="5" t="s">
        <v>23</v>
      </c>
      <c r="E57">
        <v>1</v>
      </c>
      <c r="F57">
        <v>1</v>
      </c>
      <c r="G57">
        <v>1</v>
      </c>
      <c r="H57">
        <v>-57</v>
      </c>
      <c r="J57">
        <v>54</v>
      </c>
      <c r="K57" s="5" t="s">
        <v>8</v>
      </c>
      <c r="L57" s="6">
        <v>44012.720248981481</v>
      </c>
      <c r="M57" s="5" t="s">
        <v>39</v>
      </c>
      <c r="N57">
        <v>1</v>
      </c>
      <c r="O57">
        <v>1</v>
      </c>
      <c r="P57">
        <v>2</v>
      </c>
      <c r="Q57">
        <v>-60</v>
      </c>
    </row>
    <row r="58" spans="1:17" x14ac:dyDescent="0.25">
      <c r="A58">
        <v>55</v>
      </c>
      <c r="B58" s="5" t="s">
        <v>8</v>
      </c>
      <c r="C58" s="6">
        <v>44012.506378726852</v>
      </c>
      <c r="D58" s="5" t="s">
        <v>23</v>
      </c>
      <c r="E58">
        <v>1</v>
      </c>
      <c r="F58">
        <v>1</v>
      </c>
      <c r="G58">
        <v>1</v>
      </c>
      <c r="H58">
        <v>-58</v>
      </c>
      <c r="J58">
        <v>55</v>
      </c>
      <c r="K58" s="5" t="s">
        <v>8</v>
      </c>
      <c r="L58" s="6">
        <v>44012.72025662037</v>
      </c>
      <c r="M58" s="5" t="s">
        <v>39</v>
      </c>
      <c r="N58">
        <v>1</v>
      </c>
      <c r="O58">
        <v>1</v>
      </c>
      <c r="P58">
        <v>2</v>
      </c>
      <c r="Q58">
        <v>-61</v>
      </c>
    </row>
    <row r="59" spans="1:17" x14ac:dyDescent="0.25">
      <c r="A59">
        <v>56</v>
      </c>
      <c r="B59" s="5" t="s">
        <v>8</v>
      </c>
      <c r="C59" s="6">
        <v>44012.506401932871</v>
      </c>
      <c r="D59" s="5" t="s">
        <v>23</v>
      </c>
      <c r="E59">
        <v>1</v>
      </c>
      <c r="F59">
        <v>1</v>
      </c>
      <c r="G59">
        <v>1</v>
      </c>
      <c r="H59">
        <v>-56</v>
      </c>
      <c r="J59">
        <v>56</v>
      </c>
      <c r="K59" s="5" t="s">
        <v>8</v>
      </c>
      <c r="L59" s="6">
        <v>44012.720266666664</v>
      </c>
      <c r="M59" s="5" t="s">
        <v>39</v>
      </c>
      <c r="N59">
        <v>1</v>
      </c>
      <c r="O59">
        <v>1</v>
      </c>
      <c r="P59">
        <v>2</v>
      </c>
      <c r="Q59">
        <v>-62</v>
      </c>
    </row>
    <row r="60" spans="1:17" x14ac:dyDescent="0.25">
      <c r="A60">
        <v>57</v>
      </c>
      <c r="B60" s="5" t="s">
        <v>8</v>
      </c>
      <c r="C60" s="6">
        <v>44012.506412314811</v>
      </c>
      <c r="D60" s="5" t="s">
        <v>23</v>
      </c>
      <c r="E60">
        <v>1</v>
      </c>
      <c r="F60">
        <v>1</v>
      </c>
      <c r="G60">
        <v>1</v>
      </c>
      <c r="H60">
        <v>-60</v>
      </c>
      <c r="J60">
        <v>57</v>
      </c>
      <c r="K60" s="5" t="s">
        <v>8</v>
      </c>
      <c r="L60" s="6">
        <v>44012.720279386573</v>
      </c>
      <c r="M60" s="5" t="s">
        <v>39</v>
      </c>
      <c r="N60">
        <v>1</v>
      </c>
      <c r="O60">
        <v>1</v>
      </c>
      <c r="P60">
        <v>2</v>
      </c>
      <c r="Q60">
        <v>-60</v>
      </c>
    </row>
    <row r="61" spans="1:17" x14ac:dyDescent="0.25">
      <c r="A61">
        <v>58</v>
      </c>
      <c r="B61" s="5" t="s">
        <v>8</v>
      </c>
      <c r="C61" s="6">
        <v>44012.506435509262</v>
      </c>
      <c r="D61" s="5" t="s">
        <v>23</v>
      </c>
      <c r="E61">
        <v>1</v>
      </c>
      <c r="F61">
        <v>1</v>
      </c>
      <c r="G61">
        <v>1</v>
      </c>
      <c r="H61">
        <v>-59</v>
      </c>
      <c r="J61">
        <v>58</v>
      </c>
      <c r="K61" s="5" t="s">
        <v>8</v>
      </c>
      <c r="L61" s="6">
        <v>44012.720292199076</v>
      </c>
      <c r="M61" s="5" t="s">
        <v>39</v>
      </c>
      <c r="N61">
        <v>1</v>
      </c>
      <c r="O61">
        <v>1</v>
      </c>
      <c r="P61">
        <v>2</v>
      </c>
      <c r="Q61">
        <v>-61</v>
      </c>
    </row>
    <row r="62" spans="1:17" x14ac:dyDescent="0.25">
      <c r="A62">
        <v>59</v>
      </c>
      <c r="B62" s="5" t="s">
        <v>8</v>
      </c>
      <c r="C62" s="6">
        <v>44012.506447939813</v>
      </c>
      <c r="D62" s="5" t="s">
        <v>23</v>
      </c>
      <c r="E62">
        <v>1</v>
      </c>
      <c r="F62">
        <v>1</v>
      </c>
      <c r="G62">
        <v>1</v>
      </c>
      <c r="H62">
        <v>-55</v>
      </c>
      <c r="J62">
        <v>59</v>
      </c>
      <c r="K62" s="5" t="s">
        <v>8</v>
      </c>
      <c r="L62" s="6">
        <v>44012.720301099536</v>
      </c>
      <c r="M62" s="5" t="s">
        <v>39</v>
      </c>
      <c r="N62">
        <v>1</v>
      </c>
      <c r="O62">
        <v>1</v>
      </c>
      <c r="P62">
        <v>2</v>
      </c>
      <c r="Q62">
        <v>-59</v>
      </c>
    </row>
    <row r="63" spans="1:17" x14ac:dyDescent="0.25">
      <c r="A63">
        <v>60</v>
      </c>
      <c r="B63" s="5" t="s">
        <v>8</v>
      </c>
      <c r="C63" s="6">
        <v>44012.506460706019</v>
      </c>
      <c r="D63" s="5" t="s">
        <v>23</v>
      </c>
      <c r="E63">
        <v>1</v>
      </c>
      <c r="F63">
        <v>1</v>
      </c>
      <c r="G63">
        <v>1</v>
      </c>
      <c r="H63">
        <v>-57</v>
      </c>
      <c r="J63">
        <v>60</v>
      </c>
      <c r="K63" s="5" t="s">
        <v>8</v>
      </c>
      <c r="L63" s="6">
        <v>44012.720314930557</v>
      </c>
      <c r="M63" s="5" t="s">
        <v>39</v>
      </c>
      <c r="N63">
        <v>1</v>
      </c>
      <c r="O63">
        <v>1</v>
      </c>
      <c r="P63">
        <v>2</v>
      </c>
      <c r="Q63">
        <v>-61</v>
      </c>
    </row>
    <row r="64" spans="1:17" x14ac:dyDescent="0.25">
      <c r="A64">
        <v>61</v>
      </c>
      <c r="B64" s="5" t="s">
        <v>8</v>
      </c>
      <c r="C64" s="6">
        <v>44012.506479675925</v>
      </c>
      <c r="D64" s="5" t="s">
        <v>23</v>
      </c>
      <c r="E64">
        <v>1</v>
      </c>
      <c r="F64">
        <v>1</v>
      </c>
      <c r="G64">
        <v>1</v>
      </c>
      <c r="H64">
        <v>-58</v>
      </c>
      <c r="J64">
        <v>61</v>
      </c>
      <c r="K64" s="5" t="s">
        <v>8</v>
      </c>
      <c r="L64" s="6">
        <v>44012.720325532406</v>
      </c>
      <c r="M64" s="5" t="s">
        <v>39</v>
      </c>
      <c r="N64">
        <v>1</v>
      </c>
      <c r="O64">
        <v>1</v>
      </c>
      <c r="P64">
        <v>2</v>
      </c>
      <c r="Q64">
        <v>-60</v>
      </c>
    </row>
    <row r="65" spans="1:17" x14ac:dyDescent="0.25">
      <c r="A65">
        <v>62</v>
      </c>
      <c r="B65" s="5" t="s">
        <v>8</v>
      </c>
      <c r="C65" s="6">
        <v>44012.506481990742</v>
      </c>
      <c r="D65" s="5" t="s">
        <v>23</v>
      </c>
      <c r="E65">
        <v>1</v>
      </c>
      <c r="F65">
        <v>1</v>
      </c>
      <c r="G65">
        <v>1</v>
      </c>
      <c r="H65">
        <v>-55</v>
      </c>
      <c r="J65">
        <v>62</v>
      </c>
      <c r="K65" s="5" t="s">
        <v>8</v>
      </c>
      <c r="L65" s="6">
        <v>44012.720336724538</v>
      </c>
      <c r="M65" s="5" t="s">
        <v>39</v>
      </c>
      <c r="N65">
        <v>1</v>
      </c>
      <c r="O65">
        <v>1</v>
      </c>
      <c r="P65">
        <v>2</v>
      </c>
      <c r="Q65">
        <v>-62</v>
      </c>
    </row>
    <row r="66" spans="1:17" x14ac:dyDescent="0.25">
      <c r="A66">
        <v>63</v>
      </c>
      <c r="B66" s="5" t="s">
        <v>8</v>
      </c>
      <c r="C66" s="6">
        <v>44012.506494780093</v>
      </c>
      <c r="D66" s="5" t="s">
        <v>23</v>
      </c>
      <c r="E66">
        <v>1</v>
      </c>
      <c r="F66">
        <v>1</v>
      </c>
      <c r="G66">
        <v>1</v>
      </c>
      <c r="H66">
        <v>-58</v>
      </c>
      <c r="J66">
        <v>63</v>
      </c>
      <c r="K66" s="5" t="s">
        <v>8</v>
      </c>
      <c r="L66" s="6">
        <v>44012.720359918982</v>
      </c>
      <c r="M66" s="5" t="s">
        <v>39</v>
      </c>
      <c r="N66">
        <v>1</v>
      </c>
      <c r="O66">
        <v>1</v>
      </c>
      <c r="P66">
        <v>2</v>
      </c>
      <c r="Q66">
        <v>-61</v>
      </c>
    </row>
    <row r="67" spans="1:17" x14ac:dyDescent="0.25">
      <c r="A67">
        <v>64</v>
      </c>
      <c r="B67" s="5" t="s">
        <v>8</v>
      </c>
      <c r="C67" s="6">
        <v>44012.506511631946</v>
      </c>
      <c r="D67" s="5" t="s">
        <v>23</v>
      </c>
      <c r="E67">
        <v>1</v>
      </c>
      <c r="F67">
        <v>1</v>
      </c>
      <c r="G67">
        <v>1</v>
      </c>
      <c r="H67">
        <v>-57</v>
      </c>
      <c r="J67">
        <v>64</v>
      </c>
      <c r="K67" s="5" t="s">
        <v>8</v>
      </c>
      <c r="L67" s="6">
        <v>44012.72037304398</v>
      </c>
      <c r="M67" s="5" t="s">
        <v>39</v>
      </c>
      <c r="N67">
        <v>1</v>
      </c>
      <c r="O67">
        <v>1</v>
      </c>
      <c r="P67">
        <v>2</v>
      </c>
      <c r="Q67">
        <v>-60</v>
      </c>
    </row>
    <row r="68" spans="1:17" x14ac:dyDescent="0.25">
      <c r="A68">
        <v>65</v>
      </c>
      <c r="B68" s="5" t="s">
        <v>8</v>
      </c>
      <c r="C68" s="6">
        <v>44012.506523773147</v>
      </c>
      <c r="D68" s="5" t="s">
        <v>23</v>
      </c>
      <c r="E68">
        <v>1</v>
      </c>
      <c r="F68">
        <v>1</v>
      </c>
      <c r="G68">
        <v>1</v>
      </c>
      <c r="H68">
        <v>-55</v>
      </c>
      <c r="J68">
        <v>65</v>
      </c>
      <c r="K68" s="5" t="s">
        <v>8</v>
      </c>
      <c r="L68" s="6">
        <v>44012.720382557869</v>
      </c>
      <c r="M68" s="5" t="s">
        <v>39</v>
      </c>
      <c r="N68">
        <v>1</v>
      </c>
      <c r="O68">
        <v>1</v>
      </c>
      <c r="P68">
        <v>2</v>
      </c>
      <c r="Q68">
        <v>-59</v>
      </c>
    </row>
    <row r="69" spans="1:17" x14ac:dyDescent="0.25">
      <c r="A69">
        <v>66</v>
      </c>
      <c r="B69" s="5" t="s">
        <v>8</v>
      </c>
      <c r="C69" s="6">
        <v>44012.506528321763</v>
      </c>
      <c r="D69" s="5" t="s">
        <v>23</v>
      </c>
      <c r="E69">
        <v>1</v>
      </c>
      <c r="F69">
        <v>1</v>
      </c>
      <c r="G69">
        <v>1</v>
      </c>
      <c r="H69">
        <v>-56</v>
      </c>
      <c r="J69">
        <v>66</v>
      </c>
      <c r="K69" s="5" t="s">
        <v>8</v>
      </c>
      <c r="L69" s="6">
        <v>44012.720394166667</v>
      </c>
      <c r="M69" s="5" t="s">
        <v>39</v>
      </c>
      <c r="N69">
        <v>1</v>
      </c>
      <c r="O69">
        <v>1</v>
      </c>
      <c r="P69">
        <v>2</v>
      </c>
      <c r="Q69">
        <v>-61</v>
      </c>
    </row>
    <row r="70" spans="1:17" x14ac:dyDescent="0.25">
      <c r="A70">
        <v>67</v>
      </c>
      <c r="B70" s="5" t="s">
        <v>8</v>
      </c>
      <c r="C70" s="6">
        <v>44012.506541331015</v>
      </c>
      <c r="D70" s="5" t="s">
        <v>23</v>
      </c>
      <c r="E70">
        <v>1</v>
      </c>
      <c r="F70">
        <v>1</v>
      </c>
      <c r="G70">
        <v>1</v>
      </c>
      <c r="H70">
        <v>-56</v>
      </c>
      <c r="J70">
        <v>67</v>
      </c>
      <c r="K70" s="5" t="s">
        <v>8</v>
      </c>
      <c r="L70" s="6">
        <v>44012.720417372686</v>
      </c>
      <c r="M70" s="5" t="s">
        <v>39</v>
      </c>
      <c r="N70">
        <v>1</v>
      </c>
      <c r="O70">
        <v>1</v>
      </c>
      <c r="P70">
        <v>2</v>
      </c>
      <c r="Q70">
        <v>-61</v>
      </c>
    </row>
    <row r="71" spans="1:17" x14ac:dyDescent="0.25">
      <c r="A71">
        <v>68</v>
      </c>
      <c r="B71" s="5" t="s">
        <v>8</v>
      </c>
      <c r="C71" s="6">
        <v>44012.506551307873</v>
      </c>
      <c r="D71" s="5" t="s">
        <v>23</v>
      </c>
      <c r="E71">
        <v>1</v>
      </c>
      <c r="F71">
        <v>1</v>
      </c>
      <c r="G71">
        <v>1</v>
      </c>
      <c r="H71">
        <v>-56</v>
      </c>
      <c r="J71">
        <v>68</v>
      </c>
      <c r="K71" s="5" t="s">
        <v>8</v>
      </c>
      <c r="L71" s="6">
        <v>44012.720429166664</v>
      </c>
      <c r="M71" s="5" t="s">
        <v>39</v>
      </c>
      <c r="N71">
        <v>1</v>
      </c>
      <c r="O71">
        <v>1</v>
      </c>
      <c r="P71">
        <v>2</v>
      </c>
      <c r="Q71">
        <v>-61</v>
      </c>
    </row>
    <row r="72" spans="1:17" x14ac:dyDescent="0.25">
      <c r="A72">
        <v>69</v>
      </c>
      <c r="B72" s="5" t="s">
        <v>8</v>
      </c>
      <c r="C72" s="6">
        <v>44012.506563553237</v>
      </c>
      <c r="D72" s="5" t="s">
        <v>23</v>
      </c>
      <c r="E72">
        <v>1</v>
      </c>
      <c r="F72">
        <v>1</v>
      </c>
      <c r="G72">
        <v>1</v>
      </c>
      <c r="H72">
        <v>-59</v>
      </c>
      <c r="J72">
        <v>69</v>
      </c>
      <c r="K72" s="5" t="s">
        <v>8</v>
      </c>
      <c r="L72" s="6">
        <v>44012.720439872683</v>
      </c>
      <c r="M72" s="5" t="s">
        <v>39</v>
      </c>
      <c r="N72">
        <v>1</v>
      </c>
      <c r="O72">
        <v>1</v>
      </c>
      <c r="P72">
        <v>2</v>
      </c>
      <c r="Q72">
        <v>-61</v>
      </c>
    </row>
    <row r="73" spans="1:17" x14ac:dyDescent="0.25">
      <c r="A73">
        <v>70</v>
      </c>
      <c r="B73" s="5" t="s">
        <v>8</v>
      </c>
      <c r="C73" s="6">
        <v>44012.50657553241</v>
      </c>
      <c r="D73" s="5" t="s">
        <v>23</v>
      </c>
      <c r="E73">
        <v>1</v>
      </c>
      <c r="F73">
        <v>1</v>
      </c>
      <c r="G73">
        <v>1</v>
      </c>
      <c r="H73">
        <v>-56</v>
      </c>
      <c r="J73">
        <v>70</v>
      </c>
      <c r="K73" s="5" t="s">
        <v>8</v>
      </c>
      <c r="L73" s="6">
        <v>44012.720452546295</v>
      </c>
      <c r="M73" s="5" t="s">
        <v>39</v>
      </c>
      <c r="N73">
        <v>1</v>
      </c>
      <c r="O73">
        <v>1</v>
      </c>
      <c r="P73">
        <v>2</v>
      </c>
      <c r="Q73">
        <v>-60</v>
      </c>
    </row>
    <row r="74" spans="1:17" x14ac:dyDescent="0.25">
      <c r="A74">
        <v>71</v>
      </c>
      <c r="B74" s="5" t="s">
        <v>8</v>
      </c>
      <c r="C74" s="6">
        <v>44012.506585810188</v>
      </c>
      <c r="D74" s="5" t="s">
        <v>23</v>
      </c>
      <c r="E74">
        <v>1</v>
      </c>
      <c r="F74">
        <v>1</v>
      </c>
      <c r="G74">
        <v>1</v>
      </c>
      <c r="H74">
        <v>-56</v>
      </c>
      <c r="J74">
        <v>71</v>
      </c>
      <c r="K74" s="5" t="s">
        <v>8</v>
      </c>
      <c r="L74" s="6">
        <v>44012.72046527778</v>
      </c>
      <c r="M74" s="5" t="s">
        <v>39</v>
      </c>
      <c r="N74">
        <v>1</v>
      </c>
      <c r="O74">
        <v>1</v>
      </c>
      <c r="P74">
        <v>2</v>
      </c>
      <c r="Q74">
        <v>-60</v>
      </c>
    </row>
    <row r="75" spans="1:17" x14ac:dyDescent="0.25">
      <c r="A75">
        <v>72</v>
      </c>
      <c r="B75" s="5" t="s">
        <v>8</v>
      </c>
      <c r="C75" s="6">
        <v>44012.506604201386</v>
      </c>
      <c r="D75" s="5" t="s">
        <v>23</v>
      </c>
      <c r="E75">
        <v>1</v>
      </c>
      <c r="F75">
        <v>1</v>
      </c>
      <c r="G75">
        <v>1</v>
      </c>
      <c r="H75">
        <v>-58</v>
      </c>
      <c r="J75">
        <v>72</v>
      </c>
      <c r="K75" s="5" t="s">
        <v>8</v>
      </c>
      <c r="L75" s="6">
        <v>44012.720488483799</v>
      </c>
      <c r="M75" s="5" t="s">
        <v>39</v>
      </c>
      <c r="N75">
        <v>1</v>
      </c>
      <c r="O75">
        <v>1</v>
      </c>
      <c r="P75">
        <v>2</v>
      </c>
      <c r="Q75">
        <v>-61</v>
      </c>
    </row>
    <row r="76" spans="1:17" x14ac:dyDescent="0.25">
      <c r="A76">
        <v>73</v>
      </c>
      <c r="B76" s="5" t="s">
        <v>8</v>
      </c>
      <c r="C76" s="6">
        <v>44012.50661261574</v>
      </c>
      <c r="D76" s="5" t="s">
        <v>23</v>
      </c>
      <c r="E76">
        <v>1</v>
      </c>
      <c r="F76">
        <v>1</v>
      </c>
      <c r="G76">
        <v>1</v>
      </c>
      <c r="H76">
        <v>-56</v>
      </c>
      <c r="J76">
        <v>73</v>
      </c>
      <c r="K76" s="5" t="s">
        <v>8</v>
      </c>
      <c r="L76" s="6">
        <v>44012.720511724539</v>
      </c>
      <c r="M76" s="5" t="s">
        <v>39</v>
      </c>
      <c r="N76">
        <v>1</v>
      </c>
      <c r="O76">
        <v>1</v>
      </c>
      <c r="P76">
        <v>2</v>
      </c>
      <c r="Q76">
        <v>-62</v>
      </c>
    </row>
    <row r="77" spans="1:17" x14ac:dyDescent="0.25">
      <c r="A77">
        <v>74</v>
      </c>
      <c r="B77" s="5" t="s">
        <v>8</v>
      </c>
      <c r="C77" s="6">
        <v>44012.506622175926</v>
      </c>
      <c r="D77" s="5" t="s">
        <v>23</v>
      </c>
      <c r="E77">
        <v>1</v>
      </c>
      <c r="F77">
        <v>1</v>
      </c>
      <c r="G77">
        <v>1</v>
      </c>
      <c r="H77">
        <v>-56</v>
      </c>
      <c r="J77">
        <v>74</v>
      </c>
      <c r="K77" s="5" t="s">
        <v>8</v>
      </c>
      <c r="L77" s="6">
        <v>44012.720522013886</v>
      </c>
      <c r="M77" s="5" t="s">
        <v>39</v>
      </c>
      <c r="N77">
        <v>1</v>
      </c>
      <c r="O77">
        <v>1</v>
      </c>
      <c r="P77">
        <v>2</v>
      </c>
      <c r="Q77">
        <v>-60</v>
      </c>
    </row>
    <row r="78" spans="1:17" x14ac:dyDescent="0.25">
      <c r="A78">
        <v>75</v>
      </c>
      <c r="B78" s="5" t="s">
        <v>8</v>
      </c>
      <c r="C78" s="6">
        <v>44012.506632569442</v>
      </c>
      <c r="D78" s="5" t="s">
        <v>23</v>
      </c>
      <c r="E78">
        <v>1</v>
      </c>
      <c r="F78">
        <v>1</v>
      </c>
      <c r="G78">
        <v>1</v>
      </c>
      <c r="H78">
        <v>-56</v>
      </c>
      <c r="J78">
        <v>75</v>
      </c>
      <c r="K78" s="5" t="s">
        <v>8</v>
      </c>
      <c r="L78" s="6">
        <v>44012.720536759261</v>
      </c>
      <c r="M78" s="5" t="s">
        <v>39</v>
      </c>
      <c r="N78">
        <v>1</v>
      </c>
      <c r="O78">
        <v>1</v>
      </c>
      <c r="P78">
        <v>2</v>
      </c>
      <c r="Q78">
        <v>-61</v>
      </c>
    </row>
    <row r="79" spans="1:17" x14ac:dyDescent="0.25">
      <c r="A79">
        <v>76</v>
      </c>
      <c r="B79" s="5" t="s">
        <v>8</v>
      </c>
      <c r="C79" s="6">
        <v>44012.506650659721</v>
      </c>
      <c r="D79" s="5" t="s">
        <v>23</v>
      </c>
      <c r="E79">
        <v>1</v>
      </c>
      <c r="F79">
        <v>1</v>
      </c>
      <c r="G79">
        <v>1</v>
      </c>
      <c r="H79">
        <v>-58</v>
      </c>
      <c r="J79">
        <v>76</v>
      </c>
      <c r="K79" s="5" t="s">
        <v>8</v>
      </c>
      <c r="L79" s="6">
        <v>44012.720548101854</v>
      </c>
      <c r="M79" s="5" t="s">
        <v>39</v>
      </c>
      <c r="N79">
        <v>1</v>
      </c>
      <c r="O79">
        <v>1</v>
      </c>
      <c r="P79">
        <v>2</v>
      </c>
      <c r="Q79">
        <v>-61</v>
      </c>
    </row>
    <row r="80" spans="1:17" x14ac:dyDescent="0.25">
      <c r="A80">
        <v>77</v>
      </c>
      <c r="B80" s="5" t="s">
        <v>8</v>
      </c>
      <c r="C80" s="6">
        <v>44012.506658240738</v>
      </c>
      <c r="D80" s="5" t="s">
        <v>23</v>
      </c>
      <c r="E80">
        <v>1</v>
      </c>
      <c r="F80">
        <v>1</v>
      </c>
      <c r="G80">
        <v>1</v>
      </c>
      <c r="H80">
        <v>-56</v>
      </c>
      <c r="J80">
        <v>77</v>
      </c>
      <c r="K80" s="5" t="s">
        <v>8</v>
      </c>
      <c r="L80" s="6">
        <v>44012.720555902779</v>
      </c>
      <c r="M80" s="5" t="s">
        <v>39</v>
      </c>
      <c r="N80">
        <v>1</v>
      </c>
      <c r="O80">
        <v>1</v>
      </c>
      <c r="P80">
        <v>2</v>
      </c>
      <c r="Q80">
        <v>-61</v>
      </c>
    </row>
    <row r="81" spans="1:17" x14ac:dyDescent="0.25">
      <c r="A81">
        <v>78</v>
      </c>
      <c r="B81" s="5" t="s">
        <v>8</v>
      </c>
      <c r="C81" s="6">
        <v>44012.50666983796</v>
      </c>
      <c r="D81" s="5" t="s">
        <v>23</v>
      </c>
      <c r="E81">
        <v>1</v>
      </c>
      <c r="F81">
        <v>1</v>
      </c>
      <c r="G81">
        <v>1</v>
      </c>
      <c r="H81">
        <v>-56</v>
      </c>
      <c r="J81">
        <v>78</v>
      </c>
      <c r="K81" s="5" t="s">
        <v>8</v>
      </c>
      <c r="L81" s="6">
        <v>44012.720579108798</v>
      </c>
      <c r="M81" s="5" t="s">
        <v>39</v>
      </c>
      <c r="N81">
        <v>1</v>
      </c>
      <c r="O81">
        <v>1</v>
      </c>
      <c r="P81">
        <v>2</v>
      </c>
      <c r="Q81">
        <v>-62</v>
      </c>
    </row>
    <row r="82" spans="1:17" x14ac:dyDescent="0.25">
      <c r="A82">
        <v>79</v>
      </c>
      <c r="B82" s="5" t="s">
        <v>8</v>
      </c>
      <c r="C82" s="6">
        <v>44012.506682673615</v>
      </c>
      <c r="D82" s="5" t="s">
        <v>23</v>
      </c>
      <c r="E82">
        <v>1</v>
      </c>
      <c r="F82">
        <v>1</v>
      </c>
      <c r="G82">
        <v>1</v>
      </c>
      <c r="H82">
        <v>-59</v>
      </c>
      <c r="J82">
        <v>79</v>
      </c>
      <c r="K82" s="5" t="s">
        <v>8</v>
      </c>
      <c r="L82" s="6">
        <v>44012.720592430553</v>
      </c>
      <c r="M82" s="5" t="s">
        <v>39</v>
      </c>
      <c r="N82">
        <v>1</v>
      </c>
      <c r="O82">
        <v>1</v>
      </c>
      <c r="P82">
        <v>2</v>
      </c>
      <c r="Q82">
        <v>-60</v>
      </c>
    </row>
    <row r="83" spans="1:17" x14ac:dyDescent="0.25">
      <c r="A83">
        <v>80</v>
      </c>
      <c r="B83" s="5" t="s">
        <v>8</v>
      </c>
      <c r="C83" s="6">
        <v>44012.506696041666</v>
      </c>
      <c r="D83" s="5" t="s">
        <v>23</v>
      </c>
      <c r="E83">
        <v>1</v>
      </c>
      <c r="F83">
        <v>1</v>
      </c>
      <c r="G83">
        <v>1</v>
      </c>
      <c r="H83">
        <v>-56</v>
      </c>
      <c r="J83">
        <v>80</v>
      </c>
      <c r="K83" s="5" t="s">
        <v>8</v>
      </c>
      <c r="L83" s="6">
        <v>44012.720602673609</v>
      </c>
      <c r="M83" s="5" t="s">
        <v>39</v>
      </c>
      <c r="N83">
        <v>1</v>
      </c>
      <c r="O83">
        <v>1</v>
      </c>
      <c r="P83">
        <v>2</v>
      </c>
      <c r="Q83">
        <v>-61</v>
      </c>
    </row>
    <row r="84" spans="1:17" x14ac:dyDescent="0.25">
      <c r="A84">
        <v>81</v>
      </c>
      <c r="B84" s="5" t="s">
        <v>8</v>
      </c>
      <c r="C84" s="6">
        <v>44012.506702453706</v>
      </c>
      <c r="D84" s="5" t="s">
        <v>23</v>
      </c>
      <c r="E84">
        <v>1</v>
      </c>
      <c r="F84">
        <v>1</v>
      </c>
      <c r="G84">
        <v>1</v>
      </c>
      <c r="H84">
        <v>-58</v>
      </c>
      <c r="J84">
        <v>81</v>
      </c>
      <c r="K84" s="5" t="s">
        <v>8</v>
      </c>
      <c r="L84" s="6">
        <v>44012.72061365741</v>
      </c>
      <c r="M84" s="5" t="s">
        <v>39</v>
      </c>
      <c r="N84">
        <v>1</v>
      </c>
      <c r="O84">
        <v>1</v>
      </c>
      <c r="P84">
        <v>2</v>
      </c>
      <c r="Q84">
        <v>-62</v>
      </c>
    </row>
    <row r="85" spans="1:17" x14ac:dyDescent="0.25">
      <c r="A85">
        <v>82</v>
      </c>
      <c r="B85" s="5" t="s">
        <v>8</v>
      </c>
      <c r="C85" s="6">
        <v>44012.506720717596</v>
      </c>
      <c r="D85" s="5" t="s">
        <v>23</v>
      </c>
      <c r="E85">
        <v>1</v>
      </c>
      <c r="F85">
        <v>1</v>
      </c>
      <c r="G85">
        <v>1</v>
      </c>
      <c r="H85">
        <v>-58</v>
      </c>
      <c r="J85">
        <v>82</v>
      </c>
      <c r="K85" s="5" t="s">
        <v>8</v>
      </c>
      <c r="L85" s="6">
        <v>44012.720628888892</v>
      </c>
      <c r="M85" s="5" t="s">
        <v>39</v>
      </c>
      <c r="N85">
        <v>1</v>
      </c>
      <c r="O85">
        <v>1</v>
      </c>
      <c r="P85">
        <v>2</v>
      </c>
      <c r="Q85">
        <v>-61</v>
      </c>
    </row>
    <row r="86" spans="1:17" x14ac:dyDescent="0.25">
      <c r="A86">
        <v>83</v>
      </c>
      <c r="B86" s="5" t="s">
        <v>8</v>
      </c>
      <c r="C86" s="6">
        <v>44012.506725150466</v>
      </c>
      <c r="D86" s="5" t="s">
        <v>23</v>
      </c>
      <c r="E86">
        <v>1</v>
      </c>
      <c r="F86">
        <v>1</v>
      </c>
      <c r="G86">
        <v>1</v>
      </c>
      <c r="H86">
        <v>-56</v>
      </c>
      <c r="J86">
        <v>83</v>
      </c>
      <c r="K86" s="5" t="s">
        <v>8</v>
      </c>
      <c r="L86" s="6">
        <v>44012.720636979167</v>
      </c>
      <c r="M86" s="5" t="s">
        <v>39</v>
      </c>
      <c r="N86">
        <v>1</v>
      </c>
      <c r="O86">
        <v>1</v>
      </c>
      <c r="P86">
        <v>2</v>
      </c>
      <c r="Q86">
        <v>-61</v>
      </c>
    </row>
    <row r="87" spans="1:17" x14ac:dyDescent="0.25">
      <c r="A87">
        <v>84</v>
      </c>
      <c r="B87" s="5" t="s">
        <v>8</v>
      </c>
      <c r="C87" s="6">
        <v>44012.506746053237</v>
      </c>
      <c r="D87" s="5" t="s">
        <v>23</v>
      </c>
      <c r="E87">
        <v>1</v>
      </c>
      <c r="F87">
        <v>1</v>
      </c>
      <c r="G87">
        <v>1</v>
      </c>
      <c r="H87">
        <v>-60</v>
      </c>
      <c r="J87">
        <v>84</v>
      </c>
      <c r="K87" s="5" t="s">
        <v>8</v>
      </c>
      <c r="L87" s="6">
        <v>44012.720650092589</v>
      </c>
      <c r="M87" s="5" t="s">
        <v>39</v>
      </c>
      <c r="N87">
        <v>1</v>
      </c>
      <c r="O87">
        <v>1</v>
      </c>
      <c r="P87">
        <v>2</v>
      </c>
      <c r="Q87">
        <v>-61</v>
      </c>
    </row>
    <row r="88" spans="1:17" x14ac:dyDescent="0.25">
      <c r="A88">
        <v>85</v>
      </c>
      <c r="B88" s="5" t="s">
        <v>8</v>
      </c>
      <c r="C88" s="6">
        <v>44012.506747719905</v>
      </c>
      <c r="D88" s="5" t="s">
        <v>23</v>
      </c>
      <c r="E88">
        <v>1</v>
      </c>
      <c r="F88">
        <v>1</v>
      </c>
      <c r="G88">
        <v>1</v>
      </c>
      <c r="H88">
        <v>-58</v>
      </c>
      <c r="J88">
        <v>85</v>
      </c>
      <c r="K88" s="5" t="s">
        <v>8</v>
      </c>
      <c r="L88" s="6">
        <v>44012.720661770836</v>
      </c>
      <c r="M88" s="5" t="s">
        <v>39</v>
      </c>
      <c r="N88">
        <v>1</v>
      </c>
      <c r="O88">
        <v>1</v>
      </c>
      <c r="P88">
        <v>2</v>
      </c>
      <c r="Q88">
        <v>-61</v>
      </c>
    </row>
    <row r="89" spans="1:17" x14ac:dyDescent="0.25">
      <c r="A89">
        <v>86</v>
      </c>
      <c r="B89" s="5" t="s">
        <v>8</v>
      </c>
      <c r="C89" s="6">
        <v>44012.506765312501</v>
      </c>
      <c r="D89" s="5" t="s">
        <v>23</v>
      </c>
      <c r="E89">
        <v>1</v>
      </c>
      <c r="F89">
        <v>1</v>
      </c>
      <c r="G89">
        <v>1</v>
      </c>
      <c r="H89">
        <v>-59</v>
      </c>
      <c r="J89">
        <v>86</v>
      </c>
      <c r="K89" s="5" t="s">
        <v>8</v>
      </c>
      <c r="L89" s="6">
        <v>44012.720674432872</v>
      </c>
      <c r="M89" s="5" t="s">
        <v>39</v>
      </c>
      <c r="N89">
        <v>1</v>
      </c>
      <c r="O89">
        <v>1</v>
      </c>
      <c r="P89">
        <v>2</v>
      </c>
      <c r="Q89">
        <v>-61</v>
      </c>
    </row>
    <row r="90" spans="1:17" x14ac:dyDescent="0.25">
      <c r="A90">
        <v>87</v>
      </c>
      <c r="B90" s="5" t="s">
        <v>8</v>
      </c>
      <c r="C90" s="6">
        <v>44012.506771446759</v>
      </c>
      <c r="D90" s="5" t="s">
        <v>23</v>
      </c>
      <c r="E90">
        <v>1</v>
      </c>
      <c r="F90">
        <v>1</v>
      </c>
      <c r="G90">
        <v>1</v>
      </c>
      <c r="H90">
        <v>-55</v>
      </c>
      <c r="J90">
        <v>87</v>
      </c>
      <c r="K90" s="5" t="s">
        <v>8</v>
      </c>
      <c r="L90" s="6">
        <v>44012.720683101848</v>
      </c>
      <c r="M90" s="5" t="s">
        <v>39</v>
      </c>
      <c r="N90">
        <v>1</v>
      </c>
      <c r="O90">
        <v>1</v>
      </c>
      <c r="P90">
        <v>2</v>
      </c>
      <c r="Q90">
        <v>-61</v>
      </c>
    </row>
    <row r="91" spans="1:17" x14ac:dyDescent="0.25">
      <c r="A91">
        <v>88</v>
      </c>
      <c r="B91" s="5" t="s">
        <v>8</v>
      </c>
      <c r="C91" s="6">
        <v>44012.506785439815</v>
      </c>
      <c r="D91" s="5" t="s">
        <v>23</v>
      </c>
      <c r="E91">
        <v>1</v>
      </c>
      <c r="F91">
        <v>1</v>
      </c>
      <c r="G91">
        <v>1</v>
      </c>
      <c r="H91">
        <v>-60</v>
      </c>
      <c r="J91">
        <v>88</v>
      </c>
      <c r="K91" s="5" t="s">
        <v>8</v>
      </c>
      <c r="L91" s="6">
        <v>44012.72069869213</v>
      </c>
      <c r="M91" s="5" t="s">
        <v>39</v>
      </c>
      <c r="N91">
        <v>1</v>
      </c>
      <c r="O91">
        <v>1</v>
      </c>
      <c r="P91">
        <v>2</v>
      </c>
      <c r="Q91">
        <v>-61</v>
      </c>
    </row>
    <row r="92" spans="1:17" x14ac:dyDescent="0.25">
      <c r="A92">
        <v>89</v>
      </c>
      <c r="B92" s="5" t="s">
        <v>8</v>
      </c>
      <c r="C92" s="6">
        <v>44012.506794259258</v>
      </c>
      <c r="D92" s="5" t="s">
        <v>23</v>
      </c>
      <c r="E92">
        <v>1</v>
      </c>
      <c r="F92">
        <v>1</v>
      </c>
      <c r="G92">
        <v>1</v>
      </c>
      <c r="H92">
        <v>-60</v>
      </c>
      <c r="J92">
        <v>89</v>
      </c>
      <c r="K92" s="5" t="s">
        <v>8</v>
      </c>
      <c r="L92" s="6">
        <v>44012.720706782406</v>
      </c>
      <c r="M92" s="5" t="s">
        <v>39</v>
      </c>
      <c r="N92">
        <v>1</v>
      </c>
      <c r="O92">
        <v>1</v>
      </c>
      <c r="P92">
        <v>2</v>
      </c>
      <c r="Q92">
        <v>-61</v>
      </c>
    </row>
    <row r="93" spans="1:17" x14ac:dyDescent="0.25">
      <c r="A93">
        <v>90</v>
      </c>
      <c r="B93" s="5" t="s">
        <v>8</v>
      </c>
      <c r="C93" s="6">
        <v>44012.50681402778</v>
      </c>
      <c r="D93" s="5" t="s">
        <v>23</v>
      </c>
      <c r="E93">
        <v>1</v>
      </c>
      <c r="F93">
        <v>1</v>
      </c>
      <c r="G93">
        <v>1</v>
      </c>
      <c r="H93">
        <v>-57</v>
      </c>
      <c r="J93">
        <v>90</v>
      </c>
      <c r="K93" s="5" t="s">
        <v>8</v>
      </c>
      <c r="L93" s="6">
        <v>44012.720718009259</v>
      </c>
      <c r="M93" s="5" t="s">
        <v>39</v>
      </c>
      <c r="N93">
        <v>1</v>
      </c>
      <c r="O93">
        <v>1</v>
      </c>
      <c r="P93">
        <v>2</v>
      </c>
      <c r="Q93">
        <v>-60</v>
      </c>
    </row>
    <row r="94" spans="1:17" x14ac:dyDescent="0.25">
      <c r="A94">
        <v>91</v>
      </c>
      <c r="B94" s="5" t="s">
        <v>8</v>
      </c>
      <c r="C94" s="6">
        <v>44012.506821226852</v>
      </c>
      <c r="D94" s="5" t="s">
        <v>23</v>
      </c>
      <c r="E94">
        <v>1</v>
      </c>
      <c r="F94">
        <v>1</v>
      </c>
      <c r="G94">
        <v>1</v>
      </c>
      <c r="H94">
        <v>-59</v>
      </c>
      <c r="J94">
        <v>91</v>
      </c>
      <c r="K94" s="5" t="s">
        <v>8</v>
      </c>
      <c r="L94" s="6">
        <v>44012.720730636574</v>
      </c>
      <c r="M94" s="5" t="s">
        <v>39</v>
      </c>
      <c r="N94">
        <v>1</v>
      </c>
      <c r="O94">
        <v>1</v>
      </c>
      <c r="P94">
        <v>2</v>
      </c>
      <c r="Q94">
        <v>-60</v>
      </c>
    </row>
    <row r="95" spans="1:17" x14ac:dyDescent="0.25">
      <c r="A95">
        <v>92</v>
      </c>
      <c r="B95" s="5" t="s">
        <v>8</v>
      </c>
      <c r="C95" s="6">
        <v>44012.506828807869</v>
      </c>
      <c r="D95" s="5" t="s">
        <v>23</v>
      </c>
      <c r="E95">
        <v>1</v>
      </c>
      <c r="F95">
        <v>1</v>
      </c>
      <c r="G95">
        <v>1</v>
      </c>
      <c r="H95">
        <v>-59</v>
      </c>
      <c r="J95">
        <v>92</v>
      </c>
      <c r="K95" s="5" t="s">
        <v>8</v>
      </c>
      <c r="L95" s="6">
        <v>44012.720744120372</v>
      </c>
      <c r="M95" s="5" t="s">
        <v>39</v>
      </c>
      <c r="N95">
        <v>1</v>
      </c>
      <c r="O95">
        <v>1</v>
      </c>
      <c r="P95">
        <v>2</v>
      </c>
      <c r="Q95">
        <v>-62</v>
      </c>
    </row>
    <row r="96" spans="1:17" x14ac:dyDescent="0.25">
      <c r="A96">
        <v>93</v>
      </c>
      <c r="B96" s="5" t="s">
        <v>8</v>
      </c>
      <c r="C96" s="6">
        <v>44012.506840810187</v>
      </c>
      <c r="D96" s="5" t="s">
        <v>23</v>
      </c>
      <c r="E96">
        <v>1</v>
      </c>
      <c r="F96">
        <v>1</v>
      </c>
      <c r="G96">
        <v>1</v>
      </c>
      <c r="H96">
        <v>-56</v>
      </c>
      <c r="J96">
        <v>93</v>
      </c>
      <c r="K96" s="5" t="s">
        <v>8</v>
      </c>
      <c r="L96" s="6">
        <v>44012.72075296296</v>
      </c>
      <c r="M96" s="5" t="s">
        <v>39</v>
      </c>
      <c r="N96">
        <v>1</v>
      </c>
      <c r="O96">
        <v>1</v>
      </c>
      <c r="P96">
        <v>2</v>
      </c>
      <c r="Q96">
        <v>-60</v>
      </c>
    </row>
    <row r="97" spans="1:17" x14ac:dyDescent="0.25">
      <c r="A97">
        <v>94</v>
      </c>
      <c r="B97" s="5" t="s">
        <v>8</v>
      </c>
      <c r="C97" s="6">
        <v>44012.506854236111</v>
      </c>
      <c r="D97" s="5" t="s">
        <v>23</v>
      </c>
      <c r="E97">
        <v>1</v>
      </c>
      <c r="F97">
        <v>1</v>
      </c>
      <c r="G97">
        <v>1</v>
      </c>
      <c r="H97">
        <v>-57</v>
      </c>
      <c r="J97">
        <v>94</v>
      </c>
      <c r="K97" s="5" t="s">
        <v>8</v>
      </c>
      <c r="L97" s="6">
        <v>44012.72076423611</v>
      </c>
      <c r="M97" s="5" t="s">
        <v>39</v>
      </c>
      <c r="N97">
        <v>1</v>
      </c>
      <c r="O97">
        <v>1</v>
      </c>
      <c r="P97">
        <v>2</v>
      </c>
      <c r="Q97">
        <v>-61</v>
      </c>
    </row>
    <row r="98" spans="1:17" x14ac:dyDescent="0.25">
      <c r="A98">
        <v>95</v>
      </c>
      <c r="B98" s="5" t="s">
        <v>8</v>
      </c>
      <c r="C98" s="6">
        <v>44012.506863842595</v>
      </c>
      <c r="D98" s="5" t="s">
        <v>23</v>
      </c>
      <c r="E98">
        <v>1</v>
      </c>
      <c r="F98">
        <v>1</v>
      </c>
      <c r="G98">
        <v>1</v>
      </c>
      <c r="H98">
        <v>-57</v>
      </c>
      <c r="J98">
        <v>95</v>
      </c>
      <c r="K98" s="5" t="s">
        <v>8</v>
      </c>
      <c r="L98" s="6">
        <v>44012.720776574075</v>
      </c>
      <c r="M98" s="5" t="s">
        <v>39</v>
      </c>
      <c r="N98">
        <v>1</v>
      </c>
      <c r="O98">
        <v>1</v>
      </c>
      <c r="P98">
        <v>2</v>
      </c>
      <c r="Q98">
        <v>-60</v>
      </c>
    </row>
    <row r="99" spans="1:17" x14ac:dyDescent="0.25">
      <c r="A99">
        <v>96</v>
      </c>
      <c r="B99" s="5" t="s">
        <v>8</v>
      </c>
      <c r="C99" s="6">
        <v>44012.506875266205</v>
      </c>
      <c r="D99" s="5" t="s">
        <v>23</v>
      </c>
      <c r="E99">
        <v>1</v>
      </c>
      <c r="F99">
        <v>1</v>
      </c>
      <c r="G99">
        <v>1</v>
      </c>
      <c r="H99">
        <v>-57</v>
      </c>
      <c r="J99">
        <v>96</v>
      </c>
      <c r="K99" s="5" t="s">
        <v>8</v>
      </c>
      <c r="L99" s="6">
        <v>44012.720791099535</v>
      </c>
      <c r="M99" s="5" t="s">
        <v>39</v>
      </c>
      <c r="N99">
        <v>1</v>
      </c>
      <c r="O99">
        <v>1</v>
      </c>
      <c r="P99">
        <v>2</v>
      </c>
      <c r="Q99">
        <v>-61</v>
      </c>
    </row>
    <row r="100" spans="1:17" x14ac:dyDescent="0.25">
      <c r="A100">
        <v>97</v>
      </c>
      <c r="B100" s="5" t="s">
        <v>8</v>
      </c>
      <c r="C100" s="6">
        <v>44012.506889247685</v>
      </c>
      <c r="D100" s="5" t="s">
        <v>23</v>
      </c>
      <c r="E100">
        <v>1</v>
      </c>
      <c r="F100">
        <v>1</v>
      </c>
      <c r="G100">
        <v>1</v>
      </c>
      <c r="H100">
        <v>-56</v>
      </c>
      <c r="J100">
        <v>97</v>
      </c>
      <c r="K100" s="5" t="s">
        <v>8</v>
      </c>
      <c r="L100" s="6">
        <v>44012.720798703704</v>
      </c>
      <c r="M100" s="5" t="s">
        <v>39</v>
      </c>
      <c r="N100">
        <v>1</v>
      </c>
      <c r="O100">
        <v>1</v>
      </c>
      <c r="P100">
        <v>2</v>
      </c>
      <c r="Q100">
        <v>-60</v>
      </c>
    </row>
    <row r="101" spans="1:17" x14ac:dyDescent="0.25">
      <c r="A101">
        <v>98</v>
      </c>
      <c r="B101" s="5" t="s">
        <v>8</v>
      </c>
      <c r="C101" s="6">
        <v>44012.506898564818</v>
      </c>
      <c r="D101" s="5" t="s">
        <v>23</v>
      </c>
      <c r="E101">
        <v>1</v>
      </c>
      <c r="F101">
        <v>1</v>
      </c>
      <c r="G101">
        <v>1</v>
      </c>
      <c r="H101">
        <v>-57</v>
      </c>
      <c r="J101">
        <v>98</v>
      </c>
      <c r="K101" s="5" t="s">
        <v>8</v>
      </c>
      <c r="L101" s="6">
        <v>44012.720819745373</v>
      </c>
      <c r="M101" s="5" t="s">
        <v>39</v>
      </c>
      <c r="N101">
        <v>1</v>
      </c>
      <c r="O101">
        <v>1</v>
      </c>
      <c r="P101">
        <v>2</v>
      </c>
      <c r="Q101">
        <v>-62</v>
      </c>
    </row>
    <row r="102" spans="1:17" x14ac:dyDescent="0.25">
      <c r="A102">
        <v>99</v>
      </c>
      <c r="B102" s="5" t="s">
        <v>8</v>
      </c>
      <c r="C102" s="6">
        <v>44012.506921435182</v>
      </c>
      <c r="D102" s="5" t="s">
        <v>23</v>
      </c>
      <c r="E102">
        <v>1</v>
      </c>
      <c r="F102">
        <v>1</v>
      </c>
      <c r="G102">
        <v>1</v>
      </c>
      <c r="H102">
        <v>-58</v>
      </c>
      <c r="J102">
        <v>99</v>
      </c>
      <c r="K102" s="5" t="s">
        <v>8</v>
      </c>
      <c r="L102" s="6">
        <v>44012.720822962961</v>
      </c>
      <c r="M102" s="5" t="s">
        <v>39</v>
      </c>
      <c r="N102">
        <v>1</v>
      </c>
      <c r="O102">
        <v>1</v>
      </c>
      <c r="P102">
        <v>2</v>
      </c>
      <c r="Q102">
        <v>-61</v>
      </c>
    </row>
    <row r="103" spans="1:17" x14ac:dyDescent="0.25">
      <c r="A103">
        <v>100</v>
      </c>
      <c r="B103" s="5" t="s">
        <v>8</v>
      </c>
      <c r="C103" s="6">
        <v>44012.506933888886</v>
      </c>
      <c r="D103" s="5" t="s">
        <v>23</v>
      </c>
      <c r="E103">
        <v>1</v>
      </c>
      <c r="F103">
        <v>1</v>
      </c>
      <c r="G103">
        <v>1</v>
      </c>
      <c r="H103">
        <v>-57</v>
      </c>
      <c r="J103">
        <v>100</v>
      </c>
      <c r="K103" s="5" t="s">
        <v>8</v>
      </c>
      <c r="L103" s="6">
        <v>44012.720841238428</v>
      </c>
      <c r="M103" s="5" t="s">
        <v>39</v>
      </c>
      <c r="N103">
        <v>1</v>
      </c>
      <c r="O103">
        <v>1</v>
      </c>
      <c r="P103">
        <v>2</v>
      </c>
      <c r="Q103">
        <v>-62</v>
      </c>
    </row>
    <row r="104" spans="1:17" x14ac:dyDescent="0.25">
      <c r="A104">
        <v>101</v>
      </c>
      <c r="B104" s="5" t="s">
        <v>8</v>
      </c>
      <c r="C104" s="6">
        <v>44012.506946655092</v>
      </c>
      <c r="D104" s="5" t="s">
        <v>23</v>
      </c>
      <c r="E104">
        <v>1</v>
      </c>
      <c r="F104">
        <v>1</v>
      </c>
      <c r="G104">
        <v>1</v>
      </c>
      <c r="H104">
        <v>-58</v>
      </c>
      <c r="J104">
        <v>101</v>
      </c>
      <c r="K104" s="5" t="s">
        <v>8</v>
      </c>
      <c r="L104" s="6">
        <v>44012.720845046293</v>
      </c>
      <c r="M104" s="5" t="s">
        <v>39</v>
      </c>
      <c r="N104">
        <v>1</v>
      </c>
      <c r="O104">
        <v>1</v>
      </c>
      <c r="P104">
        <v>2</v>
      </c>
      <c r="Q104">
        <v>-61</v>
      </c>
    </row>
    <row r="105" spans="1:17" x14ac:dyDescent="0.25">
      <c r="A105">
        <v>102</v>
      </c>
      <c r="B105" s="5" t="s">
        <v>8</v>
      </c>
      <c r="C105" s="6">
        <v>44012.506956145837</v>
      </c>
      <c r="D105" s="5" t="s">
        <v>23</v>
      </c>
      <c r="E105">
        <v>1</v>
      </c>
      <c r="F105">
        <v>1</v>
      </c>
      <c r="G105">
        <v>1</v>
      </c>
      <c r="H105">
        <v>-59</v>
      </c>
      <c r="J105">
        <v>102</v>
      </c>
      <c r="K105" s="5" t="s">
        <v>8</v>
      </c>
      <c r="L105" s="6">
        <v>44012.720868252312</v>
      </c>
      <c r="M105" s="5" t="s">
        <v>39</v>
      </c>
      <c r="N105">
        <v>1</v>
      </c>
      <c r="O105">
        <v>1</v>
      </c>
      <c r="P105">
        <v>2</v>
      </c>
      <c r="Q105">
        <v>-63</v>
      </c>
    </row>
    <row r="106" spans="1:17" x14ac:dyDescent="0.25">
      <c r="A106">
        <v>103</v>
      </c>
      <c r="B106" s="5" t="s">
        <v>8</v>
      </c>
      <c r="C106" s="6">
        <v>44012.506967824076</v>
      </c>
      <c r="D106" s="5" t="s">
        <v>23</v>
      </c>
      <c r="E106">
        <v>1</v>
      </c>
      <c r="F106">
        <v>1</v>
      </c>
      <c r="G106">
        <v>1</v>
      </c>
      <c r="H106">
        <v>-60</v>
      </c>
      <c r="J106">
        <v>103</v>
      </c>
      <c r="K106" s="5" t="s">
        <v>8</v>
      </c>
      <c r="L106" s="6">
        <v>44012.720880335648</v>
      </c>
      <c r="M106" s="5" t="s">
        <v>39</v>
      </c>
      <c r="N106">
        <v>1</v>
      </c>
      <c r="O106">
        <v>1</v>
      </c>
      <c r="P106">
        <v>2</v>
      </c>
      <c r="Q106">
        <v>-60</v>
      </c>
    </row>
    <row r="107" spans="1:17" x14ac:dyDescent="0.25">
      <c r="A107">
        <v>104</v>
      </c>
      <c r="B107" s="5" t="s">
        <v>8</v>
      </c>
      <c r="C107" s="6">
        <v>44012.506991030095</v>
      </c>
      <c r="D107" s="5" t="s">
        <v>23</v>
      </c>
      <c r="E107">
        <v>1</v>
      </c>
      <c r="F107">
        <v>1</v>
      </c>
      <c r="G107">
        <v>1</v>
      </c>
      <c r="H107">
        <v>-57</v>
      </c>
      <c r="J107">
        <v>104</v>
      </c>
      <c r="K107" s="5" t="s">
        <v>8</v>
      </c>
      <c r="L107" s="6">
        <v>44012.720891342593</v>
      </c>
      <c r="M107" s="5" t="s">
        <v>39</v>
      </c>
      <c r="N107">
        <v>1</v>
      </c>
      <c r="O107">
        <v>1</v>
      </c>
      <c r="P107">
        <v>2</v>
      </c>
      <c r="Q107">
        <v>-60</v>
      </c>
    </row>
    <row r="108" spans="1:17" x14ac:dyDescent="0.25">
      <c r="A108">
        <v>105</v>
      </c>
      <c r="B108" s="5" t="s">
        <v>8</v>
      </c>
      <c r="C108" s="6">
        <v>44012.507004583334</v>
      </c>
      <c r="D108" s="5" t="s">
        <v>23</v>
      </c>
      <c r="E108">
        <v>1</v>
      </c>
      <c r="F108">
        <v>1</v>
      </c>
      <c r="G108">
        <v>1</v>
      </c>
      <c r="H108">
        <v>-57</v>
      </c>
      <c r="J108">
        <v>105</v>
      </c>
      <c r="K108" s="5" t="s">
        <v>8</v>
      </c>
      <c r="L108" s="6">
        <v>44012.720905740738</v>
      </c>
      <c r="M108" s="5" t="s">
        <v>39</v>
      </c>
      <c r="N108">
        <v>1</v>
      </c>
      <c r="O108">
        <v>1</v>
      </c>
      <c r="P108">
        <v>2</v>
      </c>
      <c r="Q108">
        <v>-61</v>
      </c>
    </row>
    <row r="109" spans="1:17" x14ac:dyDescent="0.25">
      <c r="A109">
        <v>106</v>
      </c>
      <c r="B109" s="5" t="s">
        <v>8</v>
      </c>
      <c r="C109" s="6">
        <v>44012.507015312498</v>
      </c>
      <c r="D109" s="5" t="s">
        <v>23</v>
      </c>
      <c r="E109">
        <v>1</v>
      </c>
      <c r="F109">
        <v>1</v>
      </c>
      <c r="G109">
        <v>1</v>
      </c>
      <c r="H109">
        <v>-56</v>
      </c>
      <c r="J109">
        <v>106</v>
      </c>
      <c r="K109" s="5" t="s">
        <v>8</v>
      </c>
      <c r="L109" s="6">
        <v>44012.720916388891</v>
      </c>
      <c r="M109" s="5" t="s">
        <v>39</v>
      </c>
      <c r="N109">
        <v>1</v>
      </c>
      <c r="O109">
        <v>1</v>
      </c>
      <c r="P109">
        <v>2</v>
      </c>
      <c r="Q109">
        <v>-61</v>
      </c>
    </row>
    <row r="110" spans="1:17" x14ac:dyDescent="0.25">
      <c r="A110">
        <v>107</v>
      </c>
      <c r="B110" s="5" t="s">
        <v>8</v>
      </c>
      <c r="C110" s="6">
        <v>44012.507026597224</v>
      </c>
      <c r="D110" s="5" t="s">
        <v>23</v>
      </c>
      <c r="E110">
        <v>1</v>
      </c>
      <c r="F110">
        <v>1</v>
      </c>
      <c r="G110">
        <v>1</v>
      </c>
      <c r="H110">
        <v>-56</v>
      </c>
      <c r="J110">
        <v>107</v>
      </c>
      <c r="K110" s="5" t="s">
        <v>8</v>
      </c>
      <c r="L110" s="6">
        <v>44012.720930497686</v>
      </c>
      <c r="M110" s="5" t="s">
        <v>39</v>
      </c>
      <c r="N110">
        <v>1</v>
      </c>
      <c r="O110">
        <v>1</v>
      </c>
      <c r="P110">
        <v>2</v>
      </c>
      <c r="Q110">
        <v>-60</v>
      </c>
    </row>
    <row r="111" spans="1:17" x14ac:dyDescent="0.25">
      <c r="A111">
        <v>108</v>
      </c>
      <c r="B111" s="5" t="s">
        <v>8</v>
      </c>
      <c r="C111" s="6">
        <v>44012.507037233794</v>
      </c>
      <c r="D111" s="5" t="s">
        <v>23</v>
      </c>
      <c r="E111">
        <v>1</v>
      </c>
      <c r="F111">
        <v>1</v>
      </c>
      <c r="G111">
        <v>1</v>
      </c>
      <c r="H111">
        <v>-56</v>
      </c>
      <c r="J111">
        <v>108</v>
      </c>
      <c r="K111" s="5" t="s">
        <v>8</v>
      </c>
      <c r="L111" s="6">
        <v>44012.720937534723</v>
      </c>
      <c r="M111" s="5" t="s">
        <v>39</v>
      </c>
      <c r="N111">
        <v>1</v>
      </c>
      <c r="O111">
        <v>1</v>
      </c>
      <c r="P111">
        <v>2</v>
      </c>
      <c r="Q111">
        <v>-60</v>
      </c>
    </row>
    <row r="112" spans="1:17" x14ac:dyDescent="0.25">
      <c r="A112">
        <v>109</v>
      </c>
      <c r="B112" s="5" t="s">
        <v>8</v>
      </c>
      <c r="C112" s="6">
        <v>44012.507055567126</v>
      </c>
      <c r="D112" s="5" t="s">
        <v>23</v>
      </c>
      <c r="E112">
        <v>1</v>
      </c>
      <c r="F112">
        <v>1</v>
      </c>
      <c r="G112">
        <v>1</v>
      </c>
      <c r="H112">
        <v>-59</v>
      </c>
    </row>
    <row r="113" spans="1:72" x14ac:dyDescent="0.25">
      <c r="A113">
        <v>110</v>
      </c>
      <c r="B113" s="5" t="s">
        <v>8</v>
      </c>
      <c r="C113" s="6">
        <v>44012.507060555552</v>
      </c>
      <c r="D113" s="5" t="s">
        <v>23</v>
      </c>
      <c r="E113">
        <v>1</v>
      </c>
      <c r="F113">
        <v>1</v>
      </c>
      <c r="G113">
        <v>1</v>
      </c>
      <c r="H113">
        <v>-56</v>
      </c>
    </row>
    <row r="114" spans="1:72" x14ac:dyDescent="0.25">
      <c r="A114">
        <v>111</v>
      </c>
      <c r="B114" s="5" t="s">
        <v>8</v>
      </c>
      <c r="C114" s="6">
        <v>44012.50707673611</v>
      </c>
      <c r="D114" s="5" t="s">
        <v>23</v>
      </c>
      <c r="E114">
        <v>1</v>
      </c>
      <c r="F114">
        <v>1</v>
      </c>
      <c r="G114">
        <v>1</v>
      </c>
      <c r="H114">
        <v>-57</v>
      </c>
    </row>
    <row r="117" spans="1:72" x14ac:dyDescent="0.25">
      <c r="H117">
        <f>AVERAGE(PiPact_1_44m_NoObstruction__2[RSSI])</f>
        <v>-57.276785714285715</v>
      </c>
      <c r="I117" t="s">
        <v>33</v>
      </c>
      <c r="Q117">
        <f>AVERAGE(PiPact_1_44m_NoObstruction_2TXPower[RSSI])</f>
        <v>-60.798165137614681</v>
      </c>
      <c r="R117" t="s">
        <v>33</v>
      </c>
      <c r="Z117">
        <f>AVERAGE(PiPact_1_44m_NoObstruction_3Tx[RSSI])</f>
        <v>-60.884615384615387</v>
      </c>
      <c r="AA117" t="s">
        <v>33</v>
      </c>
      <c r="AI117">
        <f>AVERAGE(PiPact_1_44m_NoObstruction_4Tx[RSSI])</f>
        <v>-60.838709677419352</v>
      </c>
      <c r="AJ117" t="s">
        <v>33</v>
      </c>
      <c r="AR117">
        <f>AVERAGE(PiPact_1_44m_NoObstruction_217__39Tx[RSSI])</f>
        <v>-60.666666666666664</v>
      </c>
      <c r="AS117" t="s">
        <v>33</v>
      </c>
      <c r="BA117">
        <f>AVERAGE(PiPact_1_44m_NoObstruction_227__29Tx[RSSI])</f>
        <v>-60.586206896551722</v>
      </c>
      <c r="BB117" t="s">
        <v>33</v>
      </c>
      <c r="BJ117">
        <f>AVERAGE(PiPact_1_44m_NoObstruction_237__19Tx[RSSI])</f>
        <v>-60.72</v>
      </c>
      <c r="BK117" t="s">
        <v>33</v>
      </c>
      <c r="BS117">
        <f>AVERAGE(PiPact_1_44m_NoObstruction_247__9Tx[RSSI])</f>
        <v>-60.666666666666664</v>
      </c>
      <c r="BT117" t="s">
        <v>33</v>
      </c>
    </row>
    <row r="118" spans="1:72" x14ac:dyDescent="0.25">
      <c r="H118">
        <f>MODE(PiPact_1_44m_NoObstruction__2[RSSI])</f>
        <v>-56</v>
      </c>
      <c r="I118" t="s">
        <v>34</v>
      </c>
      <c r="Q118">
        <f>MODE(PiPact_1_44m_NoObstruction_2TXPower[RSSI])</f>
        <v>-61</v>
      </c>
      <c r="R118" t="s">
        <v>34</v>
      </c>
      <c r="Z118">
        <f>MODE(PiPact_1_44m_NoObstruction_3Tx[RSSI])</f>
        <v>-61</v>
      </c>
      <c r="AA118" t="s">
        <v>34</v>
      </c>
      <c r="AI118">
        <f>MODE(PiPact_1_44m_NoObstruction_4Tx[RSSI])</f>
        <v>-61</v>
      </c>
      <c r="AJ118" t="s">
        <v>34</v>
      </c>
      <c r="AR118">
        <f>MODE(PiPact_1_44m_NoObstruction_217__39Tx[RSSI])</f>
        <v>-61</v>
      </c>
      <c r="AS118" t="s">
        <v>34</v>
      </c>
      <c r="BA118">
        <f>MODE(PiPact_1_44m_NoObstruction_227__29Tx[RSSI])</f>
        <v>-61</v>
      </c>
      <c r="BB118" t="s">
        <v>34</v>
      </c>
      <c r="BJ118">
        <f>MODE(PiPact_1_44m_NoObstruction_237__19Tx[RSSI])</f>
        <v>-61</v>
      </c>
      <c r="BK118" t="s">
        <v>34</v>
      </c>
      <c r="BS118">
        <f>MODE(PiPact_1_44m_NoObstruction_247__9Tx[RSSI])</f>
        <v>-61</v>
      </c>
      <c r="BT118" t="s">
        <v>34</v>
      </c>
    </row>
    <row r="119" spans="1:72" x14ac:dyDescent="0.25">
      <c r="H119">
        <f>STDEV(PiPact_1_44m_NoObstruction__2[RSSI])</f>
        <v>1.3963260766119472</v>
      </c>
      <c r="I119" t="s">
        <v>35</v>
      </c>
      <c r="Q119">
        <f>STDEV(PiPact_1_44m_NoObstruction_2TXPower[RSSI])</f>
        <v>0.74261570383892028</v>
      </c>
      <c r="R119" t="s">
        <v>35</v>
      </c>
      <c r="Z119">
        <f>STDEV(PiPact_1_44m_NoObstruction_3Tx[RSSI])</f>
        <v>0.76560684829346037</v>
      </c>
      <c r="AA119" t="s">
        <v>35</v>
      </c>
      <c r="AI119">
        <f>STDEV(PiPact_1_44m_NoObstruction_4Tx[RSSI])</f>
        <v>0.82043785844504558</v>
      </c>
      <c r="AJ119" t="s">
        <v>35</v>
      </c>
      <c r="AR119">
        <f>STDEV(PiPact_1_44m_NoObstruction_217__39Tx[RSSI])</f>
        <v>0.66089455225126659</v>
      </c>
      <c r="AS119" t="s">
        <v>35</v>
      </c>
      <c r="BA119">
        <f>STDEV(PiPact_1_44m_NoObstruction_227__29Tx[RSSI])</f>
        <v>0.56803177597927357</v>
      </c>
      <c r="BB119" t="s">
        <v>35</v>
      </c>
      <c r="BJ119">
        <f>STDEV(PiPact_1_44m_NoObstruction_237__19Tx[RSSI])</f>
        <v>0.61373175465073215</v>
      </c>
      <c r="BK119" t="s">
        <v>35</v>
      </c>
      <c r="BS119">
        <f>STDEV(PiPact_1_44m_NoObstruction_247__9Tx[RSSI])</f>
        <v>0.47946330148538402</v>
      </c>
      <c r="BT119" t="s">
        <v>35</v>
      </c>
    </row>
  </sheetData>
  <mergeCells count="5">
    <mergeCell ref="A1:H1"/>
    <mergeCell ref="AQ1:AR1"/>
    <mergeCell ref="AZ1:BA1"/>
    <mergeCell ref="BI1:BJ1"/>
    <mergeCell ref="BR1:BS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6 8 5 8 3 a - 7 1 f 4 - 4 b d 7 - 8 6 6 c - 2 c 5 4 9 0 f e c 9 2 5 "   x m l n s = " h t t p : / / s c h e m a s . m i c r o s o f t . c o m / D a t a M a s h u p " > A A A A A C M J A A B Q S w M E F A A C A A g A H K f 6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c p /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f 6 U G o j W P M b B g A A m 7 Y A A B M A H A B G b 3 J t d W x h c y 9 T Z W N 0 a W 9 u M S 5 t I K I Y A C i g F A A A A A A A A A A A A A A A A A A A A A A A A A A A A O 3 d 7 U + j S B g A 8 O 8 m / g + T + k U T j p S 3 t r u X f u i 2 m v O y 1 p 7 U W 5 P t p c F 2 T o k w 0 w D V N W b / 9 x s E W l C M X R O Y 3 t N n k 3 0 D Z Z 5 2 f p 1 n 5 g E h p L P I 5 Y z Y y d / a 7 / t 7 + 3 v h r R P Q O T l o j N y R M 4 v s m c O m G r H 8 B u k S j 0 b 7 e 0 T 8 s v k y m F G x p R / e q w M + W / q U R Y c n r k f V P m e R + E 9 4 2 O h / n l y G N A g n 9 n J B A 2 I v G X u c D G h 4 F / H F 5 M s 3 + 3 S S N D H J t 6 R a v j o L 7 x t H y v c B 9 V z f j W j Q b S g N h f S 5 t / R Z 2 O 0 o 5 J j N + N x l N 1 1 N t 3 S F / L X k E b W j R 4 9 2 1 / 9 U h 5 z R f 4 6 U J G D x c g L u i 3 1 z 8 g d 1 5 i K q + P W M n W v x h e m e d P t h 8 t o U 8 j 3 d 3 v M 8 E Z r n B G E 3 C p b 5 Q / Z v H X Y j j j h + X N D 1 4 c a B w 8 J / e e A n A c c 7 w 8 O S 9 p W n p 4 b d 7 w 3 F S z t l U c t U 4 6 / 8 q Z C n R m 8 w u D i 2 b b E j E p t I R H 9 E z 9 v H p 2 f H 9 r h 3 N s r 2 z J 2 I R q 6 f f N f l 5 e n g 1 b e c 9 f 4 8 v 3 j d w t n p s G z z + I q M z r 8 d l + y 5 s O 3 T 4 t a f R / t 7 L i t 9 K 8 o c C U O m 6 U + H / P w 6 F G / j M 7 g K S c W Y Q q F J t D n J A l B f B Y D S 4 E r r O 8 H 8 m o s / J I M r i w P d w X X X C 5 b h r W R z L 2 N A b x C 9 p V O z u M N H f H Z H I 2 n q 0 q l b a S R o D 6 K 9 l J 1 4 5 Z z J 1 p f C e y M W 9 A f X X 2 E y T w 7 1 o w r h J c r G V 8 + x C S 2 4 r E B y U 3 1 8 N e I P N N g O d 6 t w E O C u A D T G P 7 b E n o g E 2 e 0 K O 3 N r 2 J n I b n f Y 6 V p 7 + p v x a W v w r e J B g j t D U B d d r m 8 R w S w e J L g z B A 3 R 5 d o W E c z i Q Y I 7 Q 9 A U X b 5 F A t N w E C A o g E 1 / y k Q / V 4 g s D o 7 8 b a t k 4 I a R w 2 Z 0 k r a J k i B K 0 m V Q 0 t E S R E u G D E s G W o J o y Z R h y U R L E C 1 Z M i x Z a A m i p Z Y M S y 2 0 B N F S W 4 a l N l q C a K k j w 1 I H L Q G y 1 F s s K J t r p Y 6 S 9 6 v P / W u X 0 c O n d S F K y Z c S l P x a U M l P 5 p X 8 b E z J p 1 M l P x 4 q e d D 5 s J N A i v K z e N + 8 y G 0 b g 2 4 S S 0 Y J T 7 W w i A f u A 5 v T V H M Z L + O E h T y g n m o u 5 W W e s J g H 1 F P N 5 b z M E x b 0 I H l K J n z 6 h n O 9 1 U R L K S Z K p T j O K U W m 7 8 3 f N C L j F K y m 4 k l Y e J 5 j T b o U T T p q g q y p 3 t X A i h O u B i B 5 S r K t s V m 2 X Q 9 k S h H i + / k 0 v n Z N w h C Y N Y t m A Z k 9 a O h S 5 m c 6 z s 9 g a 6 o 3 o 6 4 4 Y U a F 5 C n J q O Z m G X U 9 k C l F i O 9 m V B l i h / R h o q F Z e G Z X n u q t C O c 8 Y U 0 Y k q d k D L Q 2 X F X k a 3 Y r h + 8 N g I w + y K m r x G j j x r G 8 A h B u 0 V X 9 2 T U P C 1 M s J F n J k N j a b E g s D G 7 K K 5 W F 6 s u v 1 2 I M S a O m p h o 4 Z I K D n R M l Y T W S k c L B E q g p C S u S z B S u S S C Z S h J w e 9 M z H U Y h u x r F 1 G t s u k q R k W o x y c L D m 5 1 C s y N K v Z H D P k L q 5 H M 8 v E 3 X D 5 0 I 0 x N k 6 4 O i G d B m P j A / 2 w A N T r 0 g q U n S Z G f T N P l i U F J K 1 W 1 2 e U B P v P s u W / o n 3 P U q T J h n N H I 8 k r u L T g o 6 3 z y K B i S 6 z F e V K 9 V N g O G Y C V 1 Y r v + r X M J u g i 0 f C r o D 5 C 7 J 1 Z 9 + J V c X k q z y x t h Y v r 0 g + r 2 U P g g e H x z P y z 2 r p c I P Q d o Y S e a n x a b j T w O i B 4 R + b a v w 5 J M x D S N J 0 E r i Q H X g 1 K V l t Y q f t o L l v N 3 Q J O P + A H h 3 A I i S 2 l K u g m r j 5 U 8 g N X U k W O q g J I C S N C k / Q o 0 / o Q P S k i b D k o a W A F o S I w R f R n P O q 3 x 4 4 X n S Q l o o W D e J l m B Z i m 8 p k n Z t x Y W B F 6 J U C 0 3 B N K X V P z 5 p a A m m J b 1 + S z p a g m n J r N + S i Z Z g W m q t O j b u 6 N o 8 F Z t F U 6 B M d e S Y 6 q A p q K a + c n a T n M 7 3 q 9 M 0 p A 9 x G + E k 1 x o q g q i o W a u i J i o C q c i o V Z G B i k A q M m t V h N f C w V T U q l V R C x V B U n T Q W M 9 4 i V X l V b s l U 2 z V Q k y w M D W n H r 2 n 3 t R z b 2 6 j C j F 9 j Y 8 f I 5 o U W k R N o D R p S a 8 + d 3 A t m P I N o i V Q l v S 6 L e l o C a o l o 2 5 L B l q C a s m s 2 5 K J l n b B U k h n n M 1 r F 5 U 0 i 6 5 A u b L q H q M s H K O g W m r O 6 c 1 U q 7 L Q N O J 3 1 O e M 9 J 1 g T s 4 Z n a R N I i R 4 k P T 6 I e k I C R a k 5 B 4 r X 5 z Z 3 U L 8 / t D N + Z K 7 / W S H Q B / / d x / / A V B L A Q I t A B Q A A g A I A B y n + l A W V N D / p g A A A P g A A A A S A A A A A A A A A A A A A A A A A A A A A A B D b 2 5 m a W c v U G F j a 2 F n Z S 5 4 b W x Q S w E C L Q A U A A I A C A A c p / p Q D 8 r p q 6 Q A A A D p A A A A E w A A A A A A A A A A A A A A A A D y A A A A W 0 N v b n R l b n R f V H l w Z X N d L n h t b F B L A Q I t A B Q A A g A I A B y n + l B q I 1 j z G w Y A A J u 2 A A A T A A A A A A A A A A A A A A A A A O M B A A B G b 3 J t d W x h c y 9 T Z W N 0 a W 9 u M S 5 t U E s F B g A A A A A D A A M A w g A A A E s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K A w A A A A A A X s o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p U G F j d F N j Y W 5 f M S U y M D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Q Y W N 0 U 2 N h b l 8 x X z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w M j o x N T o y N S 4 x O T Q 4 M z Q x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U G F j d F N j Y W 5 f M S A 1 b S 9 D a G F u Z 2 V k I F R 5 c G U u e 1 N D Q U 4 s M H 0 m c X V v d D s s J n F 1 b 3 Q 7 U 2 V j d G l v b j E v U G l Q Y W N 0 U 2 N h b l 8 x I D V t L 0 N o Y W 5 n Z W Q g V H l w Z S 5 7 Q U R E U k V T U y w x f S Z x d W 9 0 O y w m c X V v d D t T Z W N 0 a W 9 u M S 9 Q a V B h Y 3 R T Y 2 F u X z E g N W 0 v Q 2 h h b m d l Z C B U e X B l L n t U S U 1 F U 1 R B T V A s M n 0 m c X V v d D s s J n F 1 b 3 Q 7 U 2 V j d G l v b j E v U G l Q Y W N 0 U 2 N h b l 8 x I D V t L 0 N o Y W 5 n Z W Q g V H l w Z S 5 7 V V V J R C w z f S Z x d W 9 0 O y w m c X V v d D t T Z W N 0 a W 9 u M S 9 Q a V B h Y 3 R T Y 2 F u X z E g N W 0 v Q 2 h h b m d l Z C B U e X B l L n t N Q U p P U i w 0 f S Z x d W 9 0 O y w m c X V v d D t T Z W N 0 a W 9 u M S 9 Q a V B h Y 3 R T Y 2 F u X z E g N W 0 v Q 2 h h b m d l Z C B U e X B l L n t N S U 5 P U i w 1 f S Z x d W 9 0 O y w m c X V v d D t T Z W N 0 a W 9 u M S 9 Q a V B h Y 3 R T Y 2 F u X z E g N W 0 v Q 2 h h b m d l Z C B U e X B l L n t U W C B Q T 1 d F U i w 2 f S Z x d W 9 0 O y w m c X V v d D t T Z W N 0 a W 9 u M S 9 Q a V B h Y 3 R T Y 2 F u X z E g N W 0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U G F j d F N j Y W 5 f M S A 1 b S 9 D a G F u Z 2 V k I F R 5 c G U u e 1 N D Q U 4 s M H 0 m c X V v d D s s J n F 1 b 3 Q 7 U 2 V j d G l v b j E v U G l Q Y W N 0 U 2 N h b l 8 x I D V t L 0 N o Y W 5 n Z W Q g V H l w Z S 5 7 Q U R E U k V T U y w x f S Z x d W 9 0 O y w m c X V v d D t T Z W N 0 a W 9 u M S 9 Q a V B h Y 3 R T Y 2 F u X z E g N W 0 v Q 2 h h b m d l Z C B U e X B l L n t U S U 1 F U 1 R B T V A s M n 0 m c X V v d D s s J n F 1 b 3 Q 7 U 2 V j d G l v b j E v U G l Q Y W N 0 U 2 N h b l 8 x I D V t L 0 N o Y W 5 n Z W Q g V H l w Z S 5 7 V V V J R C w z f S Z x d W 9 0 O y w m c X V v d D t T Z W N 0 a W 9 u M S 9 Q a V B h Y 3 R T Y 2 F u X z E g N W 0 v Q 2 h h b m d l Z C B U e X B l L n t N Q U p P U i w 0 f S Z x d W 9 0 O y w m c X V v d D t T Z W N 0 a W 9 u M S 9 Q a V B h Y 3 R T Y 2 F u X z E g N W 0 v Q 2 h h b m d l Z C B U e X B l L n t N S U 5 P U i w 1 f S Z x d W 9 0 O y w m c X V v d D t T Z W N 0 a W 9 u M S 9 Q a V B h Y 3 R T Y 2 F u X z E g N W 0 v Q 2 h h b m d l Z C B U e X B l L n t U W C B Q T 1 d F U i w 2 f S Z x d W 9 0 O y w m c X V v d D t T Z W N 0 a W 9 u M S 9 Q a V B h Y 3 R T Y 2 F u X z E g N W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T Y 2 F u X z E l M j A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T Y 2 F u X z E l M j A 1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T Y 2 F u X z E l M j A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V B h Y 3 R f M V 8 0 N G 1 f T m 9 P Y n N 0 c n V j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w O j Q 5 O j M 3 L j A 0 M T c 5 M D B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Q Y W N 0 X z E g N D R t X 0 5 v T 2 J z d H J 1 Y 3 R p b 2 4 v Q 2 h h b m d l Z C B U e X B l L n t T Q 0 F O L D B 9 J n F 1 b 3 Q 7 L C Z x d W 9 0 O 1 N l Y 3 R p b 2 4 x L 1 B p U G F j d F 8 x I D Q 0 b V 9 O b 0 9 i c 3 R y d W N 0 a W 9 u L 0 N o Y W 5 n Z W Q g V H l w Z S 5 7 Q U R E U k V T U y w x f S Z x d W 9 0 O y w m c X V v d D t T Z W N 0 a W 9 u M S 9 Q a V B h Y 3 R f M S A 0 N G 1 f T m 9 P Y n N 0 c n V j d G l v b i 9 D a G F u Z 2 V k I F R 5 c G U u e 1 R J T U V T V E F N U C w y f S Z x d W 9 0 O y w m c X V v d D t T Z W N 0 a W 9 u M S 9 Q a V B h Y 3 R f M S A 0 N G 1 f T m 9 P Y n N 0 c n V j d G l v b i 9 D a G F u Z 2 V k I F R 5 c G U u e 1 V V S U Q s M 3 0 m c X V v d D s s J n F 1 b 3 Q 7 U 2 V j d G l v b j E v U G l Q Y W N 0 X z E g N D R t X 0 5 v T 2 J z d H J 1 Y 3 R p b 2 4 v Q 2 h h b m d l Z C B U e X B l L n t N Q U p P U i w 0 f S Z x d W 9 0 O y w m c X V v d D t T Z W N 0 a W 9 u M S 9 Q a V B h Y 3 R f M S A 0 N G 1 f T m 9 P Y n N 0 c n V j d G l v b i 9 D a G F u Z 2 V k I F R 5 c G U u e 0 1 J T k 9 S L D V 9 J n F 1 b 3 Q 7 L C Z x d W 9 0 O 1 N l Y 3 R p b 2 4 x L 1 B p U G F j d F 8 x I D Q 0 b V 9 O b 0 9 i c 3 R y d W N 0 a W 9 u L 0 N o Y W 5 n Z W Q g V H l w Z S 5 7 V F g g U E 9 X R V I s N n 0 m c X V v d D s s J n F 1 b 3 Q 7 U 2 V j d G l v b j E v U G l Q Y W N 0 X z E g N D R t X 0 5 v T 2 J z d H J 1 Y 3 R p b 2 4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U G F j d F 8 x I D Q 0 b V 9 O b 0 9 i c 3 R y d W N 0 a W 9 u L 0 N o Y W 5 n Z W Q g V H l w Z S 5 7 U 0 N B T i w w f S Z x d W 9 0 O y w m c X V v d D t T Z W N 0 a W 9 u M S 9 Q a V B h Y 3 R f M S A 0 N G 1 f T m 9 P Y n N 0 c n V j d G l v b i 9 D a G F u Z 2 V k I F R 5 c G U u e 0 F E R F J F U 1 M s M X 0 m c X V v d D s s J n F 1 b 3 Q 7 U 2 V j d G l v b j E v U G l Q Y W N 0 X z E g N D R t X 0 5 v T 2 J z d H J 1 Y 3 R p b 2 4 v Q 2 h h b m d l Z C B U e X B l L n t U S U 1 F U 1 R B T V A s M n 0 m c X V v d D s s J n F 1 b 3 Q 7 U 2 V j d G l v b j E v U G l Q Y W N 0 X z E g N D R t X 0 5 v T 2 J z d H J 1 Y 3 R p b 2 4 v Q 2 h h b m d l Z C B U e X B l L n t V V U l E L D N 9 J n F 1 b 3 Q 7 L C Z x d W 9 0 O 1 N l Y 3 R p b 2 4 x L 1 B p U G F j d F 8 x I D Q 0 b V 9 O b 0 9 i c 3 R y d W N 0 a W 9 u L 0 N o Y W 5 n Z W Q g V H l w Z S 5 7 T U F K T 1 I s N H 0 m c X V v d D s s J n F 1 b 3 Q 7 U 2 V j d G l v b j E v U G l Q Y W N 0 X z E g N D R t X 0 5 v T 2 J z d H J 1 Y 3 R p b 2 4 v Q 2 h h b m d l Z C B U e X B l L n t N S U 5 P U i w 1 f S Z x d W 9 0 O y w m c X V v d D t T Z W N 0 a W 9 u M S 9 Q a V B h Y 3 R f M S A 0 N G 1 f T m 9 P Y n N 0 c n V j d G l v b i 9 D a G F u Z 2 V k I F R 5 c G U u e 1 R Y I F B P V 0 V S L D Z 9 J n F 1 b 3 Q 7 L C Z x d W 9 0 O 1 N l Y 3 R p b 2 4 x L 1 B p U G F j d F 8 x I D Q 0 b V 9 O b 0 9 i c 3 R y d W N 0 a W 9 u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D Y X J k Y m 9 h c m R P Y n N 0 c n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D Y X J k Y m 9 h c m R P Y n N 0 c n V j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w O j U y O j M 3 L j Y 4 N D E 2 N z J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Q Y W N 0 X z E g N D R t X 0 N h c m R i b 2 F y Z E 9 i c 3 R y d W N 0 a W 9 u L 0 N o Y W 5 n Z W Q g V H l w Z S 5 7 U 0 N B T i w w f S Z x d W 9 0 O y w m c X V v d D t T Z W N 0 a W 9 u M S 9 Q a V B h Y 3 R f M S A 0 N G 1 f Q 2 F y Z G J v Y X J k T 2 J z d H J 1 Y 3 R p b 2 4 v Q 2 h h b m d l Z C B U e X B l L n t B R E R S R V N T L D F 9 J n F 1 b 3 Q 7 L C Z x d W 9 0 O 1 N l Y 3 R p b 2 4 x L 1 B p U G F j d F 8 x I D Q 0 b V 9 D Y X J k Y m 9 h c m R P Y n N 0 c n V j d G l v b i 9 D a G F u Z 2 V k I F R 5 c G U u e 1 R J T U V T V E F N U C w y f S Z x d W 9 0 O y w m c X V v d D t T Z W N 0 a W 9 u M S 9 Q a V B h Y 3 R f M S A 0 N G 1 f Q 2 F y Z G J v Y X J k T 2 J z d H J 1 Y 3 R p b 2 4 v Q 2 h h b m d l Z C B U e X B l L n t V V U l E L D N 9 J n F 1 b 3 Q 7 L C Z x d W 9 0 O 1 N l Y 3 R p b 2 4 x L 1 B p U G F j d F 8 x I D Q 0 b V 9 D Y X J k Y m 9 h c m R P Y n N 0 c n V j d G l v b i 9 D a G F u Z 2 V k I F R 5 c G U u e 0 1 B S k 9 S L D R 9 J n F 1 b 3 Q 7 L C Z x d W 9 0 O 1 N l Y 3 R p b 2 4 x L 1 B p U G F j d F 8 x I D Q 0 b V 9 D Y X J k Y m 9 h c m R P Y n N 0 c n V j d G l v b i 9 D a G F u Z 2 V k I F R 5 c G U u e 0 1 J T k 9 S L D V 9 J n F 1 b 3 Q 7 L C Z x d W 9 0 O 1 N l Y 3 R p b 2 4 x L 1 B p U G F j d F 8 x I D Q 0 b V 9 D Y X J k Y m 9 h c m R P Y n N 0 c n V j d G l v b i 9 D a G F u Z 2 V k I F R 5 c G U u e 1 R Y I F B P V 0 V S L D Z 9 J n F 1 b 3 Q 7 L C Z x d W 9 0 O 1 N l Y 3 R p b 2 4 x L 1 B p U G F j d F 8 x I D Q 0 b V 9 D Y X J k Y m 9 h c m R P Y n N 0 c n V j d G l v b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Q Y W N 0 X z E g N D R t X 0 N h c m R i b 2 F y Z E 9 i c 3 R y d W N 0 a W 9 u L 0 N o Y W 5 n Z W Q g V H l w Z S 5 7 U 0 N B T i w w f S Z x d W 9 0 O y w m c X V v d D t T Z W N 0 a W 9 u M S 9 Q a V B h Y 3 R f M S A 0 N G 1 f Q 2 F y Z G J v Y X J k T 2 J z d H J 1 Y 3 R p b 2 4 v Q 2 h h b m d l Z C B U e X B l L n t B R E R S R V N T L D F 9 J n F 1 b 3 Q 7 L C Z x d W 9 0 O 1 N l Y 3 R p b 2 4 x L 1 B p U G F j d F 8 x I D Q 0 b V 9 D Y X J k Y m 9 h c m R P Y n N 0 c n V j d G l v b i 9 D a G F u Z 2 V k I F R 5 c G U u e 1 R J T U V T V E F N U C w y f S Z x d W 9 0 O y w m c X V v d D t T Z W N 0 a W 9 u M S 9 Q a V B h Y 3 R f M S A 0 N G 1 f Q 2 F y Z G J v Y X J k T 2 J z d H J 1 Y 3 R p b 2 4 v Q 2 h h b m d l Z C B U e X B l L n t V V U l E L D N 9 J n F 1 b 3 Q 7 L C Z x d W 9 0 O 1 N l Y 3 R p b 2 4 x L 1 B p U G F j d F 8 x I D Q 0 b V 9 D Y X J k Y m 9 h c m R P Y n N 0 c n V j d G l v b i 9 D a G F u Z 2 V k I F R 5 c G U u e 0 1 B S k 9 S L D R 9 J n F 1 b 3 Q 7 L C Z x d W 9 0 O 1 N l Y 3 R p b 2 4 x L 1 B p U G F j d F 8 x I D Q 0 b V 9 D Y X J k Y m 9 h c m R P Y n N 0 c n V j d G l v b i 9 D a G F u Z 2 V k I F R 5 c G U u e 0 1 J T k 9 S L D V 9 J n F 1 b 3 Q 7 L C Z x d W 9 0 O 1 N l Y 3 R p b 2 4 x L 1 B p U G F j d F 8 x I D Q 0 b V 9 D Y X J k Y m 9 h c m R P Y n N 0 c n V j d G l v b i 9 D a G F u Z 2 V k I F R 5 c G U u e 1 R Y I F B P V 0 V S L D Z 9 J n F 1 b 3 Q 7 L C Z x d W 9 0 O 1 N l Y 3 R p b 2 4 x L 1 B p U G F j d F 8 x I D Q 0 b V 9 D Y X J k Y m 9 h c m R P Y n N 0 c n V j d G l v b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U G F j d F 8 x J T I w N D R t X 0 N h c m R i b 2 F y Z E 9 i c 3 R y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N h c m R i b 2 F y Z E 9 i c 3 R y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N h c m R i b 2 F y Z E 9 i c 3 R y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Q X J 1 c 2 h P Y n N 0 c n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B c n V z a E 9 i c 3 R y d W N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A 6 N T Q 6 N D k u O T M 0 M j U 2 M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Q X J 1 c 2 h P Y n N 0 c n V j d G l v b i 9 D a G F u Z 2 V k I F R 5 c G U u e 1 N D Q U 4 s M H 0 m c X V v d D s s J n F 1 b 3 Q 7 U 2 V j d G l v b j E v U G l Q Y W N 0 X z E g N D R t X 0 F y d X N o T 2 J z d H J 1 Y 3 R p b 2 4 v Q 2 h h b m d l Z C B U e X B l L n t B R E R S R V N T L D F 9 J n F 1 b 3 Q 7 L C Z x d W 9 0 O 1 N l Y 3 R p b 2 4 x L 1 B p U G F j d F 8 x I D Q 0 b V 9 B c n V z a E 9 i c 3 R y d W N 0 a W 9 u L 0 N o Y W 5 n Z W Q g V H l w Z S 5 7 V E l N R V N U Q U 1 Q L D J 9 J n F 1 b 3 Q 7 L C Z x d W 9 0 O 1 N l Y 3 R p b 2 4 x L 1 B p U G F j d F 8 x I D Q 0 b V 9 B c n V z a E 9 i c 3 R y d W N 0 a W 9 u L 0 N o Y W 5 n Z W Q g V H l w Z S 5 7 V V V J R C w z f S Z x d W 9 0 O y w m c X V v d D t T Z W N 0 a W 9 u M S 9 Q a V B h Y 3 R f M S A 0 N G 1 f Q X J 1 c 2 h P Y n N 0 c n V j d G l v b i 9 D a G F u Z 2 V k I F R 5 c G U u e 0 1 B S k 9 S L D R 9 J n F 1 b 3 Q 7 L C Z x d W 9 0 O 1 N l Y 3 R p b 2 4 x L 1 B p U G F j d F 8 x I D Q 0 b V 9 B c n V z a E 9 i c 3 R y d W N 0 a W 9 u L 0 N o Y W 5 n Z W Q g V H l w Z S 5 7 T U l O T 1 I s N X 0 m c X V v d D s s J n F 1 b 3 Q 7 U 2 V j d G l v b j E v U G l Q Y W N 0 X z E g N D R t X 0 F y d X N o T 2 J z d H J 1 Y 3 R p b 2 4 v Q 2 h h b m d l Z C B U e X B l L n t U W C B Q T 1 d F U i w 2 f S Z x d W 9 0 O y w m c X V v d D t T Z W N 0 a W 9 u M S 9 Q a V B h Y 3 R f M S A 0 N G 1 f Q X J 1 c 2 h P Y n N 0 c n V j d G l v b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Q Y W N 0 X z E g N D R t X 0 F y d X N o T 2 J z d H J 1 Y 3 R p b 2 4 v Q 2 h h b m d l Z C B U e X B l L n t T Q 0 F O L D B 9 J n F 1 b 3 Q 7 L C Z x d W 9 0 O 1 N l Y 3 R p b 2 4 x L 1 B p U G F j d F 8 x I D Q 0 b V 9 B c n V z a E 9 i c 3 R y d W N 0 a W 9 u L 0 N o Y W 5 n Z W Q g V H l w Z S 5 7 Q U R E U k V T U y w x f S Z x d W 9 0 O y w m c X V v d D t T Z W N 0 a W 9 u M S 9 Q a V B h Y 3 R f M S A 0 N G 1 f Q X J 1 c 2 h P Y n N 0 c n V j d G l v b i 9 D a G F u Z 2 V k I F R 5 c G U u e 1 R J T U V T V E F N U C w y f S Z x d W 9 0 O y w m c X V v d D t T Z W N 0 a W 9 u M S 9 Q a V B h Y 3 R f M S A 0 N G 1 f Q X J 1 c 2 h P Y n N 0 c n V j d G l v b i 9 D a G F u Z 2 V k I F R 5 c G U u e 1 V V S U Q s M 3 0 m c X V v d D s s J n F 1 b 3 Q 7 U 2 V j d G l v b j E v U G l Q Y W N 0 X z E g N D R t X 0 F y d X N o T 2 J z d H J 1 Y 3 R p b 2 4 v Q 2 h h b m d l Z C B U e X B l L n t N Q U p P U i w 0 f S Z x d W 9 0 O y w m c X V v d D t T Z W N 0 a W 9 u M S 9 Q a V B h Y 3 R f M S A 0 N G 1 f Q X J 1 c 2 h P Y n N 0 c n V j d G l v b i 9 D a G F u Z 2 V k I F R 5 c G U u e 0 1 J T k 9 S L D V 9 J n F 1 b 3 Q 7 L C Z x d W 9 0 O 1 N l Y 3 R p b 2 4 x L 1 B p U G F j d F 8 x I D Q 0 b V 9 B c n V z a E 9 i c 3 R y d W N 0 a W 9 u L 0 N o Y W 5 n Z W Q g V H l w Z S 5 7 V F g g U E 9 X R V I s N n 0 m c X V v d D s s J n F 1 b 3 Q 7 U 2 V j d G l v b j E v U G l Q Y W N 0 X z E g N D R t X 0 F y d X N o T 2 J z d H J 1 Y 3 R p b 2 4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f M S U y M D Q 0 b V 9 B c n V z a E 9 i c 3 R y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F y d X N o T 2 J z d H J 1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Q X J 1 c 2 h P Y n N 0 c n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9 T Y 2 F u X z E l M j A 0 N G 1 f U G 9 j a 2 V 0 T 2 J z d H J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V B h Y 3 R f U 2 N h b l 8 x X z Q 0 b V 9 Q b 2 N r Z X R P Y n N 0 c n V j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D A 6 N T Y 6 M j c u N j M 0 N T I y M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U 2 N h b l 8 x I D Q 0 b V 9 Q b 2 N r Z X R P Y n N 0 c n V j d G l v b i 9 D a G F u Z 2 V k I F R 5 c G U u e 1 N D Q U 4 s M H 0 m c X V v d D s s J n F 1 b 3 Q 7 U 2 V j d G l v b j E v U G l Q Y W N 0 X 1 N j Y W 5 f M S A 0 N G 1 f U G 9 j a 2 V 0 T 2 J z d H J 1 Y 3 R p b 2 4 v Q 2 h h b m d l Z C B U e X B l L n t B R E R S R V N T L D F 9 J n F 1 b 3 Q 7 L C Z x d W 9 0 O 1 N l Y 3 R p b 2 4 x L 1 B p U G F j d F 9 T Y 2 F u X z E g N D R t X 1 B v Y 2 t l d E 9 i c 3 R y d W N 0 a W 9 u L 0 N o Y W 5 n Z W Q g V H l w Z S 5 7 V E l N R V N U Q U 1 Q L D J 9 J n F 1 b 3 Q 7 L C Z x d W 9 0 O 1 N l Y 3 R p b 2 4 x L 1 B p U G F j d F 9 T Y 2 F u X z E g N D R t X 1 B v Y 2 t l d E 9 i c 3 R y d W N 0 a W 9 u L 0 N o Y W 5 n Z W Q g V H l w Z S 5 7 V V V J R C w z f S Z x d W 9 0 O y w m c X V v d D t T Z W N 0 a W 9 u M S 9 Q a V B h Y 3 R f U 2 N h b l 8 x I D Q 0 b V 9 Q b 2 N r Z X R P Y n N 0 c n V j d G l v b i 9 D a G F u Z 2 V k I F R 5 c G U u e 0 1 B S k 9 S L D R 9 J n F 1 b 3 Q 7 L C Z x d W 9 0 O 1 N l Y 3 R p b 2 4 x L 1 B p U G F j d F 9 T Y 2 F u X z E g N D R t X 1 B v Y 2 t l d E 9 i c 3 R y d W N 0 a W 9 u L 0 N o Y W 5 n Z W Q g V H l w Z S 5 7 T U l O T 1 I s N X 0 m c X V v d D s s J n F 1 b 3 Q 7 U 2 V j d G l v b j E v U G l Q Y W N 0 X 1 N j Y W 5 f M S A 0 N G 1 f U G 9 j a 2 V 0 T 2 J z d H J 1 Y 3 R p b 2 4 v Q 2 h h b m d l Z C B U e X B l L n t U W C B Q T 1 d F U i w 2 f S Z x d W 9 0 O y w m c X V v d D t T Z W N 0 a W 9 u M S 9 Q a V B h Y 3 R f U 2 N h b l 8 x I D Q 0 b V 9 Q b 2 N r Z X R P Y n N 0 c n V j d G l v b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Q Y W N 0 X 1 N j Y W 5 f M S A 0 N G 1 f U G 9 j a 2 V 0 T 2 J z d H J 1 Y 3 R p b 2 4 v Q 2 h h b m d l Z C B U e X B l L n t T Q 0 F O L D B 9 J n F 1 b 3 Q 7 L C Z x d W 9 0 O 1 N l Y 3 R p b 2 4 x L 1 B p U G F j d F 9 T Y 2 F u X z E g N D R t X 1 B v Y 2 t l d E 9 i c 3 R y d W N 0 a W 9 u L 0 N o Y W 5 n Z W Q g V H l w Z S 5 7 Q U R E U k V T U y w x f S Z x d W 9 0 O y w m c X V v d D t T Z W N 0 a W 9 u M S 9 Q a V B h Y 3 R f U 2 N h b l 8 x I D Q 0 b V 9 Q b 2 N r Z X R P Y n N 0 c n V j d G l v b i 9 D a G F u Z 2 V k I F R 5 c G U u e 1 R J T U V T V E F N U C w y f S Z x d W 9 0 O y w m c X V v d D t T Z W N 0 a W 9 u M S 9 Q a V B h Y 3 R f U 2 N h b l 8 x I D Q 0 b V 9 Q b 2 N r Z X R P Y n N 0 c n V j d G l v b i 9 D a G F u Z 2 V k I F R 5 c G U u e 1 V V S U Q s M 3 0 m c X V v d D s s J n F 1 b 3 Q 7 U 2 V j d G l v b j E v U G l Q Y W N 0 X 1 N j Y W 5 f M S A 0 N G 1 f U G 9 j a 2 V 0 T 2 J z d H J 1 Y 3 R p b 2 4 v Q 2 h h b m d l Z C B U e X B l L n t N Q U p P U i w 0 f S Z x d W 9 0 O y w m c X V v d D t T Z W N 0 a W 9 u M S 9 Q a V B h Y 3 R f U 2 N h b l 8 x I D Q 0 b V 9 Q b 2 N r Z X R P Y n N 0 c n V j d G l v b i 9 D a G F u Z 2 V k I F R 5 c G U u e 0 1 J T k 9 S L D V 9 J n F 1 b 3 Q 7 L C Z x d W 9 0 O 1 N l Y 3 R p b 2 4 x L 1 B p U G F j d F 9 T Y 2 F u X z E g N D R t X 1 B v Y 2 t l d E 9 i c 3 R y d W N 0 a W 9 u L 0 N o Y W 5 n Z W Q g V H l w Z S 5 7 V F g g U E 9 X R V I s N n 0 m c X V v d D s s J n F 1 b 3 Q 7 U 2 V j d G l v b j E v U G l Q Y W N 0 X 1 N j Y W 5 f M S A 0 N G 1 f U G 9 j a 2 V 0 T 2 J z d H J 1 Y 3 R p b 2 4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f U 2 N h b l 8 x J T I w N D R t X 1 B v Y 2 t l d E 9 i c 3 R y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9 T Y 2 F u X z E l M j A 0 N G 1 f U G 9 j a 2 V 0 T 2 J z d H J 1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1 N j Y W 5 f M S U y M D Q 0 b V 9 Q b 2 N r Z X R P Y n N 0 c n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1 B l c n N v b l 9 Q b 2 N r Z X R P Y n N 0 c n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Q Z X J z b 2 5 f U G 9 j a 2 V 0 T 2 J z d H J 1 Y 3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w O j U 3 O j I x L j U 1 M j c 5 N z Z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Q Y W N 0 X z E g N D R t X 1 B l c n N v b l 9 Q b 2 N r Z X R P Y n N 0 c n V j d G l v b i 9 D a G F u Z 2 V k I F R 5 c G U u e 1 N D Q U 4 s M H 0 m c X V v d D s s J n F 1 b 3 Q 7 U 2 V j d G l v b j E v U G l Q Y W N 0 X z E g N D R t X 1 B l c n N v b l 9 Q b 2 N r Z X R P Y n N 0 c n V j d G l v b i 9 D a G F u Z 2 V k I F R 5 c G U u e 0 F E R F J F U 1 M s M X 0 m c X V v d D s s J n F 1 b 3 Q 7 U 2 V j d G l v b j E v U G l Q Y W N 0 X z E g N D R t X 1 B l c n N v b l 9 Q b 2 N r Z X R P Y n N 0 c n V j d G l v b i 9 D a G F u Z 2 V k I F R 5 c G U u e 1 R J T U V T V E F N U C w y f S Z x d W 9 0 O y w m c X V v d D t T Z W N 0 a W 9 u M S 9 Q a V B h Y 3 R f M S A 0 N G 1 f U G V y c 2 9 u X 1 B v Y 2 t l d E 9 i c 3 R y d W N 0 a W 9 u L 0 N o Y W 5 n Z W Q g V H l w Z S 5 7 V V V J R C w z f S Z x d W 9 0 O y w m c X V v d D t T Z W N 0 a W 9 u M S 9 Q a V B h Y 3 R f M S A 0 N G 1 f U G V y c 2 9 u X 1 B v Y 2 t l d E 9 i c 3 R y d W N 0 a W 9 u L 0 N o Y W 5 n Z W Q g V H l w Z S 5 7 T U F K T 1 I s N H 0 m c X V v d D s s J n F 1 b 3 Q 7 U 2 V j d G l v b j E v U G l Q Y W N 0 X z E g N D R t X 1 B l c n N v b l 9 Q b 2 N r Z X R P Y n N 0 c n V j d G l v b i 9 D a G F u Z 2 V k I F R 5 c G U u e 0 1 J T k 9 S L D V 9 J n F 1 b 3 Q 7 L C Z x d W 9 0 O 1 N l Y 3 R p b 2 4 x L 1 B p U G F j d F 8 x I D Q 0 b V 9 Q Z X J z b 2 5 f U G 9 j a 2 V 0 T 2 J z d H J 1 Y 3 R p b 2 4 v Q 2 h h b m d l Z C B U e X B l L n t U W C B Q T 1 d F U i w 2 f S Z x d W 9 0 O y w m c X V v d D t T Z W N 0 a W 9 u M S 9 Q a V B h Y 3 R f M S A 0 N G 1 f U G V y c 2 9 u X 1 B v Y 2 t l d E 9 i c 3 R y d W N 0 a W 9 u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V B h Y 3 R f M S A 0 N G 1 f U G V y c 2 9 u X 1 B v Y 2 t l d E 9 i c 3 R y d W N 0 a W 9 u L 0 N o Y W 5 n Z W Q g V H l w Z S 5 7 U 0 N B T i w w f S Z x d W 9 0 O y w m c X V v d D t T Z W N 0 a W 9 u M S 9 Q a V B h Y 3 R f M S A 0 N G 1 f U G V y c 2 9 u X 1 B v Y 2 t l d E 9 i c 3 R y d W N 0 a W 9 u L 0 N o Y W 5 n Z W Q g V H l w Z S 5 7 Q U R E U k V T U y w x f S Z x d W 9 0 O y w m c X V v d D t T Z W N 0 a W 9 u M S 9 Q a V B h Y 3 R f M S A 0 N G 1 f U G V y c 2 9 u X 1 B v Y 2 t l d E 9 i c 3 R y d W N 0 a W 9 u L 0 N o Y W 5 n Z W Q g V H l w Z S 5 7 V E l N R V N U Q U 1 Q L D J 9 J n F 1 b 3 Q 7 L C Z x d W 9 0 O 1 N l Y 3 R p b 2 4 x L 1 B p U G F j d F 8 x I D Q 0 b V 9 Q Z X J z b 2 5 f U G 9 j a 2 V 0 T 2 J z d H J 1 Y 3 R p b 2 4 v Q 2 h h b m d l Z C B U e X B l L n t V V U l E L D N 9 J n F 1 b 3 Q 7 L C Z x d W 9 0 O 1 N l Y 3 R p b 2 4 x L 1 B p U G F j d F 8 x I D Q 0 b V 9 Q Z X J z b 2 5 f U G 9 j a 2 V 0 T 2 J z d H J 1 Y 3 R p b 2 4 v Q 2 h h b m d l Z C B U e X B l L n t N Q U p P U i w 0 f S Z x d W 9 0 O y w m c X V v d D t T Z W N 0 a W 9 u M S 9 Q a V B h Y 3 R f M S A 0 N G 1 f U G V y c 2 9 u X 1 B v Y 2 t l d E 9 i c 3 R y d W N 0 a W 9 u L 0 N o Y W 5 n Z W Q g V H l w Z S 5 7 T U l O T 1 I s N X 0 m c X V v d D s s J n F 1 b 3 Q 7 U 2 V j d G l v b j E v U G l Q Y W N 0 X z E g N D R t X 1 B l c n N v b l 9 Q b 2 N r Z X R P Y n N 0 c n V j d G l v b i 9 D a G F u Z 2 V k I F R 5 c G U u e 1 R Y I F B P V 0 V S L D Z 9 J n F 1 b 3 Q 7 L C Z x d W 9 0 O 1 N l Y 3 R p b 2 4 x L 1 B p U G F j d F 8 x I D Q 0 b V 9 Q Z X J z b 2 5 f U G 9 j a 2 V 0 T 2 J z d H J 1 Y 3 R p b 2 4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f M S U y M D Q 0 b V 9 Q Z X J z b 2 5 f U G 9 j a 2 V 0 T 2 J z d H J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U G V y c 2 9 u X 1 B v Y 2 t l d E 9 i c 3 R y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1 B l c n N v b l 9 Q b 2 N r Z X R P Y n N 0 c n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V B h Y 3 R f M V 8 0 N G 1 f T m 9 P Y n N 0 c n V j d G l v b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A y O j Q 1 O j A 4 L j k z M D I 1 N j V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Q Y W N 0 X z E g N D R t X 0 5 v T 2 J z d H J 1 Y 3 R p b 2 4 g K D I p L 0 N o Y W 5 n Z W Q g V H l w Z S 5 7 U 0 N B T i w w f S Z x d W 9 0 O y w m c X V v d D t T Z W N 0 a W 9 u M S 9 Q a V B h Y 3 R f M S A 0 N G 1 f T m 9 P Y n N 0 c n V j d G l v b i A o M i k v Q 2 h h b m d l Z C B U e X B l L n t B R E R S R V N T L D F 9 J n F 1 b 3 Q 7 L C Z x d W 9 0 O 1 N l Y 3 R p b 2 4 x L 1 B p U G F j d F 8 x I D Q 0 b V 9 O b 0 9 i c 3 R y d W N 0 a W 9 u I C g y K S 9 D a G F u Z 2 V k I F R 5 c G U u e 1 R J T U V T V E F N U C w y f S Z x d W 9 0 O y w m c X V v d D t T Z W N 0 a W 9 u M S 9 Q a V B h Y 3 R f M S A 0 N G 1 f T m 9 P Y n N 0 c n V j d G l v b i A o M i k v Q 2 h h b m d l Z C B U e X B l L n t V V U l E L D N 9 J n F 1 b 3 Q 7 L C Z x d W 9 0 O 1 N l Y 3 R p b 2 4 x L 1 B p U G F j d F 8 x I D Q 0 b V 9 O b 0 9 i c 3 R y d W N 0 a W 9 u I C g y K S 9 D a G F u Z 2 V k I F R 5 c G U u e 0 1 B S k 9 S L D R 9 J n F 1 b 3 Q 7 L C Z x d W 9 0 O 1 N l Y 3 R p b 2 4 x L 1 B p U G F j d F 8 x I D Q 0 b V 9 O b 0 9 i c 3 R y d W N 0 a W 9 u I C g y K S 9 D a G F u Z 2 V k I F R 5 c G U u e 0 1 J T k 9 S L D V 9 J n F 1 b 3 Q 7 L C Z x d W 9 0 O 1 N l Y 3 R p b 2 4 x L 1 B p U G F j d F 8 x I D Q 0 b V 9 O b 0 9 i c 3 R y d W N 0 a W 9 u I C g y K S 9 D a G F u Z 2 V k I F R 5 c G U u e 1 R Y I F B P V 0 V S L D Z 9 J n F 1 b 3 Q 7 L C Z x d W 9 0 O 1 N l Y 3 R p b 2 4 x L 1 B p U G F j d F 8 x I D Q 0 b V 9 O b 0 9 i c 3 R y d W N 0 a W 9 u I C g y K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Q Y W N 0 X z E g N D R t X 0 5 v T 2 J z d H J 1 Y 3 R p b 2 4 g K D I p L 0 N o Y W 5 n Z W Q g V H l w Z S 5 7 U 0 N B T i w w f S Z x d W 9 0 O y w m c X V v d D t T Z W N 0 a W 9 u M S 9 Q a V B h Y 3 R f M S A 0 N G 1 f T m 9 P Y n N 0 c n V j d G l v b i A o M i k v Q 2 h h b m d l Z C B U e X B l L n t B R E R S R V N T L D F 9 J n F 1 b 3 Q 7 L C Z x d W 9 0 O 1 N l Y 3 R p b 2 4 x L 1 B p U G F j d F 8 x I D Q 0 b V 9 O b 0 9 i c 3 R y d W N 0 a W 9 u I C g y K S 9 D a G F u Z 2 V k I F R 5 c G U u e 1 R J T U V T V E F N U C w y f S Z x d W 9 0 O y w m c X V v d D t T Z W N 0 a W 9 u M S 9 Q a V B h Y 3 R f M S A 0 N G 1 f T m 9 P Y n N 0 c n V j d G l v b i A o M i k v Q 2 h h b m d l Z C B U e X B l L n t V V U l E L D N 9 J n F 1 b 3 Q 7 L C Z x d W 9 0 O 1 N l Y 3 R p b 2 4 x L 1 B p U G F j d F 8 x I D Q 0 b V 9 O b 0 9 i c 3 R y d W N 0 a W 9 u I C g y K S 9 D a G F u Z 2 V k I F R 5 c G U u e 0 1 B S k 9 S L D R 9 J n F 1 b 3 Q 7 L C Z x d W 9 0 O 1 N l Y 3 R p b 2 4 x L 1 B p U G F j d F 8 x I D Q 0 b V 9 O b 0 9 i c 3 R y d W N 0 a W 9 u I C g y K S 9 D a G F u Z 2 V k I F R 5 c G U u e 0 1 J T k 9 S L D V 9 J n F 1 b 3 Q 7 L C Z x d W 9 0 O 1 N l Y 3 R p b 2 4 x L 1 B p U G F j d F 8 x I D Q 0 b V 9 O b 0 9 i c 3 R y d W N 0 a W 9 u I C g y K S 9 D a G F u Z 2 V k I F R 5 c G U u e 1 R Y I F B P V 0 V S L D Z 9 J n F 1 b 3 Q 7 L C Z x d W 9 0 O 1 N l Y 3 R p b 2 4 x L 1 B p U G F j d F 8 x I D Q 0 b V 9 O b 0 9 i c 3 R y d W N 0 a W 9 u I C g y K S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U G F j d F 8 x J T I w N D R t X 0 5 v T 2 J z d H J 1 Y 3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V F h Q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O b 0 9 i c 3 R y d W N 0 a W 9 u X z J U W F B v d 2 V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T U 6 M D Y 6 M z E u N T I y M z U z M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T m 9 P Y n N 0 c n V j d G l v b l 8 y V F h Q b 3 d l c i 9 D a G F u Z 2 V k I F R 5 c G U u e 1 N D Q U 4 s M H 0 m c X V v d D s s J n F 1 b 3 Q 7 U 2 V j d G l v b j E v U G l Q Y W N 0 X z E g N D R t X 0 5 v T 2 J z d H J 1 Y 3 R p b 2 5 f M l R Y U G 9 3 Z X I v Q 2 h h b m d l Z C B U e X B l L n t B R E R S R V N T L D F 9 J n F 1 b 3 Q 7 L C Z x d W 9 0 O 1 N l Y 3 R p b 2 4 x L 1 B p U G F j d F 8 x I D Q 0 b V 9 O b 0 9 i c 3 R y d W N 0 a W 9 u X z J U W F B v d 2 V y L 0 N o Y W 5 n Z W Q g V H l w Z S 5 7 V E l N R V N U Q U 1 Q L D J 9 J n F 1 b 3 Q 7 L C Z x d W 9 0 O 1 N l Y 3 R p b 2 4 x L 1 B p U G F j d F 8 x I D Q 0 b V 9 O b 0 9 i c 3 R y d W N 0 a W 9 u X z J U W F B v d 2 V y L 0 N o Y W 5 n Z W Q g V H l w Z S 5 7 V V V J R C w z f S Z x d W 9 0 O y w m c X V v d D t T Z W N 0 a W 9 u M S 9 Q a V B h Y 3 R f M S A 0 N G 1 f T m 9 P Y n N 0 c n V j d G l v b l 8 y V F h Q b 3 d l c i 9 D a G F u Z 2 V k I F R 5 c G U u e 0 1 B S k 9 S L D R 9 J n F 1 b 3 Q 7 L C Z x d W 9 0 O 1 N l Y 3 R p b 2 4 x L 1 B p U G F j d F 8 x I D Q 0 b V 9 O b 0 9 i c 3 R y d W N 0 a W 9 u X z J U W F B v d 2 V y L 0 N o Y W 5 n Z W Q g V H l w Z S 5 7 T U l O T 1 I s N X 0 m c X V v d D s s J n F 1 b 3 Q 7 U 2 V j d G l v b j E v U G l Q Y W N 0 X z E g N D R t X 0 5 v T 2 J z d H J 1 Y 3 R p b 2 5 f M l R Y U G 9 3 Z X I v Q 2 h h b m d l Z C B U e X B l L n t U W C B Q T 1 d F U i w 2 f S Z x d W 9 0 O y w m c X V v d D t T Z W N 0 a W 9 u M S 9 Q a V B h Y 3 R f M S A 0 N G 1 f T m 9 P Y n N 0 c n V j d G l v b l 8 y V F h Q b 3 d l c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Q Y W N 0 X z E g N D R t X 0 5 v T 2 J z d H J 1 Y 3 R p b 2 5 f M l R Y U G 9 3 Z X I v Q 2 h h b m d l Z C B U e X B l L n t T Q 0 F O L D B 9 J n F 1 b 3 Q 7 L C Z x d W 9 0 O 1 N l Y 3 R p b 2 4 x L 1 B p U G F j d F 8 x I D Q 0 b V 9 O b 0 9 i c 3 R y d W N 0 a W 9 u X z J U W F B v d 2 V y L 0 N o Y W 5 n Z W Q g V H l w Z S 5 7 Q U R E U k V T U y w x f S Z x d W 9 0 O y w m c X V v d D t T Z W N 0 a W 9 u M S 9 Q a V B h Y 3 R f M S A 0 N G 1 f T m 9 P Y n N 0 c n V j d G l v b l 8 y V F h Q b 3 d l c i 9 D a G F u Z 2 V k I F R 5 c G U u e 1 R J T U V T V E F N U C w y f S Z x d W 9 0 O y w m c X V v d D t T Z W N 0 a W 9 u M S 9 Q a V B h Y 3 R f M S A 0 N G 1 f T m 9 P Y n N 0 c n V j d G l v b l 8 y V F h Q b 3 d l c i 9 D a G F u Z 2 V k I F R 5 c G U u e 1 V V S U Q s M 3 0 m c X V v d D s s J n F 1 b 3 Q 7 U 2 V j d G l v b j E v U G l Q Y W N 0 X z E g N D R t X 0 5 v T 2 J z d H J 1 Y 3 R p b 2 5 f M l R Y U G 9 3 Z X I v Q 2 h h b m d l Z C B U e X B l L n t N Q U p P U i w 0 f S Z x d W 9 0 O y w m c X V v d D t T Z W N 0 a W 9 u M S 9 Q a V B h Y 3 R f M S A 0 N G 1 f T m 9 P Y n N 0 c n V j d G l v b l 8 y V F h Q b 3 d l c i 9 D a G F u Z 2 V k I F R 5 c G U u e 0 1 J T k 9 S L D V 9 J n F 1 b 3 Q 7 L C Z x d W 9 0 O 1 N l Y 3 R p b 2 4 x L 1 B p U G F j d F 8 x I D Q 0 b V 9 O b 0 9 i c 3 R y d W N 0 a W 9 u X z J U W F B v d 2 V y L 0 N o Y W 5 n Z W Q g V H l w Z S 5 7 V F g g U E 9 X R V I s N n 0 m c X V v d D s s J n F 1 b 3 Q 7 U 2 V j d G l v b j E v U G l Q Y W N 0 X z E g N D R t X 0 5 v T 2 J z d H J 1 Y 3 R p b 2 5 f M l R Y U G 9 3 Z X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f M S U y M D Q 0 b V 9 O b 0 9 i c 3 R y d W N 0 a W 9 u X z J U W F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5 f M l R Y U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V F h Q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5 f M 1 R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Q Y W N 0 X z F f N D R t X 0 5 v T 2 J z d H J 1 Y 3 R p b 2 5 f M 1 R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x N T o w N z o z M C 4 x M T g 2 N j U x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U G F j d F 8 x I D Q 0 b V 9 O b 0 9 i c 3 R y d W N 0 a W 9 u X z N U e C 9 D a G F u Z 2 V k I F R 5 c G U u e 1 N D Q U 4 s M H 0 m c X V v d D s s J n F 1 b 3 Q 7 U 2 V j d G l v b j E v U G l Q Y W N 0 X z E g N D R t X 0 5 v T 2 J z d H J 1 Y 3 R p b 2 5 f M 1 R 4 L 0 N o Y W 5 n Z W Q g V H l w Z S 5 7 Q U R E U k V T U y w x f S Z x d W 9 0 O y w m c X V v d D t T Z W N 0 a W 9 u M S 9 Q a V B h Y 3 R f M S A 0 N G 1 f T m 9 P Y n N 0 c n V j d G l v b l 8 z V H g v Q 2 h h b m d l Z C B U e X B l L n t U S U 1 F U 1 R B T V A s M n 0 m c X V v d D s s J n F 1 b 3 Q 7 U 2 V j d G l v b j E v U G l Q Y W N 0 X z E g N D R t X 0 5 v T 2 J z d H J 1 Y 3 R p b 2 5 f M 1 R 4 L 0 N o Y W 5 n Z W Q g V H l w Z S 5 7 V V V J R C w z f S Z x d W 9 0 O y w m c X V v d D t T Z W N 0 a W 9 u M S 9 Q a V B h Y 3 R f M S A 0 N G 1 f T m 9 P Y n N 0 c n V j d G l v b l 8 z V H g v Q 2 h h b m d l Z C B U e X B l L n t N Q U p P U i w 0 f S Z x d W 9 0 O y w m c X V v d D t T Z W N 0 a W 9 u M S 9 Q a V B h Y 3 R f M S A 0 N G 1 f T m 9 P Y n N 0 c n V j d G l v b l 8 z V H g v Q 2 h h b m d l Z C B U e X B l L n t N S U 5 P U i w 1 f S Z x d W 9 0 O y w m c X V v d D t T Z W N 0 a W 9 u M S 9 Q a V B h Y 3 R f M S A 0 N G 1 f T m 9 P Y n N 0 c n V j d G l v b l 8 z V H g v Q 2 h h b m d l Z C B U e X B l L n t U W C B Q T 1 d F U i w 2 f S Z x d W 9 0 O y w m c X V v d D t T Z W N 0 a W 9 u M S 9 Q a V B h Y 3 R f M S A 0 N G 1 f T m 9 P Y n N 0 c n V j d G l v b l 8 z V H g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U G F j d F 8 x I D Q 0 b V 9 O b 0 9 i c 3 R y d W N 0 a W 9 u X z N U e C 9 D a G F u Z 2 V k I F R 5 c G U u e 1 N D Q U 4 s M H 0 m c X V v d D s s J n F 1 b 3 Q 7 U 2 V j d G l v b j E v U G l Q Y W N 0 X z E g N D R t X 0 5 v T 2 J z d H J 1 Y 3 R p b 2 5 f M 1 R 4 L 0 N o Y W 5 n Z W Q g V H l w Z S 5 7 Q U R E U k V T U y w x f S Z x d W 9 0 O y w m c X V v d D t T Z W N 0 a W 9 u M S 9 Q a V B h Y 3 R f M S A 0 N G 1 f T m 9 P Y n N 0 c n V j d G l v b l 8 z V H g v Q 2 h h b m d l Z C B U e X B l L n t U S U 1 F U 1 R B T V A s M n 0 m c X V v d D s s J n F 1 b 3 Q 7 U 2 V j d G l v b j E v U G l Q Y W N 0 X z E g N D R t X 0 5 v T 2 J z d H J 1 Y 3 R p b 2 5 f M 1 R 4 L 0 N o Y W 5 n Z W Q g V H l w Z S 5 7 V V V J R C w z f S Z x d W 9 0 O y w m c X V v d D t T Z W N 0 a W 9 u M S 9 Q a V B h Y 3 R f M S A 0 N G 1 f T m 9 P Y n N 0 c n V j d G l v b l 8 z V H g v Q 2 h h b m d l Z C B U e X B l L n t N Q U p P U i w 0 f S Z x d W 9 0 O y w m c X V v d D t T Z W N 0 a W 9 u M S 9 Q a V B h Y 3 R f M S A 0 N G 1 f T m 9 P Y n N 0 c n V j d G l v b l 8 z V H g v Q 2 h h b m d l Z C B U e X B l L n t N S U 5 P U i w 1 f S Z x d W 9 0 O y w m c X V v d D t T Z W N 0 a W 9 u M S 9 Q a V B h Y 3 R f M S A 0 N G 1 f T m 9 P Y n N 0 c n V j d G l v b l 8 z V H g v Q 2 h h b m d l Z C B U e X B l L n t U W C B Q T 1 d F U i w 2 f S Z x d W 9 0 O y w m c X V v d D t T Z W N 0 a W 9 u M S 9 Q a V B h Y 3 R f M S A 0 N G 1 f T m 9 P Y n N 0 c n V j d G l v b l 8 z V H g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V B h Y 3 R f M S U y M D Q 0 b V 9 O b 0 9 i c 3 R y d W N 0 a W 9 u X z N U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N U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N U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5 f N F R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Q Y W N 0 X z F f N D R t X 0 5 v T 2 J z d H J 1 Y 3 R p b 2 5 f N F R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E N v b H V t b l R 5 c G V z I i B W Y W x 1 Z T 0 i c 0 F 3 W U h C Z 0 1 E Q X d N P S I g L z 4 8 R W 5 0 c n k g V H l w Z T 0 i R m l s b E x h c 3 R V c G R h d G V k I i B W Y W x 1 Z T 0 i Z D I w M j A t M D c t M j d U M D A 6 N T Y 6 N T Y u O T Q 1 N z k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E V u d H J 5 I F R 5 c G U 9 I l F 1 Z X J 5 S U Q i I F Z h b H V l P S J z N z J i M 2 M 2 M 2 I t N D h k M y 0 0 N T g w L W I 3 O G E t M z F h Y z k 5 M D M y Y j J j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T m 9 P Y n N 0 c n V j d G l v b l 8 0 V H g v Q 2 h h b m d l Z C B U e X B l L n t T Q 0 F O L D B 9 J n F 1 b 3 Q 7 L C Z x d W 9 0 O 1 N l Y 3 R p b 2 4 x L 1 B p U G F j d F 8 x I D Q 0 b V 9 O b 0 9 i c 3 R y d W N 0 a W 9 u X z R U e C 9 D a G F u Z 2 V k I F R 5 c G U u e 0 F E R F J F U 1 M s M X 0 m c X V v d D s s J n F 1 b 3 Q 7 U 2 V j d G l v b j E v U G l Q Y W N 0 X z E g N D R t X 0 5 v T 2 J z d H J 1 Y 3 R p b 2 5 f N F R 4 L 0 N o Y W 5 n Z W Q g V H l w Z S 5 7 V E l N R V N U Q U 1 Q L D J 9 J n F 1 b 3 Q 7 L C Z x d W 9 0 O 1 N l Y 3 R p b 2 4 x L 1 B p U G F j d F 8 x I D Q 0 b V 9 O b 0 9 i c 3 R y d W N 0 a W 9 u X z R U e C 9 D a G F u Z 2 V k I F R 5 c G U u e 1 V V S U Q s M 3 0 m c X V v d D s s J n F 1 b 3 Q 7 U 2 V j d G l v b j E v U G l Q Y W N 0 X z E g N D R t X 0 5 v T 2 J z d H J 1 Y 3 R p b 2 5 f N F R 4 L 0 N o Y W 5 n Z W Q g V H l w Z S 5 7 T U F K T 1 I s N H 0 m c X V v d D s s J n F 1 b 3 Q 7 U 2 V j d G l v b j E v U G l Q Y W N 0 X z E g N D R t X 0 5 v T 2 J z d H J 1 Y 3 R p b 2 5 f N F R 4 L 0 N o Y W 5 n Z W Q g V H l w Z S 5 7 T U l O T 1 I s N X 0 m c X V v d D s s J n F 1 b 3 Q 7 U 2 V j d G l v b j E v U G l Q Y W N 0 X z E g N D R t X 0 5 v T 2 J z d H J 1 Y 3 R p b 2 5 f N F R 4 L 0 N o Y W 5 n Z W Q g V H l w Z S 5 7 V F g g U E 9 X R V I s N n 0 m c X V v d D s s J n F 1 b 3 Q 7 U 2 V j d G l v b j E v U G l Q Y W N 0 X z E g N D R t X 0 5 v T 2 J z d H J 1 Y 3 R p b 2 5 f N F R 4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V B h Y 3 R f M S A 0 N G 1 f T m 9 P Y n N 0 c n V j d G l v b l 8 0 V H g v Q 2 h h b m d l Z C B U e X B l L n t T Q 0 F O L D B 9 J n F 1 b 3 Q 7 L C Z x d W 9 0 O 1 N l Y 3 R p b 2 4 x L 1 B p U G F j d F 8 x I D Q 0 b V 9 O b 0 9 i c 3 R y d W N 0 a W 9 u X z R U e C 9 D a G F u Z 2 V k I F R 5 c G U u e 0 F E R F J F U 1 M s M X 0 m c X V v d D s s J n F 1 b 3 Q 7 U 2 V j d G l v b j E v U G l Q Y W N 0 X z E g N D R t X 0 5 v T 2 J z d H J 1 Y 3 R p b 2 5 f N F R 4 L 0 N o Y W 5 n Z W Q g V H l w Z S 5 7 V E l N R V N U Q U 1 Q L D J 9 J n F 1 b 3 Q 7 L C Z x d W 9 0 O 1 N l Y 3 R p b 2 4 x L 1 B p U G F j d F 8 x I D Q 0 b V 9 O b 0 9 i c 3 R y d W N 0 a W 9 u X z R U e C 9 D a G F u Z 2 V k I F R 5 c G U u e 1 V V S U Q s M 3 0 m c X V v d D s s J n F 1 b 3 Q 7 U 2 V j d G l v b j E v U G l Q Y W N 0 X z E g N D R t X 0 5 v T 2 J z d H J 1 Y 3 R p b 2 5 f N F R 4 L 0 N o Y W 5 n Z W Q g V H l w Z S 5 7 T U F K T 1 I s N H 0 m c X V v d D s s J n F 1 b 3 Q 7 U 2 V j d G l v b j E v U G l Q Y W N 0 X z E g N D R t X 0 5 v T 2 J z d H J 1 Y 3 R p b 2 5 f N F R 4 L 0 N o Y W 5 n Z W Q g V H l w Z S 5 7 T U l O T 1 I s N X 0 m c X V v d D s s J n F 1 b 3 Q 7 U 2 V j d G l v b j E v U G l Q Y W N 0 X z E g N D R t X 0 5 v T 2 J z d H J 1 Y 3 R p b 2 5 f N F R 4 L 0 N o Y W 5 n Z W Q g V H l w Z S 5 7 V F g g U E 9 X R V I s N n 0 m c X V v d D s s J n F 1 b 3 Q 7 U 2 V j d G l v b j E v U G l Q Y W N 0 X z E g N D R t X 0 5 v T 2 J z d H J 1 Y 3 R p b 2 5 f N F R 4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l 8 0 V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0 V H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0 V H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I x N 1 8 t M z l U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O b 0 9 i c 3 R y d W N 0 a W 9 u X z I x N 1 9 f M z l U e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T U 6 M D k 6 M j U u M z M y O T c w O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T m 9 P Y n N 0 c n V j d G l v b l 8 y M T d f L T M 5 V H g v Q 2 h h b m d l Z C B U e X B l L n t T Q 0 F O L D B 9 J n F 1 b 3 Q 7 L C Z x d W 9 0 O 1 N l Y 3 R p b 2 4 x L 1 B p U G F j d F 8 x I D Q 0 b V 9 O b 0 9 i c 3 R y d W N 0 a W 9 u X z I x N 1 8 t M z l U e C 9 D a G F u Z 2 V k I F R 5 c G U u e 0 F E R F J F U 1 M s M X 0 m c X V v d D s s J n F 1 b 3 Q 7 U 2 V j d G l v b j E v U G l Q Y W N 0 X z E g N D R t X 0 5 v T 2 J z d H J 1 Y 3 R p b 2 5 f M j E 3 X y 0 z O V R 4 L 0 N o Y W 5 n Z W Q g V H l w Z S 5 7 V E l N R V N U Q U 1 Q L D J 9 J n F 1 b 3 Q 7 L C Z x d W 9 0 O 1 N l Y 3 R p b 2 4 x L 1 B p U G F j d F 8 x I D Q 0 b V 9 O b 0 9 i c 3 R y d W N 0 a W 9 u X z I x N 1 8 t M z l U e C 9 D a G F u Z 2 V k I F R 5 c G U u e 1 V V S U Q s M 3 0 m c X V v d D s s J n F 1 b 3 Q 7 U 2 V j d G l v b j E v U G l Q Y W N 0 X z E g N D R t X 0 5 v T 2 J z d H J 1 Y 3 R p b 2 5 f M j E 3 X y 0 z O V R 4 L 0 N o Y W 5 n Z W Q g V H l w Z S 5 7 T U F K T 1 I s N H 0 m c X V v d D s s J n F 1 b 3 Q 7 U 2 V j d G l v b j E v U G l Q Y W N 0 X z E g N D R t X 0 5 v T 2 J z d H J 1 Y 3 R p b 2 5 f M j E 3 X y 0 z O V R 4 L 0 N o Y W 5 n Z W Q g V H l w Z S 5 7 T U l O T 1 I s N X 0 m c X V v d D s s J n F 1 b 3 Q 7 U 2 V j d G l v b j E v U G l Q Y W N 0 X z E g N D R t X 0 5 v T 2 J z d H J 1 Y 3 R p b 2 5 f M j E 3 X y 0 z O V R 4 L 0 N o Y W 5 n Z W Q g V H l w Z S 5 7 V F g g U E 9 X R V I s N n 0 m c X V v d D s s J n F 1 b 3 Q 7 U 2 V j d G l v b j E v U G l Q Y W N 0 X z E g N D R t X 0 5 v T 2 J z d H J 1 Y 3 R p b 2 5 f M j E 3 X y 0 z O V R 4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V B h Y 3 R f M S A 0 N G 1 f T m 9 P Y n N 0 c n V j d G l v b l 8 y M T d f L T M 5 V H g v Q 2 h h b m d l Z C B U e X B l L n t T Q 0 F O L D B 9 J n F 1 b 3 Q 7 L C Z x d W 9 0 O 1 N l Y 3 R p b 2 4 x L 1 B p U G F j d F 8 x I D Q 0 b V 9 O b 0 9 i c 3 R y d W N 0 a W 9 u X z I x N 1 8 t M z l U e C 9 D a G F u Z 2 V k I F R 5 c G U u e 0 F E R F J F U 1 M s M X 0 m c X V v d D s s J n F 1 b 3 Q 7 U 2 V j d G l v b j E v U G l Q Y W N 0 X z E g N D R t X 0 5 v T 2 J z d H J 1 Y 3 R p b 2 5 f M j E 3 X y 0 z O V R 4 L 0 N o Y W 5 n Z W Q g V H l w Z S 5 7 V E l N R V N U Q U 1 Q L D J 9 J n F 1 b 3 Q 7 L C Z x d W 9 0 O 1 N l Y 3 R p b 2 4 x L 1 B p U G F j d F 8 x I D Q 0 b V 9 O b 0 9 i c 3 R y d W N 0 a W 9 u X z I x N 1 8 t M z l U e C 9 D a G F u Z 2 V k I F R 5 c G U u e 1 V V S U Q s M 3 0 m c X V v d D s s J n F 1 b 3 Q 7 U 2 V j d G l v b j E v U G l Q Y W N 0 X z E g N D R t X 0 5 v T 2 J z d H J 1 Y 3 R p b 2 5 f M j E 3 X y 0 z O V R 4 L 0 N o Y W 5 n Z W Q g V H l w Z S 5 7 T U F K T 1 I s N H 0 m c X V v d D s s J n F 1 b 3 Q 7 U 2 V j d G l v b j E v U G l Q Y W N 0 X z E g N D R t X 0 5 v T 2 J z d H J 1 Y 3 R p b 2 5 f M j E 3 X y 0 z O V R 4 L 0 N o Y W 5 n Z W Q g V H l w Z S 5 7 T U l O T 1 I s N X 0 m c X V v d D s s J n F 1 b 3 Q 7 U 2 V j d G l v b j E v U G l Q Y W N 0 X z E g N D R t X 0 5 v T 2 J z d H J 1 Y 3 R p b 2 5 f M j E 3 X y 0 z O V R 4 L 0 N o Y W 5 n Z W Q g V H l w Z S 5 7 V F g g U E 9 X R V I s N n 0 m c X V v d D s s J n F 1 b 3 Q 7 U 2 V j d G l v b j E v U G l Q Y W N 0 X z E g N D R t X 0 5 v T 2 J z d H J 1 Y 3 R p b 2 5 f M j E 3 X y 0 z O V R 4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T d f L T M 5 V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T d f L T M 5 V H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T d f L T M 5 V H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I y N 1 8 t M j l U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O b 0 9 i c 3 R y d W N 0 a W 9 u X z I y N 1 9 f M j l U e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T U 6 M T A 6 N D Y u M z Y z M z g x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T m 9 P Y n N 0 c n V j d G l v b l 8 y M j d f L T I 5 V H g v Q 2 h h b m d l Z C B U e X B l L n t T Q 0 F O L D B 9 J n F 1 b 3 Q 7 L C Z x d W 9 0 O 1 N l Y 3 R p b 2 4 x L 1 B p U G F j d F 8 x I D Q 0 b V 9 O b 0 9 i c 3 R y d W N 0 a W 9 u X z I y N 1 8 t M j l U e C 9 D a G F u Z 2 V k I F R 5 c G U u e 0 F E R F J F U 1 M s M X 0 m c X V v d D s s J n F 1 b 3 Q 7 U 2 V j d G l v b j E v U G l Q Y W N 0 X z E g N D R t X 0 5 v T 2 J z d H J 1 Y 3 R p b 2 5 f M j I 3 X y 0 y O V R 4 L 0 N o Y W 5 n Z W Q g V H l w Z S 5 7 V E l N R V N U Q U 1 Q L D J 9 J n F 1 b 3 Q 7 L C Z x d W 9 0 O 1 N l Y 3 R p b 2 4 x L 1 B p U G F j d F 8 x I D Q 0 b V 9 O b 0 9 i c 3 R y d W N 0 a W 9 u X z I y N 1 8 t M j l U e C 9 D a G F u Z 2 V k I F R 5 c G U u e 1 V V S U Q s M 3 0 m c X V v d D s s J n F 1 b 3 Q 7 U 2 V j d G l v b j E v U G l Q Y W N 0 X z E g N D R t X 0 5 v T 2 J z d H J 1 Y 3 R p b 2 5 f M j I 3 X y 0 y O V R 4 L 0 N o Y W 5 n Z W Q g V H l w Z S 5 7 T U F K T 1 I s N H 0 m c X V v d D s s J n F 1 b 3 Q 7 U 2 V j d G l v b j E v U G l Q Y W N 0 X z E g N D R t X 0 5 v T 2 J z d H J 1 Y 3 R p b 2 5 f M j I 3 X y 0 y O V R 4 L 0 N o Y W 5 n Z W Q g V H l w Z S 5 7 T U l O T 1 I s N X 0 m c X V v d D s s J n F 1 b 3 Q 7 U 2 V j d G l v b j E v U G l Q Y W N 0 X z E g N D R t X 0 5 v T 2 J z d H J 1 Y 3 R p b 2 5 f M j I 3 X y 0 y O V R 4 L 0 N o Y W 5 n Z W Q g V H l w Z S 5 7 V F g g U E 9 X R V I s N n 0 m c X V v d D s s J n F 1 b 3 Q 7 U 2 V j d G l v b j E v U G l Q Y W N 0 X z E g N D R t X 0 5 v T 2 J z d H J 1 Y 3 R p b 2 5 f M j I 3 X y 0 y O V R 4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V B h Y 3 R f M S A 0 N G 1 f T m 9 P Y n N 0 c n V j d G l v b l 8 y M j d f L T I 5 V H g v Q 2 h h b m d l Z C B U e X B l L n t T Q 0 F O L D B 9 J n F 1 b 3 Q 7 L C Z x d W 9 0 O 1 N l Y 3 R p b 2 4 x L 1 B p U G F j d F 8 x I D Q 0 b V 9 O b 0 9 i c 3 R y d W N 0 a W 9 u X z I y N 1 8 t M j l U e C 9 D a G F u Z 2 V k I F R 5 c G U u e 0 F E R F J F U 1 M s M X 0 m c X V v d D s s J n F 1 b 3 Q 7 U 2 V j d G l v b j E v U G l Q Y W N 0 X z E g N D R t X 0 5 v T 2 J z d H J 1 Y 3 R p b 2 5 f M j I 3 X y 0 y O V R 4 L 0 N o Y W 5 n Z W Q g V H l w Z S 5 7 V E l N R V N U Q U 1 Q L D J 9 J n F 1 b 3 Q 7 L C Z x d W 9 0 O 1 N l Y 3 R p b 2 4 x L 1 B p U G F j d F 8 x I D Q 0 b V 9 O b 0 9 i c 3 R y d W N 0 a W 9 u X z I y N 1 8 t M j l U e C 9 D a G F u Z 2 V k I F R 5 c G U u e 1 V V S U Q s M 3 0 m c X V v d D s s J n F 1 b 3 Q 7 U 2 V j d G l v b j E v U G l Q Y W N 0 X z E g N D R t X 0 5 v T 2 J z d H J 1 Y 3 R p b 2 5 f M j I 3 X y 0 y O V R 4 L 0 N o Y W 5 n Z W Q g V H l w Z S 5 7 T U F K T 1 I s N H 0 m c X V v d D s s J n F 1 b 3 Q 7 U 2 V j d G l v b j E v U G l Q Y W N 0 X z E g N D R t X 0 5 v T 2 J z d H J 1 Y 3 R p b 2 5 f M j I 3 X y 0 y O V R 4 L 0 N o Y W 5 n Z W Q g V H l w Z S 5 7 T U l O T 1 I s N X 0 m c X V v d D s s J n F 1 b 3 Q 7 U 2 V j d G l v b j E v U G l Q Y W N 0 X z E g N D R t X 0 5 v T 2 J z d H J 1 Y 3 R p b 2 5 f M j I 3 X y 0 y O V R 4 L 0 N o Y W 5 n Z W Q g V H l w Z S 5 7 V F g g U E 9 X R V I s N n 0 m c X V v d D s s J n F 1 b 3 Q 7 U 2 V j d G l v b j E v U G l Q Y W N 0 X z E g N D R t X 0 5 v T 2 J z d H J 1 Y 3 R p b 2 5 f M j I 3 X y 0 y O V R 4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j d f L T I 5 V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j d f L T I 5 V H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j d f L T I 5 V H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I z N 1 8 t M T l U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U G F j d F 8 x X z Q 0 b V 9 O b 0 9 i c 3 R y d W N 0 a W 9 u X z I z N 1 9 f M T l U e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T U 6 M j Q 6 N D U u N z M x N D U 3 N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V B h Y 3 R f M S A 0 N G 1 f T m 9 P Y n N 0 c n V j d G l v b l 8 y M z d f L T E 5 V H g v Q 2 h h b m d l Z C B U e X B l L n t T Q 0 F O L D B 9 J n F 1 b 3 Q 7 L C Z x d W 9 0 O 1 N l Y 3 R p b 2 4 x L 1 B p U G F j d F 8 x I D Q 0 b V 9 O b 0 9 i c 3 R y d W N 0 a W 9 u X z I z N 1 8 t M T l U e C 9 D a G F u Z 2 V k I F R 5 c G U u e 0 F E R F J F U 1 M s M X 0 m c X V v d D s s J n F 1 b 3 Q 7 U 2 V j d G l v b j E v U G l Q Y W N 0 X z E g N D R t X 0 5 v T 2 J z d H J 1 Y 3 R p b 2 5 f M j M 3 X y 0 x O V R 4 L 0 N o Y W 5 n Z W Q g V H l w Z S 5 7 V E l N R V N U Q U 1 Q L D J 9 J n F 1 b 3 Q 7 L C Z x d W 9 0 O 1 N l Y 3 R p b 2 4 x L 1 B p U G F j d F 8 x I D Q 0 b V 9 O b 0 9 i c 3 R y d W N 0 a W 9 u X z I z N 1 8 t M T l U e C 9 D a G F u Z 2 V k I F R 5 c G U u e 1 V V S U Q s M 3 0 m c X V v d D s s J n F 1 b 3 Q 7 U 2 V j d G l v b j E v U G l Q Y W N 0 X z E g N D R t X 0 5 v T 2 J z d H J 1 Y 3 R p b 2 5 f M j M 3 X y 0 x O V R 4 L 0 N o Y W 5 n Z W Q g V H l w Z S 5 7 T U F K T 1 I s N H 0 m c X V v d D s s J n F 1 b 3 Q 7 U 2 V j d G l v b j E v U G l Q Y W N 0 X z E g N D R t X 0 5 v T 2 J z d H J 1 Y 3 R p b 2 5 f M j M 3 X y 0 x O V R 4 L 0 N o Y W 5 n Z W Q g V H l w Z S 5 7 T U l O T 1 I s N X 0 m c X V v d D s s J n F 1 b 3 Q 7 U 2 V j d G l v b j E v U G l Q Y W N 0 X z E g N D R t X 0 5 v T 2 J z d H J 1 Y 3 R p b 2 5 f M j M 3 X y 0 x O V R 4 L 0 N o Y W 5 n Z W Q g V H l w Z S 5 7 V F g g U E 9 X R V I s N n 0 m c X V v d D s s J n F 1 b 3 Q 7 U 2 V j d G l v b j E v U G l Q Y W N 0 X z E g N D R t X 0 5 v T 2 J z d H J 1 Y 3 R p b 2 5 f M j M 3 X y 0 x O V R 4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V B h Y 3 R f M S A 0 N G 1 f T m 9 P Y n N 0 c n V j d G l v b l 8 y M z d f L T E 5 V H g v Q 2 h h b m d l Z C B U e X B l L n t T Q 0 F O L D B 9 J n F 1 b 3 Q 7 L C Z x d W 9 0 O 1 N l Y 3 R p b 2 4 x L 1 B p U G F j d F 8 x I D Q 0 b V 9 O b 0 9 i c 3 R y d W N 0 a W 9 u X z I z N 1 8 t M T l U e C 9 D a G F u Z 2 V k I F R 5 c G U u e 0 F E R F J F U 1 M s M X 0 m c X V v d D s s J n F 1 b 3 Q 7 U 2 V j d G l v b j E v U G l Q Y W N 0 X z E g N D R t X 0 5 v T 2 J z d H J 1 Y 3 R p b 2 5 f M j M 3 X y 0 x O V R 4 L 0 N o Y W 5 n Z W Q g V H l w Z S 5 7 V E l N R V N U Q U 1 Q L D J 9 J n F 1 b 3 Q 7 L C Z x d W 9 0 O 1 N l Y 3 R p b 2 4 x L 1 B p U G F j d F 8 x I D Q 0 b V 9 O b 0 9 i c 3 R y d W N 0 a W 9 u X z I z N 1 8 t M T l U e C 9 D a G F u Z 2 V k I F R 5 c G U u e 1 V V S U Q s M 3 0 m c X V v d D s s J n F 1 b 3 Q 7 U 2 V j d G l v b j E v U G l Q Y W N 0 X z E g N D R t X 0 5 v T 2 J z d H J 1 Y 3 R p b 2 5 f M j M 3 X y 0 x O V R 4 L 0 N o Y W 5 n Z W Q g V H l w Z S 5 7 T U F K T 1 I s N H 0 m c X V v d D s s J n F 1 b 3 Q 7 U 2 V j d G l v b j E v U G l Q Y W N 0 X z E g N D R t X 0 5 v T 2 J z d H J 1 Y 3 R p b 2 5 f M j M 3 X y 0 x O V R 4 L 0 N o Y W 5 n Z W Q g V H l w Z S 5 7 T U l O T 1 I s N X 0 m c X V v d D s s J n F 1 b 3 Q 7 U 2 V j d G l v b j E v U G l Q Y W N 0 X z E g N D R t X 0 5 v T 2 J z d H J 1 Y 3 R p b 2 5 f M j M 3 X y 0 x O V R 4 L 0 N o Y W 5 n Z W Q g V H l w Z S 5 7 V F g g U E 9 X R V I s N n 0 m c X V v d D s s J n F 1 b 3 Q 7 U 2 V j d G l v b j E v U G l Q Y W N 0 X z E g N D R t X 0 5 v T 2 J z d H J 1 Y 3 R p b 2 5 f M j M 3 X y 0 x O V R 4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z d f L T E 5 V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z d f L T E 5 V H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M z d f L T E 5 V H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I 0 N 1 8 t O V R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Q Y W N 0 X z F f N D R t X 0 5 v T 2 J z d H J 1 Y 3 R p b 2 5 f M j Q 3 X 1 8 5 V H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E 1 O j I 1 O j U 0 L j E 3 N T A 4 O T h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Q Y W N 0 X z E g N D R t X 0 5 v T 2 J z d H J 1 Y 3 R p b 2 5 f M j Q 3 X y 0 5 V H g v Q 2 h h b m d l Z C B U e X B l L n t T Q 0 F O L D B 9 J n F 1 b 3 Q 7 L C Z x d W 9 0 O 1 N l Y 3 R p b 2 4 x L 1 B p U G F j d F 8 x I D Q 0 b V 9 O b 0 9 i c 3 R y d W N 0 a W 9 u X z I 0 N 1 8 t O V R 4 L 0 N o Y W 5 n Z W Q g V H l w Z S 5 7 Q U R E U k V T U y w x f S Z x d W 9 0 O y w m c X V v d D t T Z W N 0 a W 9 u M S 9 Q a V B h Y 3 R f M S A 0 N G 1 f T m 9 P Y n N 0 c n V j d G l v b l 8 y N D d f L T l U e C 9 D a G F u Z 2 V k I F R 5 c G U u e 1 R J T U V T V E F N U C w y f S Z x d W 9 0 O y w m c X V v d D t T Z W N 0 a W 9 u M S 9 Q a V B h Y 3 R f M S A 0 N G 1 f T m 9 P Y n N 0 c n V j d G l v b l 8 y N D d f L T l U e C 9 D a G F u Z 2 V k I F R 5 c G U u e 1 V V S U Q s M 3 0 m c X V v d D s s J n F 1 b 3 Q 7 U 2 V j d G l v b j E v U G l Q Y W N 0 X z E g N D R t X 0 5 v T 2 J z d H J 1 Y 3 R p b 2 5 f M j Q 3 X y 0 5 V H g v Q 2 h h b m d l Z C B U e X B l L n t N Q U p P U i w 0 f S Z x d W 9 0 O y w m c X V v d D t T Z W N 0 a W 9 u M S 9 Q a V B h Y 3 R f M S A 0 N G 1 f T m 9 P Y n N 0 c n V j d G l v b l 8 y N D d f L T l U e C 9 D a G F u Z 2 V k I F R 5 c G U u e 0 1 J T k 9 S L D V 9 J n F 1 b 3 Q 7 L C Z x d W 9 0 O 1 N l Y 3 R p b 2 4 x L 1 B p U G F j d F 8 x I D Q 0 b V 9 O b 0 9 i c 3 R y d W N 0 a W 9 u X z I 0 N 1 8 t O V R 4 L 0 N o Y W 5 n Z W Q g V H l w Z S 5 7 V F g g U E 9 X R V I s N n 0 m c X V v d D s s J n F 1 b 3 Q 7 U 2 V j d G l v b j E v U G l Q Y W N 0 X z E g N D R t X 0 5 v T 2 J z d H J 1 Y 3 R p b 2 5 f M j Q 3 X y 0 5 V H g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U G F j d F 8 x I D Q 0 b V 9 O b 0 9 i c 3 R y d W N 0 a W 9 u X z I 0 N 1 8 t O V R 4 L 0 N o Y W 5 n Z W Q g V H l w Z S 5 7 U 0 N B T i w w f S Z x d W 9 0 O y w m c X V v d D t T Z W N 0 a W 9 u M S 9 Q a V B h Y 3 R f M S A 0 N G 1 f T m 9 P Y n N 0 c n V j d G l v b l 8 y N D d f L T l U e C 9 D a G F u Z 2 V k I F R 5 c G U u e 0 F E R F J F U 1 M s M X 0 m c X V v d D s s J n F 1 b 3 Q 7 U 2 V j d G l v b j E v U G l Q Y W N 0 X z E g N D R t X 0 5 v T 2 J z d H J 1 Y 3 R p b 2 5 f M j Q 3 X y 0 5 V H g v Q 2 h h b m d l Z C B U e X B l L n t U S U 1 F U 1 R B T V A s M n 0 m c X V v d D s s J n F 1 b 3 Q 7 U 2 V j d G l v b j E v U G l Q Y W N 0 X z E g N D R t X 0 5 v T 2 J z d H J 1 Y 3 R p b 2 5 f M j Q 3 X y 0 5 V H g v Q 2 h h b m d l Z C B U e X B l L n t V V U l E L D N 9 J n F 1 b 3 Q 7 L C Z x d W 9 0 O 1 N l Y 3 R p b 2 4 x L 1 B p U G F j d F 8 x I D Q 0 b V 9 O b 0 9 i c 3 R y d W N 0 a W 9 u X z I 0 N 1 8 t O V R 4 L 0 N o Y W 5 n Z W Q g V H l w Z S 5 7 T U F K T 1 I s N H 0 m c X V v d D s s J n F 1 b 3 Q 7 U 2 V j d G l v b j E v U G l Q Y W N 0 X z E g N D R t X 0 5 v T 2 J z d H J 1 Y 3 R p b 2 5 f M j Q 3 X y 0 5 V H g v Q 2 h h b m d l Z C B U e X B l L n t N S U 5 P U i w 1 f S Z x d W 9 0 O y w m c X V v d D t T Z W N 0 a W 9 u M S 9 Q a V B h Y 3 R f M S A 0 N G 1 f T m 9 P Y n N 0 c n V j d G l v b l 8 y N D d f L T l U e C 9 D a G F u Z 2 V k I F R 5 c G U u e 1 R Y I F B P V 0 V S L D Z 9 J n F 1 b 3 Q 7 L C Z x d W 9 0 O 1 N l Y 3 R p b 2 4 x L 1 B p U G F j d F 8 x I D Q 0 b V 9 O b 0 9 i c 3 R y d W N 0 a W 9 u X z I 0 N 1 8 t O V R 4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Q Y W N 0 X z E l M j A 0 N G 1 f T m 9 P Y n N 0 c n V j d G l v b l 8 y N D d f L T l U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V B h Y 3 R f M S U y M D Q 0 b V 9 O b 0 9 i c 3 R y d W N 0 a W 9 u X z I 0 N 1 8 t O V R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U G F j d F 8 x J T I w N D R t X 0 5 v T 2 J z d H J 1 Y 3 R p b 2 5 f M j Q 3 X y 0 5 V H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x O T o 1 O S 4 2 M T Q 2 N D k 3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t X 2 5 v T 2 I v Q 2 h h b m d l Z C B U e X B l L n t T Q 0 F O L D B 9 J n F 1 b 3 Q 7 L C Z x d W 9 0 O 1 N l Y 3 R p b 2 4 x L z B t X 2 5 v T 2 I v Q 2 h h b m d l Z C B U e X B l L n t B R E R S R V N T L D F 9 J n F 1 b 3 Q 7 L C Z x d W 9 0 O 1 N l Y 3 R p b 2 4 x L z B t X 2 5 v T 2 I v Q 2 h h b m d l Z C B U e X B l L n t U S U 1 F U 1 R B T V A s M n 0 m c X V v d D s s J n F 1 b 3 Q 7 U 2 V j d G l v b j E v M G 1 f b m 9 P Y i 9 D a G F u Z 2 V k I F R 5 c G U u e 1 V V S U Q s M 3 0 m c X V v d D s s J n F 1 b 3 Q 7 U 2 V j d G l v b j E v M G 1 f b m 9 P Y i 9 D a G F u Z 2 V k I F R 5 c G U u e 0 1 B S k 9 S L D R 9 J n F 1 b 3 Q 7 L C Z x d W 9 0 O 1 N l Y 3 R p b 2 4 x L z B t X 2 5 v T 2 I v Q 2 h h b m d l Z C B U e X B l L n t N S U 5 P U i w 1 f S Z x d W 9 0 O y w m c X V v d D t T Z W N 0 a W 9 u M S 8 w b V 9 u b 0 9 i L 0 N o Y W 5 n Z W Q g V H l w Z S 5 7 V F g g U E 9 X R V I s N n 0 m c X V v d D s s J n F 1 b 3 Q 7 U 2 V j d G l v b j E v M G 1 f b m 9 P Y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G 1 f b m 9 P Y i 9 D a G F u Z 2 V k I F R 5 c G U u e 1 N D Q U 4 s M H 0 m c X V v d D s s J n F 1 b 3 Q 7 U 2 V j d G l v b j E v M G 1 f b m 9 P Y i 9 D a G F u Z 2 V k I F R 5 c G U u e 0 F E R F J F U 1 M s M X 0 m c X V v d D s s J n F 1 b 3 Q 7 U 2 V j d G l v b j E v M G 1 f b m 9 P Y i 9 D a G F u Z 2 V k I F R 5 c G U u e 1 R J T U V T V E F N U C w y f S Z x d W 9 0 O y w m c X V v d D t T Z W N 0 a W 9 u M S 8 w b V 9 u b 0 9 i L 0 N o Y W 5 n Z W Q g V H l w Z S 5 7 V V V J R C w z f S Z x d W 9 0 O y w m c X V v d D t T Z W N 0 a W 9 u M S 8 w b V 9 u b 0 9 i L 0 N o Y W 5 n Z W Q g V H l w Z S 5 7 T U F K T 1 I s N H 0 m c X V v d D s s J n F 1 b 3 Q 7 U 2 V j d G l v b j E v M G 1 f b m 9 P Y i 9 D a G F u Z 2 V k I F R 5 c G U u e 0 1 J T k 9 S L D V 9 J n F 1 b 3 Q 7 L C Z x d W 9 0 O 1 N l Y 3 R p b 2 4 x L z B t X 2 5 v T 2 I v Q 2 h h b m d l Z C B U e X B l L n t U W C B Q T 1 d F U i w 2 f S Z x d W 9 0 O y w m c X V v d D t T Z W N 0 a W 9 u M S 8 w b V 9 u b 0 9 i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1 f b m 9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1 f b m 9 P Y j I v Q 2 h h b m d l Z C B U e X B l L n t T Q 0 F O L D B 9 J n F 1 b 3 Q 7 L C Z x d W 9 0 O 1 N l Y 3 R p b 2 4 x L z B t X 2 5 v T 2 I y L 0 N o Y W 5 n Z W Q g V H l w Z S 5 7 Q U R E U k V T U y w x f S Z x d W 9 0 O y w m c X V v d D t T Z W N 0 a W 9 u M S 8 w b V 9 u b 0 9 i M i 9 D a G F u Z 2 V k I F R 5 c G U u e 1 R J T U V T V E F N U C w y f S Z x d W 9 0 O y w m c X V v d D t T Z W N 0 a W 9 u M S 8 w b V 9 u b 0 9 i M i 9 D a G F u Z 2 V k I F R 5 c G U u e 1 V V S U Q s M 3 0 m c X V v d D s s J n F 1 b 3 Q 7 U 2 V j d G l v b j E v M G 1 f b m 9 P Y j I v Q 2 h h b m d l Z C B U e X B l L n t N Q U p P U i w 0 f S Z x d W 9 0 O y w m c X V v d D t T Z W N 0 a W 9 u M S 8 w b V 9 u b 0 9 i M i 9 D a G F u Z 2 V k I F R 5 c G U u e 0 1 J T k 9 S L D V 9 J n F 1 b 3 Q 7 L C Z x d W 9 0 O 1 N l Y 3 R p b 2 4 x L z B t X 2 5 v T 2 I y L 0 N o Y W 5 n Z W Q g V H l w Z S 5 7 V F g g U E 9 X R V I s N n 0 m c X V v d D s s J n F 1 b 3 Q 7 U 2 V j d G l v b j E v M G 1 f b m 9 P Y j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B t X 2 5 v T 2 I y L 0 N o Y W 5 n Z W Q g V H l w Z S 5 7 U 0 N B T i w w f S Z x d W 9 0 O y w m c X V v d D t T Z W N 0 a W 9 u M S 8 w b V 9 u b 0 9 i M i 9 D a G F u Z 2 V k I F R 5 c G U u e 0 F E R F J F U 1 M s M X 0 m c X V v d D s s J n F 1 b 3 Q 7 U 2 V j d G l v b j E v M G 1 f b m 9 P Y j I v Q 2 h h b m d l Z C B U e X B l L n t U S U 1 F U 1 R B T V A s M n 0 m c X V v d D s s J n F 1 b 3 Q 7 U 2 V j d G l v b j E v M G 1 f b m 9 P Y j I v Q 2 h h b m d l Z C B U e X B l L n t V V U l E L D N 9 J n F 1 b 3 Q 7 L C Z x d W 9 0 O 1 N l Y 3 R p b 2 4 x L z B t X 2 5 v T 2 I y L 0 N o Y W 5 n Z W Q g V H l w Z S 5 7 T U F K T 1 I s N H 0 m c X V v d D s s J n F 1 b 3 Q 7 U 2 V j d G l v b j E v M G 1 f b m 9 P Y j I v Q 2 h h b m d l Z C B U e X B l L n t N S U 5 P U i w 1 f S Z x d W 9 0 O y w m c X V v d D t T Z W N 0 a W 9 u M S 8 w b V 9 u b 0 9 i M i 9 D a G F u Z 2 V k I F R 5 c G U u e 1 R Y I F B P V 0 V S L D Z 9 J n F 1 b 3 Q 7 L C Z x d W 9 0 O 1 N l Y 3 R p b 2 4 x L z B t X 2 5 v T 2 I y L 0 N o Y W 5 n Z W Q g V H l w Z S 5 7 U l N T S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Q 2 9 s d W 1 u V H l w Z X M i I F Z h b H V l P S J z Q X d Z S E J n T U R B d 0 0 9 I i A v P j x F b n R y e S B U e X B l P S J G a W x s T G F z d F V w Z G F 0 Z W Q i I F Z h b H V l P S J k M j A y M C 0 w N y 0 w M V Q y M T o y M D o 1 M S 4 4 O T M 5 N j E x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w b V 9 u b 0 9 i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y M z o 1 N i 4 x N j Y 2 N D c 1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t X 2 5 v T 2 I z L 0 N o Y W 5 n Z W Q g V H l w Z S 5 7 U 0 N B T i w w f S Z x d W 9 0 O y w m c X V v d D t T Z W N 0 a W 9 u M S 8 w b V 9 u b 0 9 i M y 9 D a G F u Z 2 V k I F R 5 c G U u e 0 F E R F J F U 1 M s M X 0 m c X V v d D s s J n F 1 b 3 Q 7 U 2 V j d G l v b j E v M G 1 f b m 9 P Y j M v Q 2 h h b m d l Z C B U e X B l L n t U S U 1 F U 1 R B T V A s M n 0 m c X V v d D s s J n F 1 b 3 Q 7 U 2 V j d G l v b j E v M G 1 f b m 9 P Y j M v Q 2 h h b m d l Z C B U e X B l L n t V V U l E L D N 9 J n F 1 b 3 Q 7 L C Z x d W 9 0 O 1 N l Y 3 R p b 2 4 x L z B t X 2 5 v T 2 I z L 0 N o Y W 5 n Z W Q g V H l w Z S 5 7 T U F K T 1 I s N H 0 m c X V v d D s s J n F 1 b 3 Q 7 U 2 V j d G l v b j E v M G 1 f b m 9 P Y j M v Q 2 h h b m d l Z C B U e X B l L n t N S U 5 P U i w 1 f S Z x d W 9 0 O y w m c X V v d D t T Z W N 0 a W 9 u M S 8 w b V 9 u b 0 9 i M y 9 D a G F u Z 2 V k I F R 5 c G U u e 1 R Y I F B P V 0 V S L D Z 9 J n F 1 b 3 Q 7 L C Z x d W 9 0 O 1 N l Y 3 R p b 2 4 x L z B t X 2 5 v T 2 I z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b V 9 u b 0 9 i M y 9 D a G F u Z 2 V k I F R 5 c G U u e 1 N D Q U 4 s M H 0 m c X V v d D s s J n F 1 b 3 Q 7 U 2 V j d G l v b j E v M G 1 f b m 9 P Y j M v Q 2 h h b m d l Z C B U e X B l L n t B R E R S R V N T L D F 9 J n F 1 b 3 Q 7 L C Z x d W 9 0 O 1 N l Y 3 R p b 2 4 x L z B t X 2 5 v T 2 I z L 0 N o Y W 5 n Z W Q g V H l w Z S 5 7 V E l N R V N U Q U 1 Q L D J 9 J n F 1 b 3 Q 7 L C Z x d W 9 0 O 1 N l Y 3 R p b 2 4 x L z B t X 2 5 v T 2 I z L 0 N o Y W 5 n Z W Q g V H l w Z S 5 7 V V V J R C w z f S Z x d W 9 0 O y w m c X V v d D t T Z W N 0 a W 9 u M S 8 w b V 9 u b 0 9 i M y 9 D a G F u Z 2 V k I F R 5 c G U u e 0 1 B S k 9 S L D R 9 J n F 1 b 3 Q 7 L C Z x d W 9 0 O 1 N l Y 3 R p b 2 4 x L z B t X 2 5 v T 2 I z L 0 N o Y W 5 n Z W Q g V H l w Z S 5 7 T U l O T 1 I s N X 0 m c X V v d D s s J n F 1 b 3 Q 7 U 2 V j d G l v b j E v M G 1 f b m 9 P Y j M v Q 2 h h b m d l Z C B U e X B l L n t U W C B Q T 1 d F U i w 2 f S Z x d W 9 0 O y w m c X V v d D t T Z W N 0 a W 9 u M S 8 w b V 9 u b 0 9 i M y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t X 2 5 v T 2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I x O j I 0 O j I 5 L j c w O T I 3 M T J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1 f b m 9 P Y j Q v Q 2 h h b m d l Z C B U e X B l L n t T Q 0 F O L D B 9 J n F 1 b 3 Q 7 L C Z x d W 9 0 O 1 N l Y 3 R p b 2 4 x L z B t X 2 5 v T 2 I 0 L 0 N o Y W 5 n Z W Q g V H l w Z S 5 7 Q U R E U k V T U y w x f S Z x d W 9 0 O y w m c X V v d D t T Z W N 0 a W 9 u M S 8 w b V 9 u b 0 9 i N C 9 D a G F u Z 2 V k I F R 5 c G U u e 1 R J T U V T V E F N U C w y f S Z x d W 9 0 O y w m c X V v d D t T Z W N 0 a W 9 u M S 8 w b V 9 u b 0 9 i N C 9 D a G F u Z 2 V k I F R 5 c G U u e 1 V V S U Q s M 3 0 m c X V v d D s s J n F 1 b 3 Q 7 U 2 V j d G l v b j E v M G 1 f b m 9 P Y j Q v Q 2 h h b m d l Z C B U e X B l L n t N Q U p P U i w 0 f S Z x d W 9 0 O y w m c X V v d D t T Z W N 0 a W 9 u M S 8 w b V 9 u b 0 9 i N C 9 D a G F u Z 2 V k I F R 5 c G U u e 0 1 J T k 9 S L D V 9 J n F 1 b 3 Q 7 L C Z x d W 9 0 O 1 N l Y 3 R p b 2 4 x L z B t X 2 5 v T 2 I 0 L 0 N o Y W 5 n Z W Q g V H l w Z S 5 7 V F g g U E 9 X R V I s N n 0 m c X V v d D s s J n F 1 b 3 Q 7 U 2 V j d G l v b j E v M G 1 f b m 9 P Y j Q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B t X 2 5 v T 2 I 0 L 0 N o Y W 5 n Z W Q g V H l w Z S 5 7 U 0 N B T i w w f S Z x d W 9 0 O y w m c X V v d D t T Z W N 0 a W 9 u M S 8 w b V 9 u b 0 9 i N C 9 D a G F u Z 2 V k I F R 5 c G U u e 0 F E R F J F U 1 M s M X 0 m c X V v d D s s J n F 1 b 3 Q 7 U 2 V j d G l v b j E v M G 1 f b m 9 P Y j Q v Q 2 h h b m d l Z C B U e X B l L n t U S U 1 F U 1 R B T V A s M n 0 m c X V v d D s s J n F 1 b 3 Q 7 U 2 V j d G l v b j E v M G 1 f b m 9 P Y j Q v Q 2 h h b m d l Z C B U e X B l L n t V V U l E L D N 9 J n F 1 b 3 Q 7 L C Z x d W 9 0 O 1 N l Y 3 R p b 2 4 x L z B t X 2 5 v T 2 I 0 L 0 N o Y W 5 n Z W Q g V H l w Z S 5 7 T U F K T 1 I s N H 0 m c X V v d D s s J n F 1 b 3 Q 7 U 2 V j d G l v b j E v M G 1 f b m 9 P Y j Q v Q 2 h h b m d l Z C B U e X B l L n t N S U 5 P U i w 1 f S Z x d W 9 0 O y w m c X V v d D t T Z W N 0 a W 9 u M S 8 w b V 9 u b 0 9 i N C 9 D a G F u Z 2 V k I F R 5 c G U u e 1 R Y I F B P V 0 V S L D Z 9 J n F 1 b 3 Q 7 L C Z x d W 9 0 O 1 N l Y 3 R p b 2 4 x L z B t X 2 5 v T 2 I 0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1 f b m 9 P Y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j U 6 M D I u M j k x N z g z O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b V 9 u b 0 9 i N S 9 D a G F u Z 2 V k I F R 5 c G U u e 1 N D Q U 4 s M H 0 m c X V v d D s s J n F 1 b 3 Q 7 U 2 V j d G l v b j E v M G 1 f b m 9 P Y j U v Q 2 h h b m d l Z C B U e X B l L n t B R E R S R V N T L D F 9 J n F 1 b 3 Q 7 L C Z x d W 9 0 O 1 N l Y 3 R p b 2 4 x L z B t X 2 5 v T 2 I 1 L 0 N o Y W 5 n Z W Q g V H l w Z S 5 7 V E l N R V N U Q U 1 Q L D J 9 J n F 1 b 3 Q 7 L C Z x d W 9 0 O 1 N l Y 3 R p b 2 4 x L z B t X 2 5 v T 2 I 1 L 0 N o Y W 5 n Z W Q g V H l w Z S 5 7 V V V J R C w z f S Z x d W 9 0 O y w m c X V v d D t T Z W N 0 a W 9 u M S 8 w b V 9 u b 0 9 i N S 9 D a G F u Z 2 V k I F R 5 c G U u e 0 1 B S k 9 S L D R 9 J n F 1 b 3 Q 7 L C Z x d W 9 0 O 1 N l Y 3 R p b 2 4 x L z B t X 2 5 v T 2 I 1 L 0 N o Y W 5 n Z W Q g V H l w Z S 5 7 T U l O T 1 I s N X 0 m c X V v d D s s J n F 1 b 3 Q 7 U 2 V j d G l v b j E v M G 1 f b m 9 P Y j U v Q 2 h h b m d l Z C B U e X B l L n t U W C B Q T 1 d F U i w 2 f S Z x d W 9 0 O y w m c X V v d D t T Z W N 0 a W 9 u M S 8 w b V 9 u b 0 9 i N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G 1 f b m 9 P Y j U v Q 2 h h b m d l Z C B U e X B l L n t T Q 0 F O L D B 9 J n F 1 b 3 Q 7 L C Z x d W 9 0 O 1 N l Y 3 R p b 2 4 x L z B t X 2 5 v T 2 I 1 L 0 N o Y W 5 n Z W Q g V H l w Z S 5 7 Q U R E U k V T U y w x f S Z x d W 9 0 O y w m c X V v d D t T Z W N 0 a W 9 u M S 8 w b V 9 u b 0 9 i N S 9 D a G F u Z 2 V k I F R 5 c G U u e 1 R J T U V T V E F N U C w y f S Z x d W 9 0 O y w m c X V v d D t T Z W N 0 a W 9 u M S 8 w b V 9 u b 0 9 i N S 9 D a G F u Z 2 V k I F R 5 c G U u e 1 V V S U Q s M 3 0 m c X V v d D s s J n F 1 b 3 Q 7 U 2 V j d G l v b j E v M G 1 f b m 9 P Y j U v Q 2 h h b m d l Z C B U e X B l L n t N Q U p P U i w 0 f S Z x d W 9 0 O y w m c X V v d D t T Z W N 0 a W 9 u M S 8 w b V 9 u b 0 9 i N S 9 D a G F u Z 2 V k I F R 5 c G U u e 0 1 J T k 9 S L D V 9 J n F 1 b 3 Q 7 L C Z x d W 9 0 O 1 N l Y 3 R p b 2 4 x L z B t X 2 5 v T 2 I 1 L 0 N o Y W 5 n Z W Q g V H l w Z S 5 7 V F g g U E 9 X R V I s N n 0 m c X V v d D s s J n F 1 b 3 Q 7 U 2 V j d G l v b j E v M G 1 f b m 9 P Y j U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b V 9 u b 0 9 i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y N T o 0 M C 4 1 M j M x M z U 5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t X 2 5 v T 2 I 2 L 0 N o Y W 5 n Z W Q g V H l w Z S 5 7 U 0 N B T i w w f S Z x d W 9 0 O y w m c X V v d D t T Z W N 0 a W 9 u M S 8 w b V 9 u b 0 9 i N i 9 D a G F u Z 2 V k I F R 5 c G U u e 0 F E R F J F U 1 M s M X 0 m c X V v d D s s J n F 1 b 3 Q 7 U 2 V j d G l v b j E v M G 1 f b m 9 P Y j Y v Q 2 h h b m d l Z C B U e X B l L n t U S U 1 F U 1 R B T V A s M n 0 m c X V v d D s s J n F 1 b 3 Q 7 U 2 V j d G l v b j E v M G 1 f b m 9 P Y j Y v Q 2 h h b m d l Z C B U e X B l L n t V V U l E L D N 9 J n F 1 b 3 Q 7 L C Z x d W 9 0 O 1 N l Y 3 R p b 2 4 x L z B t X 2 5 v T 2 I 2 L 0 N o Y W 5 n Z W Q g V H l w Z S 5 7 T U F K T 1 I s N H 0 m c X V v d D s s J n F 1 b 3 Q 7 U 2 V j d G l v b j E v M G 1 f b m 9 P Y j Y v Q 2 h h b m d l Z C B U e X B l L n t N S U 5 P U i w 1 f S Z x d W 9 0 O y w m c X V v d D t T Z W N 0 a W 9 u M S 8 w b V 9 u b 0 9 i N i 9 D a G F u Z 2 V k I F R 5 c G U u e 1 R Y I F B P V 0 V S L D Z 9 J n F 1 b 3 Q 7 L C Z x d W 9 0 O 1 N l Y 3 R p b 2 4 x L z B t X 2 5 v T 2 I 2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b V 9 u b 0 9 i N i 9 D a G F u Z 2 V k I F R 5 c G U u e 1 N D Q U 4 s M H 0 m c X V v d D s s J n F 1 b 3 Q 7 U 2 V j d G l v b j E v M G 1 f b m 9 P Y j Y v Q 2 h h b m d l Z C B U e X B l L n t B R E R S R V N T L D F 9 J n F 1 b 3 Q 7 L C Z x d W 9 0 O 1 N l Y 3 R p b 2 4 x L z B t X 2 5 v T 2 I 2 L 0 N o Y W 5 n Z W Q g V H l w Z S 5 7 V E l N R V N U Q U 1 Q L D J 9 J n F 1 b 3 Q 7 L C Z x d W 9 0 O 1 N l Y 3 R p b 2 4 x L z B t X 2 5 v T 2 I 2 L 0 N o Y W 5 n Z W Q g V H l w Z S 5 7 V V V J R C w z f S Z x d W 9 0 O y w m c X V v d D t T Z W N 0 a W 9 u M S 8 w b V 9 u b 0 9 i N i 9 D a G F u Z 2 V k I F R 5 c G U u e 0 1 B S k 9 S L D R 9 J n F 1 b 3 Q 7 L C Z x d W 9 0 O 1 N l Y 3 R p b 2 4 x L z B t X 2 5 v T 2 I 2 L 0 N o Y W 5 n Z W Q g V H l w Z S 5 7 T U l O T 1 I s N X 0 m c X V v d D s s J n F 1 b 3 Q 7 U 2 V j d G l v b j E v M G 1 f b m 9 P Y j Y v Q 2 h h b m d l Z C B U e X B l L n t U W C B Q T 1 d F U i w 2 f S Z x d W 9 0 O y w m c X V v d D t T Z W N 0 a W 9 u M S 8 w b V 9 u b 0 9 i N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t X 2 5 v T 2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t X 2 5 v T 2 I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I x O j I 2 O j Q 2 L j Y 5 M j A y N D R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1 f b m 9 P Y j c v Q 2 h h b m d l Z C B U e X B l L n t T Q 0 F O L D B 9 J n F 1 b 3 Q 7 L C Z x d W 9 0 O 1 N l Y 3 R p b 2 4 x L z B t X 2 5 v T 2 I 3 L 0 N o Y W 5 n Z W Q g V H l w Z S 5 7 Q U R E U k V T U y w x f S Z x d W 9 0 O y w m c X V v d D t T Z W N 0 a W 9 u M S 8 w b V 9 u b 0 9 i N y 9 D a G F u Z 2 V k I F R 5 c G U u e 1 R J T U V T V E F N U C w y f S Z x d W 9 0 O y w m c X V v d D t T Z W N 0 a W 9 u M S 8 w b V 9 u b 0 9 i N y 9 D a G F u Z 2 V k I F R 5 c G U u e 1 V V S U Q s M 3 0 m c X V v d D s s J n F 1 b 3 Q 7 U 2 V j d G l v b j E v M G 1 f b m 9 P Y j c v Q 2 h h b m d l Z C B U e X B l L n t N Q U p P U i w 0 f S Z x d W 9 0 O y w m c X V v d D t T Z W N 0 a W 9 u M S 8 w b V 9 u b 0 9 i N y 9 D a G F u Z 2 V k I F R 5 c G U u e 0 1 J T k 9 S L D V 9 J n F 1 b 3 Q 7 L C Z x d W 9 0 O 1 N l Y 3 R p b 2 4 x L z B t X 2 5 v T 2 I 3 L 0 N o Y W 5 n Z W Q g V H l w Z S 5 7 V F g g U E 9 X R V I s N n 0 m c X V v d D s s J n F 1 b 3 Q 7 U 2 V j d G l v b j E v M G 1 f b m 9 P Y j c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B t X 2 5 v T 2 I 3 L 0 N o Y W 5 n Z W Q g V H l w Z S 5 7 U 0 N B T i w w f S Z x d W 9 0 O y w m c X V v d D t T Z W N 0 a W 9 u M S 8 w b V 9 u b 0 9 i N y 9 D a G F u Z 2 V k I F R 5 c G U u e 0 F E R F J F U 1 M s M X 0 m c X V v d D s s J n F 1 b 3 Q 7 U 2 V j d G l v b j E v M G 1 f b m 9 P Y j c v Q 2 h h b m d l Z C B U e X B l L n t U S U 1 F U 1 R B T V A s M n 0 m c X V v d D s s J n F 1 b 3 Q 7 U 2 V j d G l v b j E v M G 1 f b m 9 P Y j c v Q 2 h h b m d l Z C B U e X B l L n t V V U l E L D N 9 J n F 1 b 3 Q 7 L C Z x d W 9 0 O 1 N l Y 3 R p b 2 4 x L z B t X 2 5 v T 2 I 3 L 0 N o Y W 5 n Z W Q g V H l w Z S 5 7 T U F K T 1 I s N H 0 m c X V v d D s s J n F 1 b 3 Q 7 U 2 V j d G l v b j E v M G 1 f b m 9 P Y j c v Q 2 h h b m d l Z C B U e X B l L n t N S U 5 P U i w 1 f S Z x d W 9 0 O y w m c X V v d D t T Z W N 0 a W 9 u M S 8 w b V 9 u b 0 9 i N y 9 D a G F u Z 2 V k I F R 5 c G U u e 1 R Y I F B P V 0 V S L D Z 9 J n F 1 b 3 Q 7 L C Z x d W 9 0 O 1 N l Y 3 R p b 2 4 x L z B t X 2 5 v T 2 I 3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1 f b m 9 P Y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m 9 P Y j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j g 6 M D M u M D U 0 N T g 5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b V 9 u b 0 9 i O C 9 D a G F u Z 2 V k I F R 5 c G U u e 1 N D Q U 4 s M H 0 m c X V v d D s s J n F 1 b 3 Q 7 U 2 V j d G l v b j E v M G 1 f b m 9 P Y j g v Q 2 h h b m d l Z C B U e X B l L n t B R E R S R V N T L D F 9 J n F 1 b 3 Q 7 L C Z x d W 9 0 O 1 N l Y 3 R p b 2 4 x L z B t X 2 5 v T 2 I 4 L 0 N o Y W 5 n Z W Q g V H l w Z S 5 7 V E l N R V N U Q U 1 Q L D J 9 J n F 1 b 3 Q 7 L C Z x d W 9 0 O 1 N l Y 3 R p b 2 4 x L z B t X 2 5 v T 2 I 4 L 0 N o Y W 5 n Z W Q g V H l w Z S 5 7 V V V J R C w z f S Z x d W 9 0 O y w m c X V v d D t T Z W N 0 a W 9 u M S 8 w b V 9 u b 0 9 i O C 9 D a G F u Z 2 V k I F R 5 c G U u e 0 1 B S k 9 S L D R 9 J n F 1 b 3 Q 7 L C Z x d W 9 0 O 1 N l Y 3 R p b 2 4 x L z B t X 2 5 v T 2 I 4 L 0 N o Y W 5 n Z W Q g V H l w Z S 5 7 T U l O T 1 I s N X 0 m c X V v d D s s J n F 1 b 3 Q 7 U 2 V j d G l v b j E v M G 1 f b m 9 P Y j g v Q 2 h h b m d l Z C B U e X B l L n t U W C B Q T 1 d F U i w 2 f S Z x d W 9 0 O y w m c X V v d D t T Z W N 0 a W 9 u M S 8 w b V 9 u b 0 9 i O C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G 1 f b m 9 P Y j g v Q 2 h h b m d l Z C B U e X B l L n t T Q 0 F O L D B 9 J n F 1 b 3 Q 7 L C Z x d W 9 0 O 1 N l Y 3 R p b 2 4 x L z B t X 2 5 v T 2 I 4 L 0 N o Y W 5 n Z W Q g V H l w Z S 5 7 Q U R E U k V T U y w x f S Z x d W 9 0 O y w m c X V v d D t T Z W N 0 a W 9 u M S 8 w b V 9 u b 0 9 i O C 9 D a G F u Z 2 V k I F R 5 c G U u e 1 R J T U V T V E F N U C w y f S Z x d W 9 0 O y w m c X V v d D t T Z W N 0 a W 9 u M S 8 w b V 9 u b 0 9 i O C 9 D a G F u Z 2 V k I F R 5 c G U u e 1 V V S U Q s M 3 0 m c X V v d D s s J n F 1 b 3 Q 7 U 2 V j d G l v b j E v M G 1 f b m 9 P Y j g v Q 2 h h b m d l Z C B U e X B l L n t N Q U p P U i w 0 f S Z x d W 9 0 O y w m c X V v d D t T Z W N 0 a W 9 u M S 8 w b V 9 u b 0 9 i O C 9 D a G F u Z 2 V k I F R 5 c G U u e 0 1 J T k 9 S L D V 9 J n F 1 b 3 Q 7 L C Z x d W 9 0 O 1 N l Y 3 R p b 2 4 x L z B t X 2 5 v T 2 I 4 L 0 N o Y W 5 n Z W Q g V H l w Z S 5 7 V F g g U E 9 X R V I s N n 0 m c X V v d D s s J n F 1 b 3 Q 7 U 2 V j d G l v b j E v M G 1 f b m 9 P Y j g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b V 9 u b 0 9 i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u b 0 9 i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j k 6 N D I u M T Q 2 N j g 4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U 0 N B T i w w f S Z x d W 9 0 O y w m c X V v d D t T Z W N 0 a W 9 u M S 9 B c H B l b m Q x L 1 N v d X J j Z S 5 7 Q U R E U k V T U y w x f S Z x d W 9 0 O y w m c X V v d D t T Z W N 0 a W 9 u M S 9 B c H B l b m Q x L 1 N v d X J j Z S 5 7 V E l N R V N U Q U 1 Q L D J 9 J n F 1 b 3 Q 7 L C Z x d W 9 0 O 1 N l Y 3 R p b 2 4 x L 0 F w c G V u Z D E v U 2 9 1 c m N l L n t V V U l E L D N 9 J n F 1 b 3 Q 7 L C Z x d W 9 0 O 1 N l Y 3 R p b 2 4 x L 0 F w c G V u Z D E v U 2 9 1 c m N l L n t N Q U p P U i w 0 f S Z x d W 9 0 O y w m c X V v d D t T Z W N 0 a W 9 u M S 9 B c H B l b m Q x L 1 N v d X J j Z S 5 7 T U l O T 1 I s N X 0 m c X V v d D s s J n F 1 b 3 Q 7 U 2 V j d G l v b j E v Q X B w Z W 5 k M S 9 T b 3 V y Y 2 U u e 1 R Y I F B P V 0 V S L D Z 9 J n F 1 b 3 Q 7 L C Z x d W 9 0 O 1 N l Y 3 R p b 2 4 x L 0 F w c G V u Z D E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E v U 2 9 1 c m N l L n t T Q 0 F O L D B 9 J n F 1 b 3 Q 7 L C Z x d W 9 0 O 1 N l Y 3 R p b 2 4 x L 0 F w c G V u Z D E v U 2 9 1 c m N l L n t B R E R S R V N T L D F 9 J n F 1 b 3 Q 7 L C Z x d W 9 0 O 1 N l Y 3 R p b 2 4 x L 0 F w c G V u Z D E v U 2 9 1 c m N l L n t U S U 1 F U 1 R B T V A s M n 0 m c X V v d D s s J n F 1 b 3 Q 7 U 2 V j d G l v b j E v Q X B w Z W 5 k M S 9 T b 3 V y Y 2 U u e 1 V V S U Q s M 3 0 m c X V v d D s s J n F 1 b 3 Q 7 U 2 V j d G l v b j E v Q X B w Z W 5 k M S 9 T b 3 V y Y 2 U u e 0 1 B S k 9 S L D R 9 J n F 1 b 3 Q 7 L C Z x d W 9 0 O 1 N l Y 3 R p b 2 4 x L 0 F w c G V u Z D E v U 2 9 1 c m N l L n t N S U 5 P U i w 1 f S Z x d W 9 0 O y w m c X V v d D t T Z W N 0 a W 9 u M S 9 B c H B l b m Q x L 1 N v d X J j Z S 5 7 V F g g U E 9 X R V I s N n 0 m c X V v d D s s J n F 1 b 3 Q 7 U 2 V j d G l v b j E v Q X B w Z W 5 k M S 9 T b 3 V y Y 2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c H B l b m Q x M j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j k 6 N D I u M T Q 2 N j g 4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G a W x s Q 2 9 1 b n Q i I F Z h b H V l P S J s M j M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U 0 N B T i w w f S Z x d W 9 0 O y w m c X V v d D t T Z W N 0 a W 9 u M S 9 B c H B l b m Q x L 1 N v d X J j Z S 5 7 Q U R E U k V T U y w x f S Z x d W 9 0 O y w m c X V v d D t T Z W N 0 a W 9 u M S 9 B c H B l b m Q x L 1 N v d X J j Z S 5 7 V E l N R V N U Q U 1 Q L D J 9 J n F 1 b 3 Q 7 L C Z x d W 9 0 O 1 N l Y 3 R p b 2 4 x L 0 F w c G V u Z D E v U 2 9 1 c m N l L n t V V U l E L D N 9 J n F 1 b 3 Q 7 L C Z x d W 9 0 O 1 N l Y 3 R p b 2 4 x L 0 F w c G V u Z D E v U 2 9 1 c m N l L n t N Q U p P U i w 0 f S Z x d W 9 0 O y w m c X V v d D t T Z W N 0 a W 9 u M S 9 B c H B l b m Q x L 1 N v d X J j Z S 5 7 T U l O T 1 I s N X 0 m c X V v d D s s J n F 1 b 3 Q 7 U 2 V j d G l v b j E v Q X B w Z W 5 k M S 9 T b 3 V y Y 2 U u e 1 R Y I F B P V 0 V S L D Z 9 J n F 1 b 3 Q 7 L C Z x d W 9 0 O 1 N l Y 3 R p b 2 4 x L 0 F w c G V u Z D E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E v U 2 9 1 c m N l L n t T Q 0 F O L D B 9 J n F 1 b 3 Q 7 L C Z x d W 9 0 O 1 N l Y 3 R p b 2 4 x L 0 F w c G V u Z D E v U 2 9 1 c m N l L n t B R E R S R V N T L D F 9 J n F 1 b 3 Q 7 L C Z x d W 9 0 O 1 N l Y 3 R p b 2 4 x L 0 F w c G V u Z D E v U 2 9 1 c m N l L n t U S U 1 F U 1 R B T V A s M n 0 m c X V v d D s s J n F 1 b 3 Q 7 U 2 V j d G l v b j E v Q X B w Z W 5 k M S 9 T b 3 V y Y 2 U u e 1 V V S U Q s M 3 0 m c X V v d D s s J n F 1 b 3 Q 7 U 2 V j d G l v b j E v Q X B w Z W 5 k M S 9 T b 3 V y Y 2 U u e 0 1 B S k 9 S L D R 9 J n F 1 b 3 Q 7 L C Z x d W 9 0 O 1 N l Y 3 R p b 2 4 x L 0 F w c G V u Z D E v U 2 9 1 c m N l L n t N S U 5 P U i w 1 f S Z x d W 9 0 O y w m c X V v d D t T Z W N 0 a W 9 u M S 9 B c H B l b m Q x L 1 N v d X J j Z S 5 7 V F g g U E 9 X R V I s N n 0 m c X V v d D s s J n F 1 b 3 Q 7 U 2 V j d G l v b j E v Q X B w Z W 5 k M S 9 T b 3 V y Y 2 U u e 1 J T U 0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b V 9 u b 0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z Q 6 M z E u N T k w O D Y 1 N l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V t X 2 5 v T 2 I v Q 2 h h b m d l Z C B U e X B l L n t T Q 0 F O L D B 9 J n F 1 b 3 Q 7 L C Z x d W 9 0 O 1 N l Y 3 R p b 2 4 x L z A g N W 1 f b m 9 P Y i 9 D a G F u Z 2 V k I F R 5 c G U u e 0 F E R F J F U 1 M s M X 0 m c X V v d D s s J n F 1 b 3 Q 7 U 2 V j d G l v b j E v M C A 1 b V 9 u b 0 9 i L 0 N o Y W 5 n Z W Q g V H l w Z S 5 7 V E l N R V N U Q U 1 Q L D J 9 J n F 1 b 3 Q 7 L C Z x d W 9 0 O 1 N l Y 3 R p b 2 4 x L z A g N W 1 f b m 9 P Y i 9 D a G F u Z 2 V k I F R 5 c G U u e 1 V V S U Q s M 3 0 m c X V v d D s s J n F 1 b 3 Q 7 U 2 V j d G l v b j E v M C A 1 b V 9 u b 0 9 i L 0 N o Y W 5 n Z W Q g V H l w Z S 5 7 T U F K T 1 I s N H 0 m c X V v d D s s J n F 1 b 3 Q 7 U 2 V j d G l v b j E v M C A 1 b V 9 u b 0 9 i L 0 N o Y W 5 n Z W Q g V H l w Z S 5 7 T U l O T 1 I s N X 0 m c X V v d D s s J n F 1 b 3 Q 7 U 2 V j d G l v b j E v M C A 1 b V 9 u b 0 9 i L 0 N o Y W 5 n Z W Q g V H l w Z S 5 7 V F g g U E 9 X R V I s N n 0 m c X V v d D s s J n F 1 b 3 Q 7 U 2 V j d G l v b j E v M C A 1 b V 9 u b 0 9 i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I D V t X 2 5 v T 2 I v Q 2 h h b m d l Z C B U e X B l L n t T Q 0 F O L D B 9 J n F 1 b 3 Q 7 L C Z x d W 9 0 O 1 N l Y 3 R p b 2 4 x L z A g N W 1 f b m 9 P Y i 9 D a G F u Z 2 V k I F R 5 c G U u e 0 F E R F J F U 1 M s M X 0 m c X V v d D s s J n F 1 b 3 Q 7 U 2 V j d G l v b j E v M C A 1 b V 9 u b 0 9 i L 0 N o Y W 5 n Z W Q g V H l w Z S 5 7 V E l N R V N U Q U 1 Q L D J 9 J n F 1 b 3 Q 7 L C Z x d W 9 0 O 1 N l Y 3 R p b 2 4 x L z A g N W 1 f b m 9 P Y i 9 D a G F u Z 2 V k I F R 5 c G U u e 1 V V S U Q s M 3 0 m c X V v d D s s J n F 1 b 3 Q 7 U 2 V j d G l v b j E v M C A 1 b V 9 u b 0 9 i L 0 N o Y W 5 n Z W Q g V H l w Z S 5 7 T U F K T 1 I s N H 0 m c X V v d D s s J n F 1 b 3 Q 7 U 2 V j d G l v b j E v M C A 1 b V 9 u b 0 9 i L 0 N o Y W 5 n Z W Q g V H l w Z S 5 7 T U l O T 1 I s N X 0 m c X V v d D s s J n F 1 b 3 Q 7 U 2 V j d G l v b j E v M C A 1 b V 9 u b 0 9 i L 0 N o Y W 5 n Z W Q g V H l w Z S 5 7 V F g g U E 9 X R V I s N n 0 m c X V v d D s s J n F 1 b 3 Q 7 U 2 V j d G l v b j E v M C A 1 b V 9 u b 0 9 i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V t X 2 5 v T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5 v T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5 v T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W 1 f b m 9 P Y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I x O j M 0 O j U 0 L j Q y M D M w O D F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A 1 b V 9 u b 0 9 i M i 9 D a G F u Z 2 V k I F R 5 c G U u e 1 N D Q U 4 s M H 0 m c X V v d D s s J n F 1 b 3 Q 7 U 2 V j d G l v b j E v M C A 1 b V 9 u b 0 9 i M i 9 D a G F u Z 2 V k I F R 5 c G U u e 0 F E R F J F U 1 M s M X 0 m c X V v d D s s J n F 1 b 3 Q 7 U 2 V j d G l v b j E v M C A 1 b V 9 u b 0 9 i M i 9 D a G F u Z 2 V k I F R 5 c G U u e 1 R J T U V T V E F N U C w y f S Z x d W 9 0 O y w m c X V v d D t T Z W N 0 a W 9 u M S 8 w I D V t X 2 5 v T 2 I y L 0 N o Y W 5 n Z W Q g V H l w Z S 5 7 V V V J R C w z f S Z x d W 9 0 O y w m c X V v d D t T Z W N 0 a W 9 u M S 8 w I D V t X 2 5 v T 2 I y L 0 N o Y W 5 n Z W Q g V H l w Z S 5 7 T U F K T 1 I s N H 0 m c X V v d D s s J n F 1 b 3 Q 7 U 2 V j d G l v b j E v M C A 1 b V 9 u b 0 9 i M i 9 D a G F u Z 2 V k I F R 5 c G U u e 0 1 J T k 9 S L D V 9 J n F 1 b 3 Q 7 L C Z x d W 9 0 O 1 N l Y 3 R p b 2 4 x L z A g N W 1 f b m 9 P Y j I v Q 2 h h b m d l Z C B U e X B l L n t U W C B Q T 1 d F U i w 2 f S Z x d W 9 0 O y w m c X V v d D t T Z W N 0 a W 9 u M S 8 w I D V t X 2 5 v T 2 I y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I D V t X 2 5 v T 2 I y L 0 N o Y W 5 n Z W Q g V H l w Z S 5 7 U 0 N B T i w w f S Z x d W 9 0 O y w m c X V v d D t T Z W N 0 a W 9 u M S 8 w I D V t X 2 5 v T 2 I y L 0 N o Y W 5 n Z W Q g V H l w Z S 5 7 Q U R E U k V T U y w x f S Z x d W 9 0 O y w m c X V v d D t T Z W N 0 a W 9 u M S 8 w I D V t X 2 5 v T 2 I y L 0 N o Y W 5 n Z W Q g V H l w Z S 5 7 V E l N R V N U Q U 1 Q L D J 9 J n F 1 b 3 Q 7 L C Z x d W 9 0 O 1 N l Y 3 R p b 2 4 x L z A g N W 1 f b m 9 P Y j I v Q 2 h h b m d l Z C B U e X B l L n t V V U l E L D N 9 J n F 1 b 3 Q 7 L C Z x d W 9 0 O 1 N l Y 3 R p b 2 4 x L z A g N W 1 f b m 9 P Y j I v Q 2 h h b m d l Z C B U e X B l L n t N Q U p P U i w 0 f S Z x d W 9 0 O y w m c X V v d D t T Z W N 0 a W 9 u M S 8 w I D V t X 2 5 v T 2 I y L 0 N o Y W 5 n Z W Q g V H l w Z S 5 7 T U l O T 1 I s N X 0 m c X V v d D s s J n F 1 b 3 Q 7 U 2 V j d G l v b j E v M C A 1 b V 9 u b 0 9 i M i 9 D a G F u Z 2 V k I F R 5 c G U u e 1 R Y I F B P V 0 V S L D Z 9 J n F 1 b 3 Q 7 L C Z x d W 9 0 O 1 N l Y 3 R p b 2 4 x L z A g N W 1 f b m 9 P Y j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I w N W 1 f b m 9 P Y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5 v T 2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b V 9 u b 0 9 i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b V 9 u b 0 9 i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z U 6 M T M u M j c x O T Q y M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V t X 2 5 v T 2 I z L 0 N o Y W 5 n Z W Q g V H l w Z S 5 7 U 0 N B T i w w f S Z x d W 9 0 O y w m c X V v d D t T Z W N 0 a W 9 u M S 8 w I D V t X 2 5 v T 2 I z L 0 N o Y W 5 n Z W Q g V H l w Z S 5 7 Q U R E U k V T U y w x f S Z x d W 9 0 O y w m c X V v d D t T Z W N 0 a W 9 u M S 8 w I D V t X 2 5 v T 2 I z L 0 N o Y W 5 n Z W Q g V H l w Z S 5 7 V E l N R V N U Q U 1 Q L D J 9 J n F 1 b 3 Q 7 L C Z x d W 9 0 O 1 N l Y 3 R p b 2 4 x L z A g N W 1 f b m 9 P Y j M v Q 2 h h b m d l Z C B U e X B l L n t V V U l E L D N 9 J n F 1 b 3 Q 7 L C Z x d W 9 0 O 1 N l Y 3 R p b 2 4 x L z A g N W 1 f b m 9 P Y j M v Q 2 h h b m d l Z C B U e X B l L n t N Q U p P U i w 0 f S Z x d W 9 0 O y w m c X V v d D t T Z W N 0 a W 9 u M S 8 w I D V t X 2 5 v T 2 I z L 0 N o Y W 5 n Z W Q g V H l w Z S 5 7 T U l O T 1 I s N X 0 m c X V v d D s s J n F 1 b 3 Q 7 U 2 V j d G l v b j E v M C A 1 b V 9 u b 0 9 i M y 9 D a G F u Z 2 V k I F R 5 c G U u e 1 R Y I F B P V 0 V S L D Z 9 J n F 1 b 3 Q 7 L C Z x d W 9 0 O 1 N l Y 3 R p b 2 4 x L z A g N W 1 f b m 9 P Y j M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g N W 1 f b m 9 P Y j M v Q 2 h h b m d l Z C B U e X B l L n t T Q 0 F O L D B 9 J n F 1 b 3 Q 7 L C Z x d W 9 0 O 1 N l Y 3 R p b 2 4 x L z A g N W 1 f b m 9 P Y j M v Q 2 h h b m d l Z C B U e X B l L n t B R E R S R V N T L D F 9 J n F 1 b 3 Q 7 L C Z x d W 9 0 O 1 N l Y 3 R p b 2 4 x L z A g N W 1 f b m 9 P Y j M v Q 2 h h b m d l Z C B U e X B l L n t U S U 1 F U 1 R B T V A s M n 0 m c X V v d D s s J n F 1 b 3 Q 7 U 2 V j d G l v b j E v M C A 1 b V 9 u b 0 9 i M y 9 D a G F u Z 2 V k I F R 5 c G U u e 1 V V S U Q s M 3 0 m c X V v d D s s J n F 1 b 3 Q 7 U 2 V j d G l v b j E v M C A 1 b V 9 u b 0 9 i M y 9 D a G F u Z 2 V k I F R 5 c G U u e 0 1 B S k 9 S L D R 9 J n F 1 b 3 Q 7 L C Z x d W 9 0 O 1 N l Y 3 R p b 2 4 x L z A g N W 1 f b m 9 P Y j M v Q 2 h h b m d l Z C B U e X B l L n t N S U 5 P U i w 1 f S Z x d W 9 0 O y w m c X V v d D t T Z W N 0 a W 9 u M S 8 w I D V t X 2 5 v T 2 I z L 0 N o Y W 5 n Z W Q g V H l w Z S 5 7 V F g g U E 9 X R V I s N n 0 m c X V v d D s s J n F 1 b 3 Q 7 U 2 V j d G l v b j E v M C A 1 b V 9 u b 0 9 i M y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j A 1 b V 9 u b 0 9 i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W 1 f b m 9 P Y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5 v T 2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5 v T 2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z N T o 0 M S 4 2 N z c 2 M T c y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N W 1 f b m 9 P Y j Q v Q 2 h h b m d l Z C B U e X B l L n t T Q 0 F O L D B 9 J n F 1 b 3 Q 7 L C Z x d W 9 0 O 1 N l Y 3 R p b 2 4 x L z A g N W 1 f b m 9 P Y j Q v Q 2 h h b m d l Z C B U e X B l L n t B R E R S R V N T L D F 9 J n F 1 b 3 Q 7 L C Z x d W 9 0 O 1 N l Y 3 R p b 2 4 x L z A g N W 1 f b m 9 P Y j Q v Q 2 h h b m d l Z C B U e X B l L n t U S U 1 F U 1 R B T V A s M n 0 m c X V v d D s s J n F 1 b 3 Q 7 U 2 V j d G l v b j E v M C A 1 b V 9 u b 0 9 i N C 9 D a G F u Z 2 V k I F R 5 c G U u e 1 V V S U Q s M 3 0 m c X V v d D s s J n F 1 b 3 Q 7 U 2 V j d G l v b j E v M C A 1 b V 9 u b 0 9 i N C 9 D a G F u Z 2 V k I F R 5 c G U u e 0 1 B S k 9 S L D R 9 J n F 1 b 3 Q 7 L C Z x d W 9 0 O 1 N l Y 3 R p b 2 4 x L z A g N W 1 f b m 9 P Y j Q v Q 2 h h b m d l Z C B U e X B l L n t N S U 5 P U i w 1 f S Z x d W 9 0 O y w m c X V v d D t T Z W N 0 a W 9 u M S 8 w I D V t X 2 5 v T 2 I 0 L 0 N o Y W 5 n Z W Q g V H l w Z S 5 7 V F g g U E 9 X R V I s N n 0 m c X V v d D s s J n F 1 b 3 Q 7 U 2 V j d G l v b j E v M C A 1 b V 9 u b 0 9 i N C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C A 1 b V 9 u b 0 9 i N C 9 D a G F u Z 2 V k I F R 5 c G U u e 1 N D Q U 4 s M H 0 m c X V v d D s s J n F 1 b 3 Q 7 U 2 V j d G l v b j E v M C A 1 b V 9 u b 0 9 i N C 9 D a G F u Z 2 V k I F R 5 c G U u e 0 F E R F J F U 1 M s M X 0 m c X V v d D s s J n F 1 b 3 Q 7 U 2 V j d G l v b j E v M C A 1 b V 9 u b 0 9 i N C 9 D a G F u Z 2 V k I F R 5 c G U u e 1 R J T U V T V E F N U C w y f S Z x d W 9 0 O y w m c X V v d D t T Z W N 0 a W 9 u M S 8 w I D V t X 2 5 v T 2 I 0 L 0 N o Y W 5 n Z W Q g V H l w Z S 5 7 V V V J R C w z f S Z x d W 9 0 O y w m c X V v d D t T Z W N 0 a W 9 u M S 8 w I D V t X 2 5 v T 2 I 0 L 0 N o Y W 5 n Z W Q g V H l w Z S 5 7 T U F K T 1 I s N H 0 m c X V v d D s s J n F 1 b 3 Q 7 U 2 V j d G l v b j E v M C A 1 b V 9 u b 0 9 i N C 9 D a G F u Z 2 V k I F R 5 c G U u e 0 1 J T k 9 S L D V 9 J n F 1 b 3 Q 7 L C Z x d W 9 0 O 1 N l Y 3 R p b 2 4 x L z A g N W 1 f b m 9 P Y j Q v Q 2 h h b m d l Z C B U e X B l L n t U W C B Q T 1 d F U i w 2 f S Z x d W 9 0 O y w m c X V v d D t T Z W N 0 a W 9 u M S 8 w I D V t X 2 5 v T 2 I 0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V t X 2 5 v T 2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1 b V 9 u b 0 9 i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W 1 f b m 9 P Y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M z Y 6 M z g u O D E w N D Q 3 M l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1 N v d X J j Z S 5 7 U 0 N B T i w w f S Z x d W 9 0 O y w m c X V v d D t T Z W N 0 a W 9 u M S 9 B c H B l b m Q y L 1 N v d X J j Z S 5 7 Q U R E U k V T U y w x f S Z x d W 9 0 O y w m c X V v d D t T Z W N 0 a W 9 u M S 9 B c H B l b m Q y L 1 N v d X J j Z S 5 7 V E l N R V N U Q U 1 Q L D J 9 J n F 1 b 3 Q 7 L C Z x d W 9 0 O 1 N l Y 3 R p b 2 4 x L 0 F w c G V u Z D I v U 2 9 1 c m N l L n t V V U l E L D N 9 J n F 1 b 3 Q 7 L C Z x d W 9 0 O 1 N l Y 3 R p b 2 4 x L 0 F w c G V u Z D I v U 2 9 1 c m N l L n t N Q U p P U i w 0 f S Z x d W 9 0 O y w m c X V v d D t T Z W N 0 a W 9 u M S 9 B c H B l b m Q y L 1 N v d X J j Z S 5 7 T U l O T 1 I s N X 0 m c X V v d D s s J n F 1 b 3 Q 7 U 2 V j d G l v b j E v Q X B w Z W 5 k M i 9 T b 3 V y Y 2 U u e 1 R Y I F B P V 0 V S L D Z 9 J n F 1 b 3 Q 7 L C Z x d W 9 0 O 1 N l Y 3 R p b 2 4 x L 0 F w c G V u Z D I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I v U 2 9 1 c m N l L n t T Q 0 F O L D B 9 J n F 1 b 3 Q 7 L C Z x d W 9 0 O 1 N l Y 3 R p b 2 4 x L 0 F w c G V u Z D I v U 2 9 1 c m N l L n t B R E R S R V N T L D F 9 J n F 1 b 3 Q 7 L C Z x d W 9 0 O 1 N l Y 3 R p b 2 4 x L 0 F w c G V u Z D I v U 2 9 1 c m N l L n t U S U 1 F U 1 R B T V A s M n 0 m c X V v d D s s J n F 1 b 3 Q 7 U 2 V j d G l v b j E v Q X B w Z W 5 k M i 9 T b 3 V y Y 2 U u e 1 V V S U Q s M 3 0 m c X V v d D s s J n F 1 b 3 Q 7 U 2 V j d G l v b j E v Q X B w Z W 5 k M i 9 T b 3 V y Y 2 U u e 0 1 B S k 9 S L D R 9 J n F 1 b 3 Q 7 L C Z x d W 9 0 O 1 N l Y 3 R p b 2 4 x L 0 F w c G V u Z D I v U 2 9 1 c m N l L n t N S U 5 P U i w 1 f S Z x d W 9 0 O y w m c X V v d D t T Z W N 0 a W 9 u M S 9 B c H B l b m Q y L 1 N v d X J j Z S 5 7 V F g g U E 9 X R V I s N n 0 m c X V v d D s s J n F 1 b 3 Q 7 U 2 V j d G l v b j E v Q X B w Z W 5 k M i 9 T b 3 V y Y 2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B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I x O j Q w O j U 2 L j Q 4 N T Q 5 M j d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w b V 9 u b 0 9 i L 0 N o Y W 5 n Z W Q g V H l w Z S 5 7 U 0 N B T i w w f S Z x d W 9 0 O y w m c X V v d D t T Z W N 0 a W 9 u M S 8 x I D B t X 2 5 v T 2 I v Q 2 h h b m d l Z C B U e X B l L n t B R E R S R V N T L D F 9 J n F 1 b 3 Q 7 L C Z x d W 9 0 O 1 N l Y 3 R p b 2 4 x L z E g M G 1 f b m 9 P Y i 9 D a G F u Z 2 V k I F R 5 c G U u e 1 R J T U V T V E F N U C w y f S Z x d W 9 0 O y w m c X V v d D t T Z W N 0 a W 9 u M S 8 x I D B t X 2 5 v T 2 I v Q 2 h h b m d l Z C B U e X B l L n t V V U l E L D N 9 J n F 1 b 3 Q 7 L C Z x d W 9 0 O 1 N l Y 3 R p b 2 4 x L z E g M G 1 f b m 9 P Y i 9 D a G F u Z 2 V k I F R 5 c G U u e 0 1 B S k 9 S L D R 9 J n F 1 b 3 Q 7 L C Z x d W 9 0 O 1 N l Y 3 R p b 2 4 x L z E g M G 1 f b m 9 P Y i 9 D a G F u Z 2 V k I F R 5 c G U u e 0 1 J T k 9 S L D V 9 J n F 1 b 3 Q 7 L C Z x d W 9 0 O 1 N l Y 3 R p b 2 4 x L z E g M G 1 f b m 9 P Y i 9 D a G F u Z 2 V k I F R 5 c G U u e 1 R Y I F B P V 0 V S L D Z 9 J n F 1 b 3 Q 7 L C Z x d W 9 0 O 1 N l Y 3 R p b 2 4 x L z E g M G 1 f b m 9 P Y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w b V 9 u b 0 9 i L 0 N o Y W 5 n Z W Q g V H l w Z S 5 7 U 0 N B T i w w f S Z x d W 9 0 O y w m c X V v d D t T Z W N 0 a W 9 u M S 8 x I D B t X 2 5 v T 2 I v Q 2 h h b m d l Z C B U e X B l L n t B R E R S R V N T L D F 9 J n F 1 b 3 Q 7 L C Z x d W 9 0 O 1 N l Y 3 R p b 2 4 x L z E g M G 1 f b m 9 P Y i 9 D a G F u Z 2 V k I F R 5 c G U u e 1 R J T U V T V E F N U C w y f S Z x d W 9 0 O y w m c X V v d D t T Z W N 0 a W 9 u M S 8 x I D B t X 2 5 v T 2 I v Q 2 h h b m d l Z C B U e X B l L n t V V U l E L D N 9 J n F 1 b 3 Q 7 L C Z x d W 9 0 O 1 N l Y 3 R p b 2 4 x L z E g M G 1 f b m 9 P Y i 9 D a G F u Z 2 V k I F R 5 c G U u e 0 1 B S k 9 S L D R 9 J n F 1 b 3 Q 7 L C Z x d W 9 0 O 1 N l Y 3 R p b 2 4 x L z E g M G 1 f b m 9 P Y i 9 D a G F u Z 2 V k I F R 5 c G U u e 0 1 J T k 9 S L D V 9 J n F 1 b 3 Q 7 L C Z x d W 9 0 O 1 N l Y 3 R p b 2 4 x L z E g M G 1 f b m 9 P Y i 9 D a G F u Z 2 V k I F R 5 c G U u e 1 R Y I F B P V 0 V S L D Z 9 J n F 1 b 3 Q 7 L C Z x d W 9 0 O 1 N l Y 3 R p b 2 4 x L z E g M G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w b V 9 u b 0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w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w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J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I x O j Q y O j E 1 L j E z N j E 3 N D h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y b V 9 u b 0 9 i L 0 N o Y W 5 n Z W Q g V H l w Z S 5 7 U 0 N B T i w w f S Z x d W 9 0 O y w m c X V v d D t T Z W N 0 a W 9 u M S 8 x I D J t X 2 5 v T 2 I v Q 2 h h b m d l Z C B U e X B l L n t B R E R S R V N T L D F 9 J n F 1 b 3 Q 7 L C Z x d W 9 0 O 1 N l Y 3 R p b 2 4 x L z E g M m 1 f b m 9 P Y i 9 D a G F u Z 2 V k I F R 5 c G U u e 1 R J T U V T V E F N U C w y f S Z x d W 9 0 O y w m c X V v d D t T Z W N 0 a W 9 u M S 8 x I D J t X 2 5 v T 2 I v Q 2 h h b m d l Z C B U e X B l L n t V V U l E L D N 9 J n F 1 b 3 Q 7 L C Z x d W 9 0 O 1 N l Y 3 R p b 2 4 x L z E g M m 1 f b m 9 P Y i 9 D a G F u Z 2 V k I F R 5 c G U u e 0 1 B S k 9 S L D R 9 J n F 1 b 3 Q 7 L C Z x d W 9 0 O 1 N l Y 3 R p b 2 4 x L z E g M m 1 f b m 9 P Y i 9 D a G F u Z 2 V k I F R 5 c G U u e 0 1 J T k 9 S L D V 9 J n F 1 b 3 Q 7 L C Z x d W 9 0 O 1 N l Y 3 R p b 2 4 x L z E g M m 1 f b m 9 P Y i 9 D a G F u Z 2 V k I F R 5 c G U u e 1 R Y I F B P V 0 V S L D Z 9 J n F 1 b 3 Q 7 L C Z x d W 9 0 O 1 N l Y 3 R p b 2 4 x L z E g M m 1 f b m 9 P Y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y b V 9 u b 0 9 i L 0 N o Y W 5 n Z W Q g V H l w Z S 5 7 U 0 N B T i w w f S Z x d W 9 0 O y w m c X V v d D t T Z W N 0 a W 9 u M S 8 x I D J t X 2 5 v T 2 I v Q 2 h h b m d l Z C B U e X B l L n t B R E R S R V N T L D F 9 J n F 1 b 3 Q 7 L C Z x d W 9 0 O 1 N l Y 3 R p b 2 4 x L z E g M m 1 f b m 9 P Y i 9 D a G F u Z 2 V k I F R 5 c G U u e 1 R J T U V T V E F N U C w y f S Z x d W 9 0 O y w m c X V v d D t T Z W N 0 a W 9 u M S 8 x I D J t X 2 5 v T 2 I v Q 2 h h b m d l Z C B U e X B l L n t V V U l E L D N 9 J n F 1 b 3 Q 7 L C Z x d W 9 0 O 1 N l Y 3 R p b 2 4 x L z E g M m 1 f b m 9 P Y i 9 D a G F u Z 2 V k I F R 5 c G U u e 0 1 B S k 9 S L D R 9 J n F 1 b 3 Q 7 L C Z x d W 9 0 O 1 N l Y 3 R p b 2 4 x L z E g M m 1 f b m 9 P Y i 9 D a G F u Z 2 V k I F R 5 c G U u e 0 1 J T k 9 S L D V 9 J n F 1 b 3 Q 7 L C Z x d W 9 0 O 1 N l Y 3 R p b 2 4 x L z E g M m 1 f b m 9 P Y i 9 D a G F u Z 2 V k I F R 5 c G U u e 1 R Y I F B P V 0 V S L D Z 9 J n F 1 b 3 Q 7 L C Z x d W 9 0 O 1 N l Y 3 R p b 2 4 x L z E g M m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y b V 9 u b 0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y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y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J t X 2 5 v T 2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0 M z o w N C 4 0 M z M w M z Y 2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m 1 f b m 9 P Y j I v Q 2 h h b m d l Z C B U e X B l L n t T Q 0 F O L D B 9 J n F 1 b 3 Q 7 L C Z x d W 9 0 O 1 N l Y 3 R p b 2 4 x L z E g M m 1 f b m 9 P Y j I v Q 2 h h b m d l Z C B U e X B l L n t B R E R S R V N T L D F 9 J n F 1 b 3 Q 7 L C Z x d W 9 0 O 1 N l Y 3 R p b 2 4 x L z E g M m 1 f b m 9 P Y j I v Q 2 h h b m d l Z C B U e X B l L n t U S U 1 F U 1 R B T V A s M n 0 m c X V v d D s s J n F 1 b 3 Q 7 U 2 V j d G l v b j E v M S A y b V 9 u b 0 9 i M i 9 D a G F u Z 2 V k I F R 5 c G U u e 1 V V S U Q s M 3 0 m c X V v d D s s J n F 1 b 3 Q 7 U 2 V j d G l v b j E v M S A y b V 9 u b 0 9 i M i 9 D a G F u Z 2 V k I F R 5 c G U u e 0 1 B S k 9 S L D R 9 J n F 1 b 3 Q 7 L C Z x d W 9 0 O 1 N l Y 3 R p b 2 4 x L z E g M m 1 f b m 9 P Y j I v Q 2 h h b m d l Z C B U e X B l L n t N S U 5 P U i w 1 f S Z x d W 9 0 O y w m c X V v d D t T Z W N 0 a W 9 u M S 8 x I D J t X 2 5 v T 2 I y L 0 N o Y W 5 n Z W Q g V H l w Z S 5 7 V F g g U E 9 X R V I s N n 0 m c X V v d D s s J n F 1 b 3 Q 7 U 2 V j d G l v b j E v M S A y b V 9 u b 0 9 i M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y b V 9 u b 0 9 i M i 9 D a G F u Z 2 V k I F R 5 c G U u e 1 N D Q U 4 s M H 0 m c X V v d D s s J n F 1 b 3 Q 7 U 2 V j d G l v b j E v M S A y b V 9 u b 0 9 i M i 9 D a G F u Z 2 V k I F R 5 c G U u e 0 F E R F J F U 1 M s M X 0 m c X V v d D s s J n F 1 b 3 Q 7 U 2 V j d G l v b j E v M S A y b V 9 u b 0 9 i M i 9 D a G F u Z 2 V k I F R 5 c G U u e 1 R J T U V T V E F N U C w y f S Z x d W 9 0 O y w m c X V v d D t T Z W N 0 a W 9 u M S 8 x I D J t X 2 5 v T 2 I y L 0 N o Y W 5 n Z W Q g V H l w Z S 5 7 V V V J R C w z f S Z x d W 9 0 O y w m c X V v d D t T Z W N 0 a W 9 u M S 8 x I D J t X 2 5 v T 2 I y L 0 N o Y W 5 n Z W Q g V H l w Z S 5 7 T U F K T 1 I s N H 0 m c X V v d D s s J n F 1 b 3 Q 7 U 2 V j d G l v b j E v M S A y b V 9 u b 0 9 i M i 9 D a G F u Z 2 V k I F R 5 c G U u e 0 1 J T k 9 S L D V 9 J n F 1 b 3 Q 7 L C Z x d W 9 0 O 1 N l Y 3 R p b 2 4 x L z E g M m 1 f b m 9 P Y j I v Q 2 h h b m d l Z C B U e X B l L n t U W C B Q T 1 d F U i w 2 f S Z x d W 9 0 O y w m c X V v d D t T Z W N 0 a W 9 u M S 8 x I D J t X 2 5 v T 2 I y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J t X 2 5 v T 2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y b V 9 u b 0 9 i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m 1 f b m 9 P Y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N D Q 6 M D A u N T c y N D U 1 O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z L 1 N v d X J j Z S 5 7 U 0 N B T i w w f S Z x d W 9 0 O y w m c X V v d D t T Z W N 0 a W 9 u M S 9 B c H B l b m Q z L 1 N v d X J j Z S 5 7 Q U R E U k V T U y w x f S Z x d W 9 0 O y w m c X V v d D t T Z W N 0 a W 9 u M S 9 B c H B l b m Q z L 1 N v d X J j Z S 5 7 V E l N R V N U Q U 1 Q L D J 9 J n F 1 b 3 Q 7 L C Z x d W 9 0 O 1 N l Y 3 R p b 2 4 x L 0 F w c G V u Z D M v U 2 9 1 c m N l L n t V V U l E L D N 9 J n F 1 b 3 Q 7 L C Z x d W 9 0 O 1 N l Y 3 R p b 2 4 x L 0 F w c G V u Z D M v U 2 9 1 c m N l L n t N Q U p P U i w 0 f S Z x d W 9 0 O y w m c X V v d D t T Z W N 0 a W 9 u M S 9 B c H B l b m Q z L 1 N v d X J j Z S 5 7 T U l O T 1 I s N X 0 m c X V v d D s s J n F 1 b 3 Q 7 U 2 V j d G l v b j E v Q X B w Z W 5 k M y 9 T b 3 V y Y 2 U u e 1 R Y I F B P V 0 V S L D Z 9 J n F 1 b 3 Q 7 L C Z x d W 9 0 O 1 N l Y 3 R p b 2 4 x L 0 F w c G V u Z D M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M v U 2 9 1 c m N l L n t T Q 0 F O L D B 9 J n F 1 b 3 Q 7 L C Z x d W 9 0 O 1 N l Y 3 R p b 2 4 x L 0 F w c G V u Z D M v U 2 9 1 c m N l L n t B R E R S R V N T L D F 9 J n F 1 b 3 Q 7 L C Z x d W 9 0 O 1 N l Y 3 R p b 2 4 x L 0 F w c G V u Z D M v U 2 9 1 c m N l L n t U S U 1 F U 1 R B T V A s M n 0 m c X V v d D s s J n F 1 b 3 Q 7 U 2 V j d G l v b j E v Q X B w Z W 5 k M y 9 T b 3 V y Y 2 U u e 1 V V S U Q s M 3 0 m c X V v d D s s J n F 1 b 3 Q 7 U 2 V j d G l v b j E v Q X B w Z W 5 k M y 9 T b 3 V y Y 2 U u e 0 1 B S k 9 S L D R 9 J n F 1 b 3 Q 7 L C Z x d W 9 0 O 1 N l Y 3 R p b 2 4 x L 0 F w c G V u Z D M v U 2 9 1 c m N l L n t N S U 5 P U i w 1 f S Z x d W 9 0 O y w m c X V v d D t T Z W N 0 a W 9 u M S 9 B c H B l b m Q z L 1 N v d X J j Z S 5 7 V F g g U E 9 X R V I s N n 0 m c X V v d D s s J n F 1 b 3 Q 7 U 2 V j d G l v b j E v Q X B w Z W 5 k M y 9 T b 3 V y Y 2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Q 0 b V 9 u b 0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F f N D R t X 2 5 v T 2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N D U 6 N D E u N z E 3 N j c 3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Q 0 b V 9 u b 0 9 i L 0 N o Y W 5 n Z W Q g V H l w Z S 5 7 U 0 N B T i w w f S Z x d W 9 0 O y w m c X V v d D t T Z W N 0 a W 9 u M S 8 x I D Q 0 b V 9 u b 0 9 i L 0 N o Y W 5 n Z W Q g V H l w Z S 5 7 Q U R E U k V T U y w x f S Z x d W 9 0 O y w m c X V v d D t T Z W N 0 a W 9 u M S 8 x I D Q 0 b V 9 u b 0 9 i L 0 N o Y W 5 n Z W Q g V H l w Z S 5 7 V E l N R V N U Q U 1 Q L D J 9 J n F 1 b 3 Q 7 L C Z x d W 9 0 O 1 N l Y 3 R p b 2 4 x L z E g N D R t X 2 5 v T 2 I v Q 2 h h b m d l Z C B U e X B l L n t V V U l E L D N 9 J n F 1 b 3 Q 7 L C Z x d W 9 0 O 1 N l Y 3 R p b 2 4 x L z E g N D R t X 2 5 v T 2 I v Q 2 h h b m d l Z C B U e X B l L n t N Q U p P U i w 0 f S Z x d W 9 0 O y w m c X V v d D t T Z W N 0 a W 9 u M S 8 x I D Q 0 b V 9 u b 0 9 i L 0 N o Y W 5 n Z W Q g V H l w Z S 5 7 T U l O T 1 I s N X 0 m c X V v d D s s J n F 1 b 3 Q 7 U 2 V j d G l v b j E v M S A 0 N G 1 f b m 9 P Y i 9 D a G F u Z 2 V k I F R 5 c G U u e 1 R Y I F B P V 0 V S L D Z 9 J n F 1 b 3 Q 7 L C Z x d W 9 0 O 1 N l Y 3 R p b 2 4 x L z E g N D R t X 2 5 v T 2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N D R t X 2 5 v T 2 I v Q 2 h h b m d l Z C B U e X B l L n t T Q 0 F O L D B 9 J n F 1 b 3 Q 7 L C Z x d W 9 0 O 1 N l Y 3 R p b 2 4 x L z E g N D R t X 2 5 v T 2 I v Q 2 h h b m d l Z C B U e X B l L n t B R E R S R V N T L D F 9 J n F 1 b 3 Q 7 L C Z x d W 9 0 O 1 N l Y 3 R p b 2 4 x L z E g N D R t X 2 5 v T 2 I v Q 2 h h b m d l Z C B U e X B l L n t U S U 1 F U 1 R B T V A s M n 0 m c X V v d D s s J n F 1 b 3 Q 7 U 2 V j d G l v b j E v M S A 0 N G 1 f b m 9 P Y i 9 D a G F u Z 2 V k I F R 5 c G U u e 1 V V S U Q s M 3 0 m c X V v d D s s J n F 1 b 3 Q 7 U 2 V j d G l v b j E v M S A 0 N G 1 f b m 9 P Y i 9 D a G F u Z 2 V k I F R 5 c G U u e 0 1 B S k 9 S L D R 9 J n F 1 b 3 Q 7 L C Z x d W 9 0 O 1 N l Y 3 R p b 2 4 x L z E g N D R t X 2 5 v T 2 I v Q 2 h h b m d l Z C B U e X B l L n t N S U 5 P U i w 1 f S Z x d W 9 0 O y w m c X V v d D t T Z W N 0 a W 9 u M S 8 x I D Q 0 b V 9 u b 0 9 i L 0 N o Y W 5 n Z W Q g V H l w Z S 5 7 V F g g U E 9 X R V I s N n 0 m c X V v d D s s J n F 1 b 3 Q 7 U 2 V j d G l v b j E v M S A 0 N G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0 N G 1 f b m 9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2 5 v T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Q 0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D B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i A v P j x F b n R y e S B U e X B l P S J S Z W N v d m V y e V R h c m d l d E N v b H V t b i I g V m F s d W U 9 I m w 0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N D c 6 M D c u N D k 0 O T Y w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D B t X 2 5 v T 2 I v Q 2 h h b m d l Z C B U e X B l L n t T Q 0 F O L D B 9 J n F 1 b 3 Q 7 L C Z x d W 9 0 O 1 N l Y 3 R p b 2 4 x L z I g M G 1 f b m 9 P Y i 9 D a G F u Z 2 V k I F R 5 c G U u e 0 F E R F J F U 1 M s M X 0 m c X V v d D s s J n F 1 b 3 Q 7 U 2 V j d G l v b j E v M i A w b V 9 u b 0 9 i L 0 N o Y W 5 n Z W Q g V H l w Z S 5 7 V E l N R V N U Q U 1 Q L D J 9 J n F 1 b 3 Q 7 L C Z x d W 9 0 O 1 N l Y 3 R p b 2 4 x L z I g M G 1 f b m 9 P Y i 9 D a G F u Z 2 V k I F R 5 c G U u e 1 V V S U Q s M 3 0 m c X V v d D s s J n F 1 b 3 Q 7 U 2 V j d G l v b j E v M i A w b V 9 u b 0 9 i L 0 N o Y W 5 n Z W Q g V H l w Z S 5 7 T U F K T 1 I s N H 0 m c X V v d D s s J n F 1 b 3 Q 7 U 2 V j d G l v b j E v M i A w b V 9 u b 0 9 i L 0 N o Y W 5 n Z W Q g V H l w Z S 5 7 T U l O T 1 I s N X 0 m c X V v d D s s J n F 1 b 3 Q 7 U 2 V j d G l v b j E v M i A w b V 9 u b 0 9 i L 0 N o Y W 5 n Z W Q g V H l w Z S 5 7 V F g g U E 9 X R V I s N n 0 m c X V v d D s s J n F 1 b 3 Q 7 U 2 V j d G l v b j E v M i A w b V 9 u b 0 9 i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I D B t X 2 5 v T 2 I v Q 2 h h b m d l Z C B U e X B l L n t T Q 0 F O L D B 9 J n F 1 b 3 Q 7 L C Z x d W 9 0 O 1 N l Y 3 R p b 2 4 x L z I g M G 1 f b m 9 P Y i 9 D a G F u Z 2 V k I F R 5 c G U u e 0 F E R F J F U 1 M s M X 0 m c X V v d D s s J n F 1 b 3 Q 7 U 2 V j d G l v b j E v M i A w b V 9 u b 0 9 i L 0 N o Y W 5 n Z W Q g V H l w Z S 5 7 V E l N R V N U Q U 1 Q L D J 9 J n F 1 b 3 Q 7 L C Z x d W 9 0 O 1 N l Y 3 R p b 2 4 x L z I g M G 1 f b m 9 P Y i 9 D a G F u Z 2 V k I F R 5 c G U u e 1 V V S U Q s M 3 0 m c X V v d D s s J n F 1 b 3 Q 7 U 2 V j d G l v b j E v M i A w b V 9 u b 0 9 i L 0 N o Y W 5 n Z W Q g V H l w Z S 5 7 T U F K T 1 I s N H 0 m c X V v d D s s J n F 1 b 3 Q 7 U 2 V j d G l v b j E v M i A w b V 9 u b 0 9 i L 0 N o Y W 5 n Z W Q g V H l w Z S 5 7 T U l O T 1 I s N X 0 m c X V v d D s s J n F 1 b 3 Q 7 U 2 V j d G l v b j E v M i A w b V 9 u b 0 9 i L 0 N o Y W 5 n Z W Q g V H l w Z S 5 7 V F g g U E 9 X R V I s N n 0 m c X V v d D s s J n F 1 b 3 Q 7 U 2 V j d G l v b j E v M i A w b V 9 u b 0 9 i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D B t X 2 5 v T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D B t X 2 5 v T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D B t X 2 5 v T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M G 1 f b m 9 P Y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j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V Q y M T o 0 O D o w N C 4 4 N D A 5 N z Q 1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M G 1 f b m 9 P Y j I v Q 2 h h b m d l Z C B U e X B l L n t T Q 0 F O L D B 9 J n F 1 b 3 Q 7 L C Z x d W 9 0 O 1 N l Y 3 R p b 2 4 x L z I g M G 1 f b m 9 P Y j I v Q 2 h h b m d l Z C B U e X B l L n t B R E R S R V N T L D F 9 J n F 1 b 3 Q 7 L C Z x d W 9 0 O 1 N l Y 3 R p b 2 4 x L z I g M G 1 f b m 9 P Y j I v Q 2 h h b m d l Z C B U e X B l L n t U S U 1 F U 1 R B T V A s M n 0 m c X V v d D s s J n F 1 b 3 Q 7 U 2 V j d G l v b j E v M i A w b V 9 u b 0 9 i M i 9 D a G F u Z 2 V k I F R 5 c G U u e 1 V V S U Q s M 3 0 m c X V v d D s s J n F 1 b 3 Q 7 U 2 V j d G l v b j E v M i A w b V 9 u b 0 9 i M i 9 D a G F u Z 2 V k I F R 5 c G U u e 0 1 B S k 9 S L D R 9 J n F 1 b 3 Q 7 L C Z x d W 9 0 O 1 N l Y 3 R p b 2 4 x L z I g M G 1 f b m 9 P Y j I v Q 2 h h b m d l Z C B U e X B l L n t N S U 5 P U i w 1 f S Z x d W 9 0 O y w m c X V v d D t T Z W N 0 a W 9 u M S 8 y I D B t X 2 5 v T 2 I y L 0 N o Y W 5 n Z W Q g V H l w Z S 5 7 V F g g U E 9 X R V I s N n 0 m c X V v d D s s J n F 1 b 3 Q 7 U 2 V j d G l v b j E v M i A w b V 9 u b 0 9 i M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i A w b V 9 u b 0 9 i M i 9 D a G F u Z 2 V k I F R 5 c G U u e 1 N D Q U 4 s M H 0 m c X V v d D s s J n F 1 b 3 Q 7 U 2 V j d G l v b j E v M i A w b V 9 u b 0 9 i M i 9 D a G F u Z 2 V k I F R 5 c G U u e 0 F E R F J F U 1 M s M X 0 m c X V v d D s s J n F 1 b 3 Q 7 U 2 V j d G l v b j E v M i A w b V 9 u b 0 9 i M i 9 D a G F u Z 2 V k I F R 5 c G U u e 1 R J T U V T V E F N U C w y f S Z x d W 9 0 O y w m c X V v d D t T Z W N 0 a W 9 u M S 8 y I D B t X 2 5 v T 2 I y L 0 N o Y W 5 n Z W Q g V H l w Z S 5 7 V V V J R C w z f S Z x d W 9 0 O y w m c X V v d D t T Z W N 0 a W 9 u M S 8 y I D B t X 2 5 v T 2 I y L 0 N o Y W 5 n Z W Q g V H l w Z S 5 7 T U F K T 1 I s N H 0 m c X V v d D s s J n F 1 b 3 Q 7 U 2 V j d G l v b j E v M i A w b V 9 u b 0 9 i M i 9 D a G F u Z 2 V k I F R 5 c G U u e 0 1 J T k 9 S L D V 9 J n F 1 b 3 Q 7 L C Z x d W 9 0 O 1 N l Y 3 R p b 2 4 x L z I g M G 1 f b m 9 P Y j I v Q 2 h h b m d l Z C B U e X B l L n t U W C B Q T 1 d F U i w 2 f S Z x d W 9 0 O y w m c X V v d D t T Z W N 0 a W 9 u M S 8 y I D B t X 2 5 v T 2 I y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D B t X 2 5 v T 2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w b V 9 u b 0 9 i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M G 1 f b m 9 P Y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E 6 N D g 6 N T g u N D E 3 M z I 3 M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0 L 1 N v d X J j Z S 5 7 U 0 N B T i w w f S Z x d W 9 0 O y w m c X V v d D t T Z W N 0 a W 9 u M S 9 B c H B l b m Q 0 L 1 N v d X J j Z S 5 7 Q U R E U k V T U y w x f S Z x d W 9 0 O y w m c X V v d D t T Z W N 0 a W 9 u M S 9 B c H B l b m Q 0 L 1 N v d X J j Z S 5 7 V E l N R V N U Q U 1 Q L D J 9 J n F 1 b 3 Q 7 L C Z x d W 9 0 O 1 N l Y 3 R p b 2 4 x L 0 F w c G V u Z D Q v U 2 9 1 c m N l L n t V V U l E L D N 9 J n F 1 b 3 Q 7 L C Z x d W 9 0 O 1 N l Y 3 R p b 2 4 x L 0 F w c G V u Z D Q v U 2 9 1 c m N l L n t N Q U p P U i w 0 f S Z x d W 9 0 O y w m c X V v d D t T Z W N 0 a W 9 u M S 9 B c H B l b m Q 0 L 1 N v d X J j Z S 5 7 T U l O T 1 I s N X 0 m c X V v d D s s J n F 1 b 3 Q 7 U 2 V j d G l v b j E v Q X B w Z W 5 k N C 9 T b 3 V y Y 2 U u e 1 R Y I F B P V 0 V S L D Z 9 J n F 1 b 3 Q 7 L C Z x d W 9 0 O 1 N l Y 3 R p b 2 4 x L 0 F w c G V u Z D Q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Q v U 2 9 1 c m N l L n t T Q 0 F O L D B 9 J n F 1 b 3 Q 7 L C Z x d W 9 0 O 1 N l Y 3 R p b 2 4 x L 0 F w c G V u Z D Q v U 2 9 1 c m N l L n t B R E R S R V N T L D F 9 J n F 1 b 3 Q 7 L C Z x d W 9 0 O 1 N l Y 3 R p b 2 4 x L 0 F w c G V u Z D Q v U 2 9 1 c m N l L n t U S U 1 F U 1 R B T V A s M n 0 m c X V v d D s s J n F 1 b 3 Q 7 U 2 V j d G l v b j E v Q X B w Z W 5 k N C 9 T b 3 V y Y 2 U u e 1 V V S U Q s M 3 0 m c X V v d D s s J n F 1 b 3 Q 7 U 2 V j d G l v b j E v Q X B w Z W 5 k N C 9 T b 3 V y Y 2 U u e 0 1 B S k 9 S L D R 9 J n F 1 b 3 Q 7 L C Z x d W 9 0 O 1 N l Y 3 R p b 2 4 x L 0 F w c G V u Z D Q v U 2 9 1 c m N l L n t N S U 5 P U i w 1 f S Z x d W 9 0 O y w m c X V v d D t T Z W N 0 a W 9 u M S 9 B c H B l b m Q 0 L 1 N v d X J j Z S 5 7 V F g g U E 9 X R V I s N n 0 m c X V v d D s s J n F 1 b 3 Q 7 U 2 V j d G l v b j E v Q X B w Z W 5 k N C 9 T b 3 V y Y 2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f b m 9 P Y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k 6 M T k 6 M z I u M j Q 2 N T M 2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b V 9 u b 0 9 i M i 9 D a G F u Z 2 V k I F R 5 c G U u e 1 N D Q U 4 s M H 0 m c X V v d D s s J n F 1 b 3 Q 7 U 2 V j d G l v b j E v M W 1 f b m 9 P Y j I v Q 2 h h b m d l Z C B U e X B l L n t B R E R S R V N T L D F 9 J n F 1 b 3 Q 7 L C Z x d W 9 0 O 1 N l Y 3 R p b 2 4 x L z F t X 2 5 v T 2 I y L 0 N o Y W 5 n Z W Q g V H l w Z S 5 7 V E l N R V N U Q U 1 Q L D J 9 J n F 1 b 3 Q 7 L C Z x d W 9 0 O 1 N l Y 3 R p b 2 4 x L z F t X 2 5 v T 2 I y L 0 N o Y W 5 n Z W Q g V H l w Z S 5 7 V V V J R C w z f S Z x d W 9 0 O y w m c X V v d D t T Z W N 0 a W 9 u M S 8 x b V 9 u b 0 9 i M i 9 D a G F u Z 2 V k I F R 5 c G U u e 0 1 B S k 9 S L D R 9 J n F 1 b 3 Q 7 L C Z x d W 9 0 O 1 N l Y 3 R p b 2 4 x L z F t X 2 5 v T 2 I y L 0 N o Y W 5 n Z W Q g V H l w Z S 5 7 T U l O T 1 I s N X 0 m c X V v d D s s J n F 1 b 3 Q 7 U 2 V j d G l v b j E v M W 1 f b m 9 P Y j I v Q 2 h h b m d l Z C B U e X B l L n t U W C B Q T 1 d F U i w 2 f S Z x d W 9 0 O y w m c X V v d D t T Z W N 0 a W 9 u M S 8 x b V 9 u b 0 9 i M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W 1 f b m 9 P Y j I v Q 2 h h b m d l Z C B U e X B l L n t T Q 0 F O L D B 9 J n F 1 b 3 Q 7 L C Z x d W 9 0 O 1 N l Y 3 R p b 2 4 x L z F t X 2 5 v T 2 I y L 0 N o Y W 5 n Z W Q g V H l w Z S 5 7 Q U R E U k V T U y w x f S Z x d W 9 0 O y w m c X V v d D t T Z W N 0 a W 9 u M S 8 x b V 9 u b 0 9 i M i 9 D a G F u Z 2 V k I F R 5 c G U u e 1 R J T U V T V E F N U C w y f S Z x d W 9 0 O y w m c X V v d D t T Z W N 0 a W 9 u M S 8 x b V 9 u b 0 9 i M i 9 D a G F u Z 2 V k I F R 5 c G U u e 1 V V S U Q s M 3 0 m c X V v d D s s J n F 1 b 3 Q 7 U 2 V j d G l v b j E v M W 1 f b m 9 P Y j I v Q 2 h h b m d l Z C B U e X B l L n t N Q U p P U i w 0 f S Z x d W 9 0 O y w m c X V v d D t T Z W N 0 a W 9 u M S 8 x b V 9 u b 0 9 i M i 9 D a G F u Z 2 V k I F R 5 c G U u e 0 1 J T k 9 S L D V 9 J n F 1 b 3 Q 7 L C Z x d W 9 0 O 1 N l Y 3 R p b 2 4 x L z F t X 2 5 v T 2 I y L 0 N o Y W 5 n Z W Q g V H l w Z S 5 7 V F g g U E 9 X R V I s N n 0 m c X V v d D s s J n F 1 b 3 Q 7 U 2 V j d G l v b j E v M W 1 f b m 9 P Y j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b V 9 u b 0 9 i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b V 9 u b 0 9 i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b V 9 u b 0 9 i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X 2 5 v T 2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E 5 O j E 5 O j U 3 L j Y w M z I z N T l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1 f b m 9 P Y j M v Q 2 h h b m d l Z C B U e X B l L n t T Q 0 F O L D B 9 J n F 1 b 3 Q 7 L C Z x d W 9 0 O 1 N l Y 3 R p b 2 4 x L z F t X 2 5 v T 2 I z L 0 N o Y W 5 n Z W Q g V H l w Z S 5 7 Q U R E U k V T U y w x f S Z x d W 9 0 O y w m c X V v d D t T Z W N 0 a W 9 u M S 8 x b V 9 u b 0 9 i M y 9 D a G F u Z 2 V k I F R 5 c G U u e 1 R J T U V T V E F N U C w y f S Z x d W 9 0 O y w m c X V v d D t T Z W N 0 a W 9 u M S 8 x b V 9 u b 0 9 i M y 9 D a G F u Z 2 V k I F R 5 c G U u e 1 V V S U Q s M 3 0 m c X V v d D s s J n F 1 b 3 Q 7 U 2 V j d G l v b j E v M W 1 f b m 9 P Y j M v Q 2 h h b m d l Z C B U e X B l L n t N Q U p P U i w 0 f S Z x d W 9 0 O y w m c X V v d D t T Z W N 0 a W 9 u M S 8 x b V 9 u b 0 9 i M y 9 D a G F u Z 2 V k I F R 5 c G U u e 0 1 J T k 9 S L D V 9 J n F 1 b 3 Q 7 L C Z x d W 9 0 O 1 N l Y 3 R p b 2 4 x L z F t X 2 5 v T 2 I z L 0 N o Y W 5 n Z W Q g V H l w Z S 5 7 V F g g U E 9 X R V I s N n 0 m c X V v d D s s J n F 1 b 3 Q 7 U 2 V j d G l v b j E v M W 1 f b m 9 P Y j M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F t X 2 5 v T 2 I z L 0 N o Y W 5 n Z W Q g V H l w Z S 5 7 U 0 N B T i w w f S Z x d W 9 0 O y w m c X V v d D t T Z W N 0 a W 9 u M S 8 x b V 9 u b 0 9 i M y 9 D a G F u Z 2 V k I F R 5 c G U u e 0 F E R F J F U 1 M s M X 0 m c X V v d D s s J n F 1 b 3 Q 7 U 2 V j d G l v b j E v M W 1 f b m 9 P Y j M v Q 2 h h b m d l Z C B U e X B l L n t U S U 1 F U 1 R B T V A s M n 0 m c X V v d D s s J n F 1 b 3 Q 7 U 2 V j d G l v b j E v M W 1 f b m 9 P Y j M v Q 2 h h b m d l Z C B U e X B l L n t V V U l E L D N 9 J n F 1 b 3 Q 7 L C Z x d W 9 0 O 1 N l Y 3 R p b 2 4 x L z F t X 2 5 v T 2 I z L 0 N o Y W 5 n Z W Q g V H l w Z S 5 7 T U F K T 1 I s N H 0 m c X V v d D s s J n F 1 b 3 Q 7 U 2 V j d G l v b j E v M W 1 f b m 9 P Y j M v Q 2 h h b m d l Z C B U e X B l L n t N S U 5 P U i w 1 f S Z x d W 9 0 O y w m c X V v d D t T Z W N 0 a W 9 u M S 8 x b V 9 u b 0 9 i M y 9 D a G F u Z 2 V k I F R 5 c G U u e 1 R Y I F B P V 0 V S L D Z 9 J n F 1 b 3 Q 7 L C Z x d W 9 0 O 1 N l Y 3 R p b 2 4 x L z F t X 2 5 v T 2 I z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1 f b m 9 P Y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f b m 9 P Y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f b m 9 P Y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E 5 O j I z O j I 4 L j g y M z E w O D V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N S 9 T b 3 V y Y 2 U u e 1 N D Q U 4 s M H 0 m c X V v d D s s J n F 1 b 3 Q 7 U 2 V j d G l v b j E v Q X B w Z W 5 k N S 9 T b 3 V y Y 2 U u e 0 F E R F J F U 1 M s M X 0 m c X V v d D s s J n F 1 b 3 Q 7 U 2 V j d G l v b j E v Q X B w Z W 5 k N S 9 T b 3 V y Y 2 U u e 1 R J T U V T V E F N U C w y f S Z x d W 9 0 O y w m c X V v d D t T Z W N 0 a W 9 u M S 9 B c H B l b m Q 1 L 1 N v d X J j Z S 5 7 V V V J R C w z f S Z x d W 9 0 O y w m c X V v d D t T Z W N 0 a W 9 u M S 9 B c H B l b m Q 1 L 1 N v d X J j Z S 5 7 T U F K T 1 I s N H 0 m c X V v d D s s J n F 1 b 3 Q 7 U 2 V j d G l v b j E v Q X B w Z W 5 k N S 9 T b 3 V y Y 2 U u e 0 1 J T k 9 S L D V 9 J n F 1 b 3 Q 7 L C Z x d W 9 0 O 1 N l Y 3 R p b 2 4 x L 0 F w c G V u Z D U v U 2 9 1 c m N l L n t U W C B Q T 1 d F U i w 2 f S Z x d W 9 0 O y w m c X V v d D t T Z W N 0 a W 9 u M S 9 B c H B l b m Q 1 L 1 N v d X J j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H B l b m Q 1 L 1 N v d X J j Z S 5 7 U 0 N B T i w w f S Z x d W 9 0 O y w m c X V v d D t T Z W N 0 a W 9 u M S 9 B c H B l b m Q 1 L 1 N v d X J j Z S 5 7 Q U R E U k V T U y w x f S Z x d W 9 0 O y w m c X V v d D t T Z W N 0 a W 9 u M S 9 B c H B l b m Q 1 L 1 N v d X J j Z S 5 7 V E l N R V N U Q U 1 Q L D J 9 J n F 1 b 3 Q 7 L C Z x d W 9 0 O 1 N l Y 3 R p b 2 4 x L 0 F w c G V u Z D U v U 2 9 1 c m N l L n t V V U l E L D N 9 J n F 1 b 3 Q 7 L C Z x d W 9 0 O 1 N l Y 3 R p b 2 4 x L 0 F w c G V u Z D U v U 2 9 1 c m N l L n t N Q U p P U i w 0 f S Z x d W 9 0 O y w m c X V v d D t T Z W N 0 a W 9 u M S 9 B c H B l b m Q 1 L 1 N v d X J j Z S 5 7 T U l O T 1 I s N X 0 m c X V v d D s s J n F 1 b 3 Q 7 U 2 V j d G l v b j E v Q X B w Z W 5 k N S 9 T b 3 V y Y 2 U u e 1 R Y I F B P V 0 V S L D Z 9 J n F 1 b 3 Q 7 L C Z x d W 9 0 O 1 N l Y 3 R p b 2 4 x L 0 F w c G V u Z D U v U 2 9 1 c m N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E l M j A y b V 9 u b 0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E 5 O j M 5 O j E w L j g y O T g 0 O D F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M S A y b V 9 u b 0 9 i L 0 N o Y W 5 n Z W Q g V H l w Z S 5 7 U 0 N B T i w w f S Z x d W 9 0 O y w m c X V v d D t T Z W N 0 a W 9 u M S 9 u Z X c x I D J t X 2 5 v T 2 I v Q 2 h h b m d l Z C B U e X B l L n t B R E R S R V N T L D F 9 J n F 1 b 3 Q 7 L C Z x d W 9 0 O 1 N l Y 3 R p b 2 4 x L 2 5 l d z E g M m 1 f b m 9 P Y i 9 D a G F u Z 2 V k I F R 5 c G U u e 1 R J T U V T V E F N U C w y f S Z x d W 9 0 O y w m c X V v d D t T Z W N 0 a W 9 u M S 9 u Z X c x I D J t X 2 5 v T 2 I v Q 2 h h b m d l Z C B U e X B l L n t V V U l E L D N 9 J n F 1 b 3 Q 7 L C Z x d W 9 0 O 1 N l Y 3 R p b 2 4 x L 2 5 l d z E g M m 1 f b m 9 P Y i 9 D a G F u Z 2 V k I F R 5 c G U u e 0 1 B S k 9 S L D R 9 J n F 1 b 3 Q 7 L C Z x d W 9 0 O 1 N l Y 3 R p b 2 4 x L 2 5 l d z E g M m 1 f b m 9 P Y i 9 D a G F u Z 2 V k I F R 5 c G U u e 0 1 J T k 9 S L D V 9 J n F 1 b 3 Q 7 L C Z x d W 9 0 O 1 N l Y 3 R p b 2 4 x L 2 5 l d z E g M m 1 f b m 9 P Y i 9 D a G F u Z 2 V k I F R 5 c G U u e 1 R Y I F B P V 0 V S L D Z 9 J n F 1 b 3 Q 7 L C Z x d W 9 0 O 1 N l Y 3 R p b 2 4 x L 2 5 l d z E g M m 1 f b m 9 P Y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m V 3 M S A y b V 9 u b 0 9 i L 0 N o Y W 5 n Z W Q g V H l w Z S 5 7 U 0 N B T i w w f S Z x d W 9 0 O y w m c X V v d D t T Z W N 0 a W 9 u M S 9 u Z X c x I D J t X 2 5 v T 2 I v Q 2 h h b m d l Z C B U e X B l L n t B R E R S R V N T L D F 9 J n F 1 b 3 Q 7 L C Z x d W 9 0 O 1 N l Y 3 R p b 2 4 x L 2 5 l d z E g M m 1 f b m 9 P Y i 9 D a G F u Z 2 V k I F R 5 c G U u e 1 R J T U V T V E F N U C w y f S Z x d W 9 0 O y w m c X V v d D t T Z W N 0 a W 9 u M S 9 u Z X c x I D J t X 2 5 v T 2 I v Q 2 h h b m d l Z C B U e X B l L n t V V U l E L D N 9 J n F 1 b 3 Q 7 L C Z x d W 9 0 O 1 N l Y 3 R p b 2 4 x L 2 5 l d z E g M m 1 f b m 9 P Y i 9 D a G F u Z 2 V k I F R 5 c G U u e 0 1 B S k 9 S L D R 9 J n F 1 b 3 Q 7 L C Z x d W 9 0 O 1 N l Y 3 R p b 2 4 x L 2 5 l d z E g M m 1 f b m 9 P Y i 9 D a G F u Z 2 V k I F R 5 c G U u e 0 1 J T k 9 S L D V 9 J n F 1 b 3 Q 7 L C Z x d W 9 0 O 1 N l Y 3 R p b 2 4 x L 2 5 l d z E g M m 1 f b m 9 P Y i 9 D a G F u Z 2 V k I F R 5 c G U u e 1 R Y I F B P V 0 V S L D Z 9 J n F 1 b 3 Q 7 L C Z x d W 9 0 O 1 N l Y 3 R p b 2 4 x L 2 5 l d z E g M m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z E l M j A y b V 9 u b 0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E l M j A y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E l M j A y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S U y M D J t X 2 5 v T 2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E 5 O j M 5 O j M 1 L j U 1 N D M 4 M z Z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M S A y b V 9 u b 0 9 i M i 9 D a G F u Z 2 V k I F R 5 c G U u e 1 N D Q U 4 s M H 0 m c X V v d D s s J n F 1 b 3 Q 7 U 2 V j d G l v b j E v b m V 3 M S A y b V 9 u b 0 9 i M i 9 D a G F u Z 2 V k I F R 5 c G U u e 0 F E R F J F U 1 M s M X 0 m c X V v d D s s J n F 1 b 3 Q 7 U 2 V j d G l v b j E v b m V 3 M S A y b V 9 u b 0 9 i M i 9 D a G F u Z 2 V k I F R 5 c G U u e 1 R J T U V T V E F N U C w y f S Z x d W 9 0 O y w m c X V v d D t T Z W N 0 a W 9 u M S 9 u Z X c x I D J t X 2 5 v T 2 I y L 0 N o Y W 5 n Z W Q g V H l w Z S 5 7 V V V J R C w z f S Z x d W 9 0 O y w m c X V v d D t T Z W N 0 a W 9 u M S 9 u Z X c x I D J t X 2 5 v T 2 I y L 0 N o Y W 5 n Z W Q g V H l w Z S 5 7 T U F K T 1 I s N H 0 m c X V v d D s s J n F 1 b 3 Q 7 U 2 V j d G l v b j E v b m V 3 M S A y b V 9 u b 0 9 i M i 9 D a G F u Z 2 V k I F R 5 c G U u e 0 1 J T k 9 S L D V 9 J n F 1 b 3 Q 7 L C Z x d W 9 0 O 1 N l Y 3 R p b 2 4 x L 2 5 l d z E g M m 1 f b m 9 P Y j I v Q 2 h h b m d l Z C B U e X B l L n t U W C B Q T 1 d F U i w 2 f S Z x d W 9 0 O y w m c X V v d D t T Z W N 0 a W 9 u M S 9 u Z X c x I D J t X 2 5 v T 2 I y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X c x I D J t X 2 5 v T 2 I y L 0 N o Y W 5 n Z W Q g V H l w Z S 5 7 U 0 N B T i w w f S Z x d W 9 0 O y w m c X V v d D t T Z W N 0 a W 9 u M S 9 u Z X c x I D J t X 2 5 v T 2 I y L 0 N o Y W 5 n Z W Q g V H l w Z S 5 7 Q U R E U k V T U y w x f S Z x d W 9 0 O y w m c X V v d D t T Z W N 0 a W 9 u M S 9 u Z X c x I D J t X 2 5 v T 2 I y L 0 N o Y W 5 n Z W Q g V H l w Z S 5 7 V E l N R V N U Q U 1 Q L D J 9 J n F 1 b 3 Q 7 L C Z x d W 9 0 O 1 N l Y 3 R p b 2 4 x L 2 5 l d z E g M m 1 f b m 9 P Y j I v Q 2 h h b m d l Z C B U e X B l L n t V V U l E L D N 9 J n F 1 b 3 Q 7 L C Z x d W 9 0 O 1 N l Y 3 R p b 2 4 x L 2 5 l d z E g M m 1 f b m 9 P Y j I v Q 2 h h b m d l Z C B U e X B l L n t N Q U p P U i w 0 f S Z x d W 9 0 O y w m c X V v d D t T Z W N 0 a W 9 u M S 9 u Z X c x I D J t X 2 5 v T 2 I y L 0 N o Y W 5 n Z W Q g V H l w Z S 5 7 T U l O T 1 I s N X 0 m c X V v d D s s J n F 1 b 3 Q 7 U 2 V j d G l v b j E v b m V 3 M S A y b V 9 u b 0 9 i M i 9 D a G F u Z 2 V k I F R 5 c G U u e 1 R Y I F B P V 0 V S L D Z 9 J n F 1 b 3 Q 7 L C Z x d W 9 0 O 1 N l Y 3 R p b 2 4 x L 2 5 l d z E g M m 1 f b m 9 P Y j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x J T I w M m 1 f b m 9 P Y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M S U y M D J t X 2 5 v T 2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z E l M j A y b V 9 u b 0 9 i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B w Z W 5 k N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E 5 O j Q w O j M 5 L j Y w O T k 0 N T N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N i 9 T b 3 V y Y 2 U u e 1 N D Q U 4 s M H 0 m c X V v d D s s J n F 1 b 3 Q 7 U 2 V j d G l v b j E v Q X B w Z W 5 k N i 9 T b 3 V y Y 2 U u e 0 F E R F J F U 1 M s M X 0 m c X V v d D s s J n F 1 b 3 Q 7 U 2 V j d G l v b j E v Q X B w Z W 5 k N i 9 T b 3 V y Y 2 U u e 1 R J T U V T V E F N U C w y f S Z x d W 9 0 O y w m c X V v d D t T Z W N 0 a W 9 u M S 9 B c H B l b m Q 2 L 1 N v d X J j Z S 5 7 V V V J R C w z f S Z x d W 9 0 O y w m c X V v d D t T Z W N 0 a W 9 u M S 9 B c H B l b m Q 2 L 1 N v d X J j Z S 5 7 T U F K T 1 I s N H 0 m c X V v d D s s J n F 1 b 3 Q 7 U 2 V j d G l v b j E v Q X B w Z W 5 k N i 9 T b 3 V y Y 2 U u e 0 1 J T k 9 S L D V 9 J n F 1 b 3 Q 7 L C Z x d W 9 0 O 1 N l Y 3 R p b 2 4 x L 0 F w c G V u Z D Y v U 2 9 1 c m N l L n t U W C B Q T 1 d F U i w 2 f S Z x d W 9 0 O y w m c X V v d D t T Z W N 0 a W 9 u M S 9 B c H B l b m Q 2 L 1 N v d X J j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H B l b m Q 2 L 1 N v d X J j Z S 5 7 U 0 N B T i w w f S Z x d W 9 0 O y w m c X V v d D t T Z W N 0 a W 9 u M S 9 B c H B l b m Q 2 L 1 N v d X J j Z S 5 7 Q U R E U k V T U y w x f S Z x d W 9 0 O y w m c X V v d D t T Z W N 0 a W 9 u M S 9 B c H B l b m Q 2 L 1 N v d X J j Z S 5 7 V E l N R V N U Q U 1 Q L D J 9 J n F 1 b 3 Q 7 L C Z x d W 9 0 O 1 N l Y 3 R p b 2 4 x L 0 F w c G V u Z D Y v U 2 9 1 c m N l L n t V V U l E L D N 9 J n F 1 b 3 Q 7 L C Z x d W 9 0 O 1 N l Y 3 R p b 2 4 x L 0 F w c G V u Z D Y v U 2 9 1 c m N l L n t N Q U p P U i w 0 f S Z x d W 9 0 O y w m c X V v d D t T Z W N 0 a W 9 u M S 9 B c H B l b m Q 2 L 1 N v d X J j Z S 5 7 T U l O T 1 I s N X 0 m c X V v d D s s J n F 1 b 3 Q 7 U 2 V j d G l v b j E v Q X B w Z W 5 k N i 9 T b 3 V y Y 2 U u e 1 R Y I F B P V 0 V S L D Z 9 J n F 1 b 3 Q 7 L C Z x d W 9 0 O 1 N l Y 3 R p b 2 4 x L 0 F w c G V u Z D Y v U 2 9 1 c m N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b V 9 u b 0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l Q x O T o 0 N z o w N C 4 w N T k 0 M T g 4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2 1 f b m 9 P Y i 9 D a G F u Z 2 V k I F R 5 c G U u e 1 N D Q U 4 s M H 0 m c X V v d D s s J n F 1 b 3 Q 7 U 2 V j d G l v b j E v M S A z b V 9 u b 0 9 i L 0 N o Y W 5 n Z W Q g V H l w Z S 5 7 Q U R E U k V T U y w x f S Z x d W 9 0 O y w m c X V v d D t T Z W N 0 a W 9 u M S 8 x I D N t X 2 5 v T 2 I v Q 2 h h b m d l Z C B U e X B l L n t U S U 1 F U 1 R B T V A s M n 0 m c X V v d D s s J n F 1 b 3 Q 7 U 2 V j d G l v b j E v M S A z b V 9 u b 0 9 i L 0 N o Y W 5 n Z W Q g V H l w Z S 5 7 V V V J R C w z f S Z x d W 9 0 O y w m c X V v d D t T Z W N 0 a W 9 u M S 8 x I D N t X 2 5 v T 2 I v Q 2 h h b m d l Z C B U e X B l L n t N Q U p P U i w 0 f S Z x d W 9 0 O y w m c X V v d D t T Z W N 0 a W 9 u M S 8 x I D N t X 2 5 v T 2 I v Q 2 h h b m d l Z C B U e X B l L n t N S U 5 P U i w 1 f S Z x d W 9 0 O y w m c X V v d D t T Z W N 0 a W 9 u M S 8 x I D N t X 2 5 v T 2 I v Q 2 h h b m d l Z C B U e X B l L n t U W C B Q T 1 d F U i w 2 f S Z x d W 9 0 O y w m c X V v d D t T Z W N 0 a W 9 u M S 8 x I D N t X 2 5 v T 2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M 2 1 f b m 9 P Y i 9 D a G F u Z 2 V k I F R 5 c G U u e 1 N D Q U 4 s M H 0 m c X V v d D s s J n F 1 b 3 Q 7 U 2 V j d G l v b j E v M S A z b V 9 u b 0 9 i L 0 N o Y W 5 n Z W Q g V H l w Z S 5 7 Q U R E U k V T U y w x f S Z x d W 9 0 O y w m c X V v d D t T Z W N 0 a W 9 u M S 8 x I D N t X 2 5 v T 2 I v Q 2 h h b m d l Z C B U e X B l L n t U S U 1 F U 1 R B T V A s M n 0 m c X V v d D s s J n F 1 b 3 Q 7 U 2 V j d G l v b j E v M S A z b V 9 u b 0 9 i L 0 N o Y W 5 n Z W Q g V H l w Z S 5 7 V V V J R C w z f S Z x d W 9 0 O y w m c X V v d D t T Z W N 0 a W 9 u M S 8 x I D N t X 2 5 v T 2 I v Q 2 h h b m d l Z C B U e X B l L n t N Q U p P U i w 0 f S Z x d W 9 0 O y w m c X V v d D t T Z W N 0 a W 9 u M S 8 x I D N t X 2 5 v T 2 I v Q 2 h h b m d l Z C B U e X B l L n t N S U 5 P U i w 1 f S Z x d W 9 0 O y w m c X V v d D t T Z W N 0 a W 9 u M S 8 x I D N t X 2 5 v T 2 I v Q 2 h h b m d l Z C B U e X B l L n t U W C B Q T 1 d F U i w 2 f S Z x d W 9 0 O y w m c X V v d D t T Z W N 0 a W 9 u M S 8 x I D N t X 2 5 v T 2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M 2 1 f b m 9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2 1 f b m 9 P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2 1 f b m 9 P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b V 9 u b 0 9 i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k 6 N D c 6 N D c u O T g 1 M j k 4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D N t X 2 5 v T 2 I y L 0 N o Y W 5 n Z W Q g V H l w Z S 5 7 U 0 N B T i w w f S Z x d W 9 0 O y w m c X V v d D t T Z W N 0 a W 9 u M S 8 x I D N t X 2 5 v T 2 I y L 0 N o Y W 5 n Z W Q g V H l w Z S 5 7 Q U R E U k V T U y w x f S Z x d W 9 0 O y w m c X V v d D t T Z W N 0 a W 9 u M S 8 x I D N t X 2 5 v T 2 I y L 0 N o Y W 5 n Z W Q g V H l w Z S 5 7 V E l N R V N U Q U 1 Q L D J 9 J n F 1 b 3 Q 7 L C Z x d W 9 0 O 1 N l Y 3 R p b 2 4 x L z E g M 2 1 f b m 9 P Y j I v Q 2 h h b m d l Z C B U e X B l L n t V V U l E L D N 9 J n F 1 b 3 Q 7 L C Z x d W 9 0 O 1 N l Y 3 R p b 2 4 x L z E g M 2 1 f b m 9 P Y j I v Q 2 h h b m d l Z C B U e X B l L n t N Q U p P U i w 0 f S Z x d W 9 0 O y w m c X V v d D t T Z W N 0 a W 9 u M S 8 x I D N t X 2 5 v T 2 I y L 0 N o Y W 5 n Z W Q g V H l w Z S 5 7 T U l O T 1 I s N X 0 m c X V v d D s s J n F 1 b 3 Q 7 U 2 V j d G l v b j E v M S A z b V 9 u b 0 9 i M i 9 D a G F u Z 2 V k I F R 5 c G U u e 1 R Y I F B P V 0 V S L D Z 9 J n F 1 b 3 Q 7 L C Z x d W 9 0 O 1 N l Y 3 R p b 2 4 x L z E g M 2 1 f b m 9 P Y j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M 2 1 f b m 9 P Y j I v Q 2 h h b m d l Z C B U e X B l L n t T Q 0 F O L D B 9 J n F 1 b 3 Q 7 L C Z x d W 9 0 O 1 N l Y 3 R p b 2 4 x L z E g M 2 1 f b m 9 P Y j I v Q 2 h h b m d l Z C B U e X B l L n t B R E R S R V N T L D F 9 J n F 1 b 3 Q 7 L C Z x d W 9 0 O 1 N l Y 3 R p b 2 4 x L z E g M 2 1 f b m 9 P Y j I v Q 2 h h b m d l Z C B U e X B l L n t U S U 1 F U 1 R B T V A s M n 0 m c X V v d D s s J n F 1 b 3 Q 7 U 2 V j d G l v b j E v M S A z b V 9 u b 0 9 i M i 9 D a G F u Z 2 V k I F R 5 c G U u e 1 V V S U Q s M 3 0 m c X V v d D s s J n F 1 b 3 Q 7 U 2 V j d G l v b j E v M S A z b V 9 u b 0 9 i M i 9 D a G F u Z 2 V k I F R 5 c G U u e 0 1 B S k 9 S L D R 9 J n F 1 b 3 Q 7 L C Z x d W 9 0 O 1 N l Y 3 R p b 2 4 x L z E g M 2 1 f b m 9 P Y j I v Q 2 h h b m d l Z C B U e X B l L n t N S U 5 P U i w 1 f S Z x d W 9 0 O y w m c X V v d D t T Z W N 0 a W 9 u M S 8 x I D N t X 2 5 v T 2 I y L 0 N o Y W 5 n Z W Q g V H l w Z S 5 7 V F g g U E 9 X R V I s N n 0 m c X V v d D s s J n F 1 b 3 Q 7 U 2 V j d G l v b j E v M S A z b V 9 u b 0 9 i M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z b V 9 u b 0 9 i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2 1 f b m 9 P Y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t X 2 5 v T 2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N t X 2 5 v T 2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l Q x O T o 0 O D o x M C 4 3 M D M x M T A 0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2 1 f b m 9 P Y j M v Q 2 h h b m d l Z C B U e X B l L n t T Q 0 F O L D B 9 J n F 1 b 3 Q 7 L C Z x d W 9 0 O 1 N l Y 3 R p b 2 4 x L z E g M 2 1 f b m 9 P Y j M v Q 2 h h b m d l Z C B U e X B l L n t B R E R S R V N T L D F 9 J n F 1 b 3 Q 7 L C Z x d W 9 0 O 1 N l Y 3 R p b 2 4 x L z E g M 2 1 f b m 9 P Y j M v Q 2 h h b m d l Z C B U e X B l L n t U S U 1 F U 1 R B T V A s M n 0 m c X V v d D s s J n F 1 b 3 Q 7 U 2 V j d G l v b j E v M S A z b V 9 u b 0 9 i M y 9 D a G F u Z 2 V k I F R 5 c G U u e 1 V V S U Q s M 3 0 m c X V v d D s s J n F 1 b 3 Q 7 U 2 V j d G l v b j E v M S A z b V 9 u b 0 9 i M y 9 D a G F u Z 2 V k I F R 5 c G U u e 0 1 B S k 9 S L D R 9 J n F 1 b 3 Q 7 L C Z x d W 9 0 O 1 N l Y 3 R p b 2 4 x L z E g M 2 1 f b m 9 P Y j M v Q 2 h h b m d l Z C B U e X B l L n t N S U 5 P U i w 1 f S Z x d W 9 0 O y w m c X V v d D t T Z W N 0 a W 9 u M S 8 x I D N t X 2 5 v T 2 I z L 0 N o Y W 5 n Z W Q g V H l w Z S 5 7 V F g g U E 9 X R V I s N n 0 m c X V v d D s s J n F 1 b 3 Q 7 U 2 V j d G l v b j E v M S A z b V 9 u b 0 9 i M y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z b V 9 u b 0 9 i M y 9 D a G F u Z 2 V k I F R 5 c G U u e 1 N D Q U 4 s M H 0 m c X V v d D s s J n F 1 b 3 Q 7 U 2 V j d G l v b j E v M S A z b V 9 u b 0 9 i M y 9 D a G F u Z 2 V k I F R 5 c G U u e 0 F E R F J F U 1 M s M X 0 m c X V v d D s s J n F 1 b 3 Q 7 U 2 V j d G l v b j E v M S A z b V 9 u b 0 9 i M y 9 D a G F u Z 2 V k I F R 5 c G U u e 1 R J T U V T V E F N U C w y f S Z x d W 9 0 O y w m c X V v d D t T Z W N 0 a W 9 u M S 8 x I D N t X 2 5 v T 2 I z L 0 N o Y W 5 n Z W Q g V H l w Z S 5 7 V V V J R C w z f S Z x d W 9 0 O y w m c X V v d D t T Z W N 0 a W 9 u M S 8 x I D N t X 2 5 v T 2 I z L 0 N o Y W 5 n Z W Q g V H l w Z S 5 7 T U F K T 1 I s N H 0 m c X V v d D s s J n F 1 b 3 Q 7 U 2 V j d G l v b j E v M S A z b V 9 u b 0 9 i M y 9 D a G F u Z 2 V k I F R 5 c G U u e 0 1 J T k 9 S L D V 9 J n F 1 b 3 Q 7 L C Z x d W 9 0 O 1 N l Y 3 R p b 2 4 x L z E g M 2 1 f b m 9 P Y j M v Q 2 h h b m d l Z C B U e X B l L n t U W C B Q T 1 d F U i w 2 f S Z x d W 9 0 O y w m c X V v d D t T Z W N 0 a W 9 u M S 8 x I D N t X 2 5 v T 2 I z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N t X 2 5 v T 2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z b V 9 u b 0 9 i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2 1 f b m 9 P Y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w c G V u Z D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k 6 N D g 6 N D c u M z g 4 N j Q 2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3 L 1 N v d X J j Z S 5 7 U 0 N B T i w w f S Z x d W 9 0 O y w m c X V v d D t T Z W N 0 a W 9 u M S 9 B c H B l b m Q 3 L 1 N v d X J j Z S 5 7 Q U R E U k V T U y w x f S Z x d W 9 0 O y w m c X V v d D t T Z W N 0 a W 9 u M S 9 B c H B l b m Q 3 L 1 N v d X J j Z S 5 7 V E l N R V N U Q U 1 Q L D J 9 J n F 1 b 3 Q 7 L C Z x d W 9 0 O 1 N l Y 3 R p b 2 4 x L 0 F w c G V u Z D c v U 2 9 1 c m N l L n t V V U l E L D N 9 J n F 1 b 3 Q 7 L C Z x d W 9 0 O 1 N l Y 3 R p b 2 4 x L 0 F w c G V u Z D c v U 2 9 1 c m N l L n t N Q U p P U i w 0 f S Z x d W 9 0 O y w m c X V v d D t T Z W N 0 a W 9 u M S 9 B c H B l b m Q 3 L 1 N v d X J j Z S 5 7 T U l O T 1 I s N X 0 m c X V v d D s s J n F 1 b 3 Q 7 U 2 V j d G l v b j E v Q X B w Z W 5 k N y 9 T b 3 V y Y 2 U u e 1 R Y I F B P V 0 V S L D Z 9 J n F 1 b 3 Q 7 L C Z x d W 9 0 O 1 N l Y 3 R p b 2 4 x L 0 F w c G V u Z D c v U 2 9 1 c m N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c v U 2 9 1 c m N l L n t T Q 0 F O L D B 9 J n F 1 b 3 Q 7 L C Z x d W 9 0 O 1 N l Y 3 R p b 2 4 x L 0 F w c G V u Z D c v U 2 9 1 c m N l L n t B R E R S R V N T L D F 9 J n F 1 b 3 Q 7 L C Z x d W 9 0 O 1 N l Y 3 R p b 2 4 x L 0 F w c G V u Z D c v U 2 9 1 c m N l L n t U S U 1 F U 1 R B T V A s M n 0 m c X V v d D s s J n F 1 b 3 Q 7 U 2 V j d G l v b j E v Q X B w Z W 5 k N y 9 T b 3 V y Y 2 U u e 1 V V S U Q s M 3 0 m c X V v d D s s J n F 1 b 3 Q 7 U 2 V j d G l v b j E v Q X B w Z W 5 k N y 9 T b 3 V y Y 2 U u e 0 1 B S k 9 S L D R 9 J n F 1 b 3 Q 7 L C Z x d W 9 0 O 1 N l Y 3 R p b 2 4 x L 0 F w c G V u Z D c v U 2 9 1 c m N l L n t N S U 5 P U i w 1 f S Z x d W 9 0 O y w m c X V v d D t T Z W N 0 a W 9 u M S 9 B c H B l b m Q 3 L 1 N v d X J j Z S 5 7 V F g g U E 9 X R V I s N n 0 m c X V v d D s s J n F 1 b 3 Q 7 U 2 V j d G l v b j E v Q X B w Z W 5 k N y 9 T b 3 V y Y 2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1 f b m 9 P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y M T o 0 O D o 0 M S 4 3 M D g 5 M j U 0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t X 2 5 v T 2 I v Q 2 h h b m d l Z C B U e X B l L n t T Q 0 F O L D B 9 J n F 1 b 3 Q 7 L C Z x d W 9 0 O 1 N l Y 3 R p b 2 4 x L z N t X 2 5 v T 2 I v Q 2 h h b m d l Z C B U e X B l L n t B R E R S R V N T L D F 9 J n F 1 b 3 Q 7 L C Z x d W 9 0 O 1 N l Y 3 R p b 2 4 x L z N t X 2 5 v T 2 I v Q 2 h h b m d l Z C B U e X B l L n t U S U 1 F U 1 R B T V A s M n 0 m c X V v d D s s J n F 1 b 3 Q 7 U 2 V j d G l v b j E v M 2 1 f b m 9 P Y i 9 D a G F u Z 2 V k I F R 5 c G U u e 1 V V S U Q s M 3 0 m c X V v d D s s J n F 1 b 3 Q 7 U 2 V j d G l v b j E v M 2 1 f b m 9 P Y i 9 D a G F u Z 2 V k I F R 5 c G U u e 0 1 B S k 9 S L D R 9 J n F 1 b 3 Q 7 L C Z x d W 9 0 O 1 N l Y 3 R p b 2 4 x L z N t X 2 5 v T 2 I v Q 2 h h b m d l Z C B U e X B l L n t N S U 5 P U i w 1 f S Z x d W 9 0 O y w m c X V v d D t T Z W N 0 a W 9 u M S 8 z b V 9 u b 0 9 i L 0 N o Y W 5 n Z W Q g V H l w Z S 5 7 V F g g U E 9 X R V I s N n 0 m c X V v d D s s J n F 1 b 3 Q 7 U 2 V j d G l v b j E v M 2 1 f b m 9 P Y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2 1 f b m 9 P Y i 9 D a G F u Z 2 V k I F R 5 c G U u e 1 N D Q U 4 s M H 0 m c X V v d D s s J n F 1 b 3 Q 7 U 2 V j d G l v b j E v M 2 1 f b m 9 P Y i 9 D a G F u Z 2 V k I F R 5 c G U u e 0 F E R F J F U 1 M s M X 0 m c X V v d D s s J n F 1 b 3 Q 7 U 2 V j d G l v b j E v M 2 1 f b m 9 P Y i 9 D a G F u Z 2 V k I F R 5 c G U u e 1 R J T U V T V E F N U C w y f S Z x d W 9 0 O y w m c X V v d D t T Z W N 0 a W 9 u M S 8 z b V 9 u b 0 9 i L 0 N o Y W 5 n Z W Q g V H l w Z S 5 7 V V V J R C w z f S Z x d W 9 0 O y w m c X V v d D t T Z W N 0 a W 9 u M S 8 z b V 9 u b 0 9 i L 0 N o Y W 5 n Z W Q g V H l w Z S 5 7 T U F K T 1 I s N H 0 m c X V v d D s s J n F 1 b 3 Q 7 U 2 V j d G l v b j E v M 2 1 f b m 9 P Y i 9 D a G F u Z 2 V k I F R 5 c G U u e 0 1 J T k 9 S L D V 9 J n F 1 b 3 Q 7 L C Z x d W 9 0 O 1 N l Y 3 R p b 2 4 x L z N t X 2 5 v T 2 I v Q 2 h h b m d l Z C B U e X B l L n t U W C B Q T 1 d F U i w 2 f S Z x d W 9 0 O y w m c X V v d D t T Z W N 0 a W 9 u M S 8 z b V 9 u b 0 9 i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2 1 f b m 9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t X 2 5 v T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1 N 0 Z W V s U G F u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E 2 O j U 0 O j M 2 L j g 1 N T I w N D B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0 N G 1 f U 3 R l Z W x Q Y W 5 P Y i 9 D a G F u Z 2 V k I F R 5 c G U u e 1 N D Q U 4 s M H 0 m c X V v d D s s J n F 1 b 3 Q 7 U 2 V j d G l v b j E v M S A 0 N G 1 f U 3 R l Z W x Q Y W 5 P Y i 9 D a G F u Z 2 V k I F R 5 c G U u e 0 F E R F J F U 1 M s M X 0 m c X V v d D s s J n F 1 b 3 Q 7 U 2 V j d G l v b j E v M S A 0 N G 1 f U 3 R l Z W x Q Y W 5 P Y i 9 D a G F u Z 2 V k I F R 5 c G U u e 1 R J T U V T V E F N U C w y f S Z x d W 9 0 O y w m c X V v d D t T Z W N 0 a W 9 u M S 8 x I D Q 0 b V 9 T d G V l b F B h b k 9 i L 0 N o Y W 5 n Z W Q g V H l w Z S 5 7 V V V J R C w z f S Z x d W 9 0 O y w m c X V v d D t T Z W N 0 a W 9 u M S 8 x I D Q 0 b V 9 T d G V l b F B h b k 9 i L 0 N o Y W 5 n Z W Q g V H l w Z S 5 7 T U F K T 1 I s N H 0 m c X V v d D s s J n F 1 b 3 Q 7 U 2 V j d G l v b j E v M S A 0 N G 1 f U 3 R l Z W x Q Y W 5 P Y i 9 D a G F u Z 2 V k I F R 5 c G U u e 0 1 J T k 9 S L D V 9 J n F 1 b 3 Q 7 L C Z x d W 9 0 O 1 N l Y 3 R p b 2 4 x L z E g N D R t X 1 N 0 Z W V s U G F u T 2 I v Q 2 h h b m d l Z C B U e X B l L n t U W C B Q T 1 d F U i w 2 f S Z x d W 9 0 O y w m c X V v d D t T Z W N 0 a W 9 u M S 8 x I D Q 0 b V 9 T d G V l b F B h b k 9 i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I D Q 0 b V 9 T d G V l b F B h b k 9 i L 0 N o Y W 5 n Z W Q g V H l w Z S 5 7 U 0 N B T i w w f S Z x d W 9 0 O y w m c X V v d D t T Z W N 0 a W 9 u M S 8 x I D Q 0 b V 9 T d G V l b F B h b k 9 i L 0 N o Y W 5 n Z W Q g V H l w Z S 5 7 Q U R E U k V T U y w x f S Z x d W 9 0 O y w m c X V v d D t T Z W N 0 a W 9 u M S 8 x I D Q 0 b V 9 T d G V l b F B h b k 9 i L 0 N o Y W 5 n Z W Q g V H l w Z S 5 7 V E l N R V N U Q U 1 Q L D J 9 J n F 1 b 3 Q 7 L C Z x d W 9 0 O 1 N l Y 3 R p b 2 4 x L z E g N D R t X 1 N 0 Z W V s U G F u T 2 I v Q 2 h h b m d l Z C B U e X B l L n t V V U l E L D N 9 J n F 1 b 3 Q 7 L C Z x d W 9 0 O 1 N l Y 3 R p b 2 4 x L z E g N D R t X 1 N 0 Z W V s U G F u T 2 I v Q 2 h h b m d l Z C B U e X B l L n t N Q U p P U i w 0 f S Z x d W 9 0 O y w m c X V v d D t T Z W N 0 a W 9 u M S 8 x I D Q 0 b V 9 T d G V l b F B h b k 9 i L 0 N o Y W 5 n Z W Q g V H l w Z S 5 7 T U l O T 1 I s N X 0 m c X V v d D s s J n F 1 b 3 Q 7 U 2 V j d G l v b j E v M S A 0 N G 1 f U 3 R l Z W x Q Y W 5 P Y i 9 D a G F u Z 2 V k I F R 5 c G U u e 1 R Y I F B P V 0 V S L D Z 9 J n F 1 b 3 Q 7 L C Z x d W 9 0 O 1 N l Y 3 R p b 2 4 x L z E g N D R t X 1 N 0 Z W V s U G F u T 2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N D R t X 1 N 0 Z W V s U G F u T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Q 0 b V 9 T d G V l b F B h b k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U 3 R l Z W x Q Y W 5 P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U 3 R l Z W x Q Y W 5 P Y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E 2 O j U 1 O j I z L j g 2 M j Y 2 N T N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0 N G 1 f U 3 R l Z W x Q Y W 5 P Y j I v Q 2 h h b m d l Z C B U e X B l L n t T Q 0 F O L D B 9 J n F 1 b 3 Q 7 L C Z x d W 9 0 O 1 N l Y 3 R p b 2 4 x L z E g N D R t X 1 N 0 Z W V s U G F u T 2 I y L 0 N o Y W 5 n Z W Q g V H l w Z S 5 7 Q U R E U k V T U y w x f S Z x d W 9 0 O y w m c X V v d D t T Z W N 0 a W 9 u M S 8 x I D Q 0 b V 9 T d G V l b F B h b k 9 i M i 9 D a G F u Z 2 V k I F R 5 c G U u e 1 R J T U V T V E F N U C w y f S Z x d W 9 0 O y w m c X V v d D t T Z W N 0 a W 9 u M S 8 x I D Q 0 b V 9 T d G V l b F B h b k 9 i M i 9 D a G F u Z 2 V k I F R 5 c G U u e 1 V V S U Q s M 3 0 m c X V v d D s s J n F 1 b 3 Q 7 U 2 V j d G l v b j E v M S A 0 N G 1 f U 3 R l Z W x Q Y W 5 P Y j I v Q 2 h h b m d l Z C B U e X B l L n t N Q U p P U i w 0 f S Z x d W 9 0 O y w m c X V v d D t T Z W N 0 a W 9 u M S 8 x I D Q 0 b V 9 T d G V l b F B h b k 9 i M i 9 D a G F u Z 2 V k I F R 5 c G U u e 0 1 J T k 9 S L D V 9 J n F 1 b 3 Q 7 L C Z x d W 9 0 O 1 N l Y 3 R p b 2 4 x L z E g N D R t X 1 N 0 Z W V s U G F u T 2 I y L 0 N o Y W 5 n Z W Q g V H l w Z S 5 7 V F g g U E 9 X R V I s N n 0 m c X V v d D s s J n F 1 b 3 Q 7 U 2 V j d G l v b j E v M S A 0 N G 1 f U 3 R l Z W x Q Y W 5 P Y j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N D R t X 1 N 0 Z W V s U G F u T 2 I y L 0 N o Y W 5 n Z W Q g V H l w Z S 5 7 U 0 N B T i w w f S Z x d W 9 0 O y w m c X V v d D t T Z W N 0 a W 9 u M S 8 x I D Q 0 b V 9 T d G V l b F B h b k 9 i M i 9 D a G F u Z 2 V k I F R 5 c G U u e 0 F E R F J F U 1 M s M X 0 m c X V v d D s s J n F 1 b 3 Q 7 U 2 V j d G l v b j E v M S A 0 N G 1 f U 3 R l Z W x Q Y W 5 P Y j I v Q 2 h h b m d l Z C B U e X B l L n t U S U 1 F U 1 R B T V A s M n 0 m c X V v d D s s J n F 1 b 3 Q 7 U 2 V j d G l v b j E v M S A 0 N G 1 f U 3 R l Z W x Q Y W 5 P Y j I v Q 2 h h b m d l Z C B U e X B l L n t V V U l E L D N 9 J n F 1 b 3 Q 7 L C Z x d W 9 0 O 1 N l Y 3 R p b 2 4 x L z E g N D R t X 1 N 0 Z W V s U G F u T 2 I y L 0 N o Y W 5 n Z W Q g V H l w Z S 5 7 T U F K T 1 I s N H 0 m c X V v d D s s J n F 1 b 3 Q 7 U 2 V j d G l v b j E v M S A 0 N G 1 f U 3 R l Z W x Q Y W 5 P Y j I v Q 2 h h b m d l Z C B U e X B l L n t N S U 5 P U i w 1 f S Z x d W 9 0 O y w m c X V v d D t T Z W N 0 a W 9 u M S 8 x I D Q 0 b V 9 T d G V l b F B h b k 9 i M i 9 D a G F u Z 2 V k I F R 5 c G U u e 1 R Y I F B P V 0 V S L D Z 9 J n F 1 b 3 Q 7 L C Z x d W 9 0 O 1 N l Y 3 R p b 2 4 x L z E g N D R t X 1 N 0 Z W V s U G F u T 2 I y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Q 0 b V 9 T d G V l b F B h b k 9 i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1 N 0 Z W V s U G F u T 2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U 3 R l Z W x Q Y W 5 P Y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4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c H B l b m Q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N j o 1 N z o x M C 4 2 O D k w M D Y 2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g v U 2 9 1 c m N l L n t T Q 0 F O L D B 9 J n F 1 b 3 Q 7 L C Z x d W 9 0 O 1 N l Y 3 R p b 2 4 x L 0 F w c G V u Z D g v U 2 9 1 c m N l L n t B R E R S R V N T L D F 9 J n F 1 b 3 Q 7 L C Z x d W 9 0 O 1 N l Y 3 R p b 2 4 x L 0 F w c G V u Z D g v U 2 9 1 c m N l L n t U S U 1 F U 1 R B T V A s M n 0 m c X V v d D s s J n F 1 b 3 Q 7 U 2 V j d G l v b j E v Q X B w Z W 5 k O C 9 T b 3 V y Y 2 U u e 1 V V S U Q s M 3 0 m c X V v d D s s J n F 1 b 3 Q 7 U 2 V j d G l v b j E v Q X B w Z W 5 k O C 9 T b 3 V y Y 2 U u e 0 1 B S k 9 S L D R 9 J n F 1 b 3 Q 7 L C Z x d W 9 0 O 1 N l Y 3 R p b 2 4 x L 0 F w c G V u Z D g v U 2 9 1 c m N l L n t N S U 5 P U i w 1 f S Z x d W 9 0 O y w m c X V v d D t T Z W N 0 a W 9 u M S 9 B c H B l b m Q 4 L 1 N v d X J j Z S 5 7 V F g g U E 9 X R V I s N n 0 m c X V v d D s s J n F 1 b 3 Q 7 U 2 V j d G l v b j E v Q X B w Z W 5 k O C 9 T b 3 V y Y 2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O C 9 T b 3 V y Y 2 U u e 1 N D Q U 4 s M H 0 m c X V v d D s s J n F 1 b 3 Q 7 U 2 V j d G l v b j E v Q X B w Z W 5 k O C 9 T b 3 V y Y 2 U u e 0 F E R F J F U 1 M s M X 0 m c X V v d D s s J n F 1 b 3 Q 7 U 2 V j d G l v b j E v Q X B w Z W 5 k O C 9 T b 3 V y Y 2 U u e 1 R J T U V T V E F N U C w y f S Z x d W 9 0 O y w m c X V v d D t T Z W N 0 a W 9 u M S 9 B c H B l b m Q 4 L 1 N v d X J j Z S 5 7 V V V J R C w z f S Z x d W 9 0 O y w m c X V v d D t T Z W N 0 a W 9 u M S 9 B c H B l b m Q 4 L 1 N v d X J j Z S 5 7 T U F K T 1 I s N H 0 m c X V v d D s s J n F 1 b 3 Q 7 U 2 V j d G l v b j E v Q X B w Z W 5 k O C 9 T b 3 V y Y 2 U u e 0 1 J T k 9 S L D V 9 J n F 1 b 3 Q 7 L C Z x d W 9 0 O 1 N l Y 3 R p b 2 4 x L 0 F w c G V u Z D g v U 2 9 1 c m N l L n t U W C B Q T 1 d F U i w 2 f S Z x d W 9 0 O y w m c X V v d D t T Z W N 0 a W 9 u M S 9 B c H B l b m Q 4 L 1 N v d X J j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N z o w N j o x N C 4 0 N j M y N z U 1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N D R t X 0 F s d W 1 p b n V t R m 9 p b C 9 D a G F u Z 2 V k I F R 5 c G U u e 1 N D Q U 4 s M H 0 m c X V v d D s s J n F 1 b 3 Q 7 U 2 V j d G l v b j E v M S A 0 N G 1 f Q W x 1 b W l u d W 1 G b 2 l s L 0 N o Y W 5 n Z W Q g V H l w Z S 5 7 Q U R E U k V T U y w x f S Z x d W 9 0 O y w m c X V v d D t T Z W N 0 a W 9 u M S 8 x I D Q 0 b V 9 B b H V t a W 5 1 b U Z v a W w v Q 2 h h b m d l Z C B U e X B l L n t U S U 1 F U 1 R B T V A s M n 0 m c X V v d D s s J n F 1 b 3 Q 7 U 2 V j d G l v b j E v M S A 0 N G 1 f Q W x 1 b W l u d W 1 G b 2 l s L 0 N o Y W 5 n Z W Q g V H l w Z S 5 7 V V V J R C w z f S Z x d W 9 0 O y w m c X V v d D t T Z W N 0 a W 9 u M S 8 x I D Q 0 b V 9 B b H V t a W 5 1 b U Z v a W w v Q 2 h h b m d l Z C B U e X B l L n t N Q U p P U i w 0 f S Z x d W 9 0 O y w m c X V v d D t T Z W N 0 a W 9 u M S 8 x I D Q 0 b V 9 B b H V t a W 5 1 b U Z v a W w v Q 2 h h b m d l Z C B U e X B l L n t N S U 5 P U i w 1 f S Z x d W 9 0 O y w m c X V v d D t T Z W N 0 a W 9 u M S 8 x I D Q 0 b V 9 B b H V t a W 5 1 b U Z v a W w v Q 2 h h b m d l Z C B U e X B l L n t U W C B Q T 1 d F U i w 2 f S Z x d W 9 0 O y w m c X V v d D t T Z W N 0 a W 9 u M S 8 x I D Q 0 b V 9 B b H V t a W 5 1 b U Z v a W w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N D R t X 0 F s d W 1 p b n V t R m 9 p b C 9 D a G F u Z 2 V k I F R 5 c G U u e 1 N D Q U 4 s M H 0 m c X V v d D s s J n F 1 b 3 Q 7 U 2 V j d G l v b j E v M S A 0 N G 1 f Q W x 1 b W l u d W 1 G b 2 l s L 0 N o Y W 5 n Z W Q g V H l w Z S 5 7 Q U R E U k V T U y w x f S Z x d W 9 0 O y w m c X V v d D t T Z W N 0 a W 9 u M S 8 x I D Q 0 b V 9 B b H V t a W 5 1 b U Z v a W w v Q 2 h h b m d l Z C B U e X B l L n t U S U 1 F U 1 R B T V A s M n 0 m c X V v d D s s J n F 1 b 3 Q 7 U 2 V j d G l v b j E v M S A 0 N G 1 f Q W x 1 b W l u d W 1 G b 2 l s L 0 N o Y W 5 n Z W Q g V H l w Z S 5 7 V V V J R C w z f S Z x d W 9 0 O y w m c X V v d D t T Z W N 0 a W 9 u M S 8 x I D Q 0 b V 9 B b H V t a W 5 1 b U Z v a W w v Q 2 h h b m d l Z C B U e X B l L n t N Q U p P U i w 0 f S Z x d W 9 0 O y w m c X V v d D t T Z W N 0 a W 9 u M S 8 x I D Q 0 b V 9 B b H V t a W 5 1 b U Z v a W w v Q 2 h h b m d l Z C B U e X B l L n t N S U 5 P U i w 1 f S Z x d W 9 0 O y w m c X V v d D t T Z W N 0 a W 9 u M S 8 x I D Q 0 b V 9 B b H V t a W 5 1 b U Z v a W w v Q 2 h h b m d l Z C B U e X B l L n t U W C B Q T 1 d F U i w 2 f S Z x d W 9 0 O y w m c X V v d D t T Z W N 0 a W 9 u M S 8 x I D Q 0 b V 9 B b H V t a W 5 1 b U Z v a W w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N D R t X 0 F s d W 1 p b n V t R m 9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Q W x 1 b W l u d W 1 G b 2 l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N z o w N j o 1 N y 4 0 M j U w M z Y 5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N D R t X 0 F s d W 1 p b n V t R m 9 p b D I v Q 2 h h b m d l Z C B U e X B l L n t T Q 0 F O L D B 9 J n F 1 b 3 Q 7 L C Z x d W 9 0 O 1 N l Y 3 R p b 2 4 x L z E g N D R t X 0 F s d W 1 p b n V t R m 9 p b D I v Q 2 h h b m d l Z C B U e X B l L n t B R E R S R V N T L D F 9 J n F 1 b 3 Q 7 L C Z x d W 9 0 O 1 N l Y 3 R p b 2 4 x L z E g N D R t X 0 F s d W 1 p b n V t R m 9 p b D I v Q 2 h h b m d l Z C B U e X B l L n t U S U 1 F U 1 R B T V A s M n 0 m c X V v d D s s J n F 1 b 3 Q 7 U 2 V j d G l v b j E v M S A 0 N G 1 f Q W x 1 b W l u d W 1 G b 2 l s M i 9 D a G F u Z 2 V k I F R 5 c G U u e 1 V V S U Q s M 3 0 m c X V v d D s s J n F 1 b 3 Q 7 U 2 V j d G l v b j E v M S A 0 N G 1 f Q W x 1 b W l u d W 1 G b 2 l s M i 9 D a G F u Z 2 V k I F R 5 c G U u e 0 1 B S k 9 S L D R 9 J n F 1 b 3 Q 7 L C Z x d W 9 0 O 1 N l Y 3 R p b 2 4 x L z E g N D R t X 0 F s d W 1 p b n V t R m 9 p b D I v Q 2 h h b m d l Z C B U e X B l L n t N S U 5 P U i w 1 f S Z x d W 9 0 O y w m c X V v d D t T Z W N 0 a W 9 u M S 8 x I D Q 0 b V 9 B b H V t a W 5 1 b U Z v a W w y L 0 N o Y W 5 n Z W Q g V H l w Z S 5 7 V F g g U E 9 X R V I s N n 0 m c X V v d D s s J n F 1 b 3 Q 7 U 2 V j d G l v b j E v M S A 0 N G 1 f Q W x 1 b W l u d W 1 G b 2 l s M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S A 0 N G 1 f Q W x 1 b W l u d W 1 G b 2 l s M i 9 D a G F u Z 2 V k I F R 5 c G U u e 1 N D Q U 4 s M H 0 m c X V v d D s s J n F 1 b 3 Q 7 U 2 V j d G l v b j E v M S A 0 N G 1 f Q W x 1 b W l u d W 1 G b 2 l s M i 9 D a G F u Z 2 V k I F R 5 c G U u e 0 F E R F J F U 1 M s M X 0 m c X V v d D s s J n F 1 b 3 Q 7 U 2 V j d G l v b j E v M S A 0 N G 1 f Q W x 1 b W l u d W 1 G b 2 l s M i 9 D a G F u Z 2 V k I F R 5 c G U u e 1 R J T U V T V E F N U C w y f S Z x d W 9 0 O y w m c X V v d D t T Z W N 0 a W 9 u M S 8 x I D Q 0 b V 9 B b H V t a W 5 1 b U Z v a W w y L 0 N o Y W 5 n Z W Q g V H l w Z S 5 7 V V V J R C w z f S Z x d W 9 0 O y w m c X V v d D t T Z W N 0 a W 9 u M S 8 x I D Q 0 b V 9 B b H V t a W 5 1 b U Z v a W w y L 0 N o Y W 5 n Z W Q g V H l w Z S 5 7 T U F K T 1 I s N H 0 m c X V v d D s s J n F 1 b 3 Q 7 U 2 V j d G l v b j E v M S A 0 N G 1 f Q W x 1 b W l u d W 1 G b 2 l s M i 9 D a G F u Z 2 V k I F R 5 c G U u e 0 1 J T k 9 S L D V 9 J n F 1 b 3 Q 7 L C Z x d W 9 0 O 1 N l Y 3 R p b 2 4 x L z E g N D R t X 0 F s d W 1 p b n V t R m 9 p b D I v Q 2 h h b m d l Z C B U e X B l L n t U W C B Q T 1 d F U i w 2 f S Z x d W 9 0 O y w m c X V v d D t T Z W N 0 a W 9 u M S 8 x I D Q 0 b V 9 B b H V t a W 5 1 b U Z v a W w y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Q 0 b V 9 B b H V t a W 5 1 b U Z v a W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Q W x 1 b W l u d W 1 G b 2 l s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E 9 i c 3 R y d W N 0 a W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N z o w N z o 0 M i 4 0 N T k 2 M z U 5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N D R t X 0 F s d W 1 p b n V t R m 9 p b E 9 i c 3 R y d W N 0 a W 9 u M y 9 D a G F u Z 2 V k I F R 5 c G U u e 1 N D Q U 4 s M H 0 m c X V v d D s s J n F 1 b 3 Q 7 U 2 V j d G l v b j E v M S A 0 N G 1 f Q W x 1 b W l u d W 1 G b 2 l s T 2 J z d H J 1 Y 3 R p b 2 4 z L 0 N o Y W 5 n Z W Q g V H l w Z S 5 7 Q U R E U k V T U y w x f S Z x d W 9 0 O y w m c X V v d D t T Z W N 0 a W 9 u M S 8 x I D Q 0 b V 9 B b H V t a W 5 1 b U Z v a W x P Y n N 0 c n V j d G l v b j M v Q 2 h h b m d l Z C B U e X B l L n t U S U 1 F U 1 R B T V A s M n 0 m c X V v d D s s J n F 1 b 3 Q 7 U 2 V j d G l v b j E v M S A 0 N G 1 f Q W x 1 b W l u d W 1 G b 2 l s T 2 J z d H J 1 Y 3 R p b 2 4 z L 0 N o Y W 5 n Z W Q g V H l w Z S 5 7 V V V J R C w z f S Z x d W 9 0 O y w m c X V v d D t T Z W N 0 a W 9 u M S 8 x I D Q 0 b V 9 B b H V t a W 5 1 b U Z v a W x P Y n N 0 c n V j d G l v b j M v Q 2 h h b m d l Z C B U e X B l L n t N Q U p P U i w 0 f S Z x d W 9 0 O y w m c X V v d D t T Z W N 0 a W 9 u M S 8 x I D Q 0 b V 9 B b H V t a W 5 1 b U Z v a W x P Y n N 0 c n V j d G l v b j M v Q 2 h h b m d l Z C B U e X B l L n t N S U 5 P U i w 1 f S Z x d W 9 0 O y w m c X V v d D t T Z W N 0 a W 9 u M S 8 x I D Q 0 b V 9 B b H V t a W 5 1 b U Z v a W x P Y n N 0 c n V j d G l v b j M v Q 2 h h b m d l Z C B U e X B l L n t U W C B Q T 1 d F U i w 2 f S Z x d W 9 0 O y w m c X V v d D t T Z W N 0 a W 9 u M S 8 x I D Q 0 b V 9 B b H V t a W 5 1 b U Z v a W x P Y n N 0 c n V j d G l v b j M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N D R t X 0 F s d W 1 p b n V t R m 9 p b E 9 i c 3 R y d W N 0 a W 9 u M y 9 D a G F u Z 2 V k I F R 5 c G U u e 1 N D Q U 4 s M H 0 m c X V v d D s s J n F 1 b 3 Q 7 U 2 V j d G l v b j E v M S A 0 N G 1 f Q W x 1 b W l u d W 1 G b 2 l s T 2 J z d H J 1 Y 3 R p b 2 4 z L 0 N o Y W 5 n Z W Q g V H l w Z S 5 7 Q U R E U k V T U y w x f S Z x d W 9 0 O y w m c X V v d D t T Z W N 0 a W 9 u M S 8 x I D Q 0 b V 9 B b H V t a W 5 1 b U Z v a W x P Y n N 0 c n V j d G l v b j M v Q 2 h h b m d l Z C B U e X B l L n t U S U 1 F U 1 R B T V A s M n 0 m c X V v d D s s J n F 1 b 3 Q 7 U 2 V j d G l v b j E v M S A 0 N G 1 f Q W x 1 b W l u d W 1 G b 2 l s T 2 J z d H J 1 Y 3 R p b 2 4 z L 0 N o Y W 5 n Z W Q g V H l w Z S 5 7 V V V J R C w z f S Z x d W 9 0 O y w m c X V v d D t T Z W N 0 a W 9 u M S 8 x I D Q 0 b V 9 B b H V t a W 5 1 b U Z v a W x P Y n N 0 c n V j d G l v b j M v Q 2 h h b m d l Z C B U e X B l L n t N Q U p P U i w 0 f S Z x d W 9 0 O y w m c X V v d D t T Z W N 0 a W 9 u M S 8 x I D Q 0 b V 9 B b H V t a W 5 1 b U Z v a W x P Y n N 0 c n V j d G l v b j M v Q 2 h h b m d l Z C B U e X B l L n t N S U 5 P U i w 1 f S Z x d W 9 0 O y w m c X V v d D t T Z W N 0 a W 9 u M S 8 x I D Q 0 b V 9 B b H V t a W 5 1 b U Z v a W x P Y n N 0 c n V j d G l v b j M v Q 2 h h b m d l Z C B U e X B l L n t U W C B Q T 1 d F U i w 2 f S Z x d W 9 0 O y w m c X V v d D t T Z W N 0 a W 9 u M S 8 x I D Q 0 b V 9 B b H V t a W 5 1 b U Z v a W x P Y n N 0 c n V j d G l v b j M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N D R t X 0 F s d W 1 p b n V t R m 9 p b E 9 i c 3 R y d W N 0 a W 9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E 9 i c 3 R y d W N 0 a W 9 u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F s d W 1 p b n V t R m 9 p b E 9 i c 3 R y d W N 0 a W 9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B w Z W 5 k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E 3 O j A 4 O j Q 0 L j Q w M D U z O D J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O S 9 T b 3 V y Y 2 U u e 1 N D Q U 4 s M H 0 m c X V v d D s s J n F 1 b 3 Q 7 U 2 V j d G l v b j E v Q X B w Z W 5 k O S 9 T b 3 V y Y 2 U u e 0 F E R F J F U 1 M s M X 0 m c X V v d D s s J n F 1 b 3 Q 7 U 2 V j d G l v b j E v Q X B w Z W 5 k O S 9 T b 3 V y Y 2 U u e 1 R J T U V T V E F N U C w y f S Z x d W 9 0 O y w m c X V v d D t T Z W N 0 a W 9 u M S 9 B c H B l b m Q 5 L 1 N v d X J j Z S 5 7 V V V J R C w z f S Z x d W 9 0 O y w m c X V v d D t T Z W N 0 a W 9 u M S 9 B c H B l b m Q 5 L 1 N v d X J j Z S 5 7 T U F K T 1 I s N H 0 m c X V v d D s s J n F 1 b 3 Q 7 U 2 V j d G l v b j E v Q X B w Z W 5 k O S 9 T b 3 V y Y 2 U u e 0 1 J T k 9 S L D V 9 J n F 1 b 3 Q 7 L C Z x d W 9 0 O 1 N l Y 3 R p b 2 4 x L 0 F w c G V u Z D k v U 2 9 1 c m N l L n t U W C B Q T 1 d F U i w 2 f S Z x d W 9 0 O y w m c X V v d D t T Z W N 0 a W 9 u M S 9 B c H B l b m Q 5 L 1 N v d X J j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H B l b m Q 5 L 1 N v d X J j Z S 5 7 U 0 N B T i w w f S Z x d W 9 0 O y w m c X V v d D t T Z W N 0 a W 9 u M S 9 B c H B l b m Q 5 L 1 N v d X J j Z S 5 7 Q U R E U k V T U y w x f S Z x d W 9 0 O y w m c X V v d D t T Z W N 0 a W 9 u M S 9 B c H B l b m Q 5 L 1 N v d X J j Z S 5 7 V E l N R V N U Q U 1 Q L D J 9 J n F 1 b 3 Q 7 L C Z x d W 9 0 O 1 N l Y 3 R p b 2 4 x L 0 F w c G V u Z D k v U 2 9 1 c m N l L n t V V U l E L D N 9 J n F 1 b 3 Q 7 L C Z x d W 9 0 O 1 N l Y 3 R p b 2 4 x L 0 F w c G V u Z D k v U 2 9 1 c m N l L n t N Q U p P U i w 0 f S Z x d W 9 0 O y w m c X V v d D t T Z W N 0 a W 9 u M S 9 B c H B l b m Q 5 L 1 N v d X J j Z S 5 7 T U l O T 1 I s N X 0 m c X V v d D s s J n F 1 b 3 Q 7 U 2 V j d G l v b j E v Q X B w Z W 5 k O S 9 T b 3 V y Y 2 U u e 1 R Y I F B P V 0 V S L D Z 9 J n F 1 b 3 Q 7 L C Z x d W 9 0 O 1 N l Y 3 R p b 2 4 x L 0 F w c G V u Z D k v U 2 9 1 c m N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e X d h b G x f U 2 N h b l 8 x J T I w N D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H J 5 d 2 F s b F 9 T Y 2 F u X z F f N D R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T c 6 M j Y 6 M D k u N D I 0 N T A 1 N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n l 3 Y W x s X 1 N j Y W 5 f M S A 0 N G 0 v Q 2 h h b m d l Z C B U e X B l L n t T Q 0 F O L D B 9 J n F 1 b 3 Q 7 L C Z x d W 9 0 O 1 N l Y 3 R p b 2 4 x L 0 R y e X d h b G x f U 2 N h b l 8 x I D Q 0 b S 9 D a G F u Z 2 V k I F R 5 c G U u e 0 F E R F J F U 1 M s M X 0 m c X V v d D s s J n F 1 b 3 Q 7 U 2 V j d G l v b j E v R H J 5 d 2 F s b F 9 T Y 2 F u X z E g N D R t L 0 N o Y W 5 n Z W Q g V H l w Z S 5 7 V E l N R V N U Q U 1 Q L D J 9 J n F 1 b 3 Q 7 L C Z x d W 9 0 O 1 N l Y 3 R p b 2 4 x L 0 R y e X d h b G x f U 2 N h b l 8 x I D Q 0 b S 9 D a G F u Z 2 V k I F R 5 c G U u e 1 V V S U Q s M 3 0 m c X V v d D s s J n F 1 b 3 Q 7 U 2 V j d G l v b j E v R H J 5 d 2 F s b F 9 T Y 2 F u X z E g N D R t L 0 N o Y W 5 n Z W Q g V H l w Z S 5 7 T U F K T 1 I s N H 0 m c X V v d D s s J n F 1 b 3 Q 7 U 2 V j d G l v b j E v R H J 5 d 2 F s b F 9 T Y 2 F u X z E g N D R t L 0 N o Y W 5 n Z W Q g V H l w Z S 5 7 T U l O T 1 I s N X 0 m c X V v d D s s J n F 1 b 3 Q 7 U 2 V j d G l v b j E v R H J 5 d 2 F s b F 9 T Y 2 F u X z E g N D R t L 0 N o Y W 5 n Z W Q g V H l w Z S 5 7 V F g g U E 9 X R V I s N n 0 m c X V v d D s s J n F 1 b 3 Q 7 U 2 V j d G l v b j E v R H J 5 d 2 F s b F 9 T Y 2 F u X z E g N D R t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c n l 3 Y W x s X 1 N j Y W 5 f M S A 0 N G 0 v Q 2 h h b m d l Z C B U e X B l L n t T Q 0 F O L D B 9 J n F 1 b 3 Q 7 L C Z x d W 9 0 O 1 N l Y 3 R p b 2 4 x L 0 R y e X d h b G x f U 2 N h b l 8 x I D Q 0 b S 9 D a G F u Z 2 V k I F R 5 c G U u e 0 F E R F J F U 1 M s M X 0 m c X V v d D s s J n F 1 b 3 Q 7 U 2 V j d G l v b j E v R H J 5 d 2 F s b F 9 T Y 2 F u X z E g N D R t L 0 N o Y W 5 n Z W Q g V H l w Z S 5 7 V E l N R V N U Q U 1 Q L D J 9 J n F 1 b 3 Q 7 L C Z x d W 9 0 O 1 N l Y 3 R p b 2 4 x L 0 R y e X d h b G x f U 2 N h b l 8 x I D Q 0 b S 9 D a G F u Z 2 V k I F R 5 c G U u e 1 V V S U Q s M 3 0 m c X V v d D s s J n F 1 b 3 Q 7 U 2 V j d G l v b j E v R H J 5 d 2 F s b F 9 T Y 2 F u X z E g N D R t L 0 N o Y W 5 n Z W Q g V H l w Z S 5 7 T U F K T 1 I s N H 0 m c X V v d D s s J n F 1 b 3 Q 7 U 2 V j d G l v b j E v R H J 5 d 2 F s b F 9 T Y 2 F u X z E g N D R t L 0 N o Y W 5 n Z W Q g V H l w Z S 5 7 T U l O T 1 I s N X 0 m c X V v d D s s J n F 1 b 3 Q 7 U 2 V j d G l v b j E v R H J 5 d 2 F s b F 9 T Y 2 F u X z E g N D R t L 0 N o Y W 5 n Z W Q g V H l w Z S 5 7 V F g g U E 9 X R V I s N n 0 m c X V v d D s s J n F 1 b 3 Q 7 U 2 V j d G l v b j E v R H J 5 d 2 F s b F 9 T Y 2 F u X z E g N D R t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J 5 d 2 F s b F 9 T Y 2 F u X z E l M j A 0 N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5 d 2 F s b F 9 T Y 2 F u X z E l M j A 0 N G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5 d 2 F s b F 9 T Y 2 F u X z E l M j A 0 N G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n l 3 Y W x s X 1 B l c n N v b l 9 Q b 2 N r Z X R U Z X N 0 X z E l M j A 0 N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c n l 3 Y W x s X 1 B l c n N v b l 9 Q b 2 N r Z X R U Z X N 0 X z F f N D R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E 3 O j I 5 O j Q w L j g 2 M D Y 1 M j R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5 d 2 F s b F 9 Q Z X J z b 2 5 f U G 9 j a 2 V 0 V G V z d F 8 x I D Q 0 b S 9 D a G F u Z 2 V k I F R 5 c G U u e 1 N D Q U 4 s M H 0 m c X V v d D s s J n F 1 b 3 Q 7 U 2 V j d G l v b j E v R H J 5 d 2 F s b F 9 Q Z X J z b 2 5 f U G 9 j a 2 V 0 V G V z d F 8 x I D Q 0 b S 9 D a G F u Z 2 V k I F R 5 c G U u e 0 F E R F J F U 1 M s M X 0 m c X V v d D s s J n F 1 b 3 Q 7 U 2 V j d G l v b j E v R H J 5 d 2 F s b F 9 Q Z X J z b 2 5 f U G 9 j a 2 V 0 V G V z d F 8 x I D Q 0 b S 9 D a G F u Z 2 V k I F R 5 c G U u e 1 R J T U V T V E F N U C w y f S Z x d W 9 0 O y w m c X V v d D t T Z W N 0 a W 9 u M S 9 E c n l 3 Y W x s X 1 B l c n N v b l 9 Q b 2 N r Z X R U Z X N 0 X z E g N D R t L 0 N o Y W 5 n Z W Q g V H l w Z S 5 7 V V V J R C w z f S Z x d W 9 0 O y w m c X V v d D t T Z W N 0 a W 9 u M S 9 E c n l 3 Y W x s X 1 B l c n N v b l 9 Q b 2 N r Z X R U Z X N 0 X z E g N D R t L 0 N o Y W 5 n Z W Q g V H l w Z S 5 7 T U F K T 1 I s N H 0 m c X V v d D s s J n F 1 b 3 Q 7 U 2 V j d G l v b j E v R H J 5 d 2 F s b F 9 Q Z X J z b 2 5 f U G 9 j a 2 V 0 V G V z d F 8 x I D Q 0 b S 9 D a G F u Z 2 V k I F R 5 c G U u e 0 1 J T k 9 S L D V 9 J n F 1 b 3 Q 7 L C Z x d W 9 0 O 1 N l Y 3 R p b 2 4 x L 0 R y e X d h b G x f U G V y c 2 9 u X 1 B v Y 2 t l d F R l c 3 R f M S A 0 N G 0 v Q 2 h h b m d l Z C B U e X B l L n t U W C B Q T 1 d F U i w 2 f S Z x d W 9 0 O y w m c X V v d D t T Z W N 0 a W 9 u M S 9 E c n l 3 Y W x s X 1 B l c n N v b l 9 Q b 2 N r Z X R U Z X N 0 X z E g N D R t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c n l 3 Y W x s X 1 B l c n N v b l 9 Q b 2 N r Z X R U Z X N 0 X z E g N D R t L 0 N o Y W 5 n Z W Q g V H l w Z S 5 7 U 0 N B T i w w f S Z x d W 9 0 O y w m c X V v d D t T Z W N 0 a W 9 u M S 9 E c n l 3 Y W x s X 1 B l c n N v b l 9 Q b 2 N r Z X R U Z X N 0 X z E g N D R t L 0 N o Y W 5 n Z W Q g V H l w Z S 5 7 Q U R E U k V T U y w x f S Z x d W 9 0 O y w m c X V v d D t T Z W N 0 a W 9 u M S 9 E c n l 3 Y W x s X 1 B l c n N v b l 9 Q b 2 N r Z X R U Z X N 0 X z E g N D R t L 0 N o Y W 5 n Z W Q g V H l w Z S 5 7 V E l N R V N U Q U 1 Q L D J 9 J n F 1 b 3 Q 7 L C Z x d W 9 0 O 1 N l Y 3 R p b 2 4 x L 0 R y e X d h b G x f U G V y c 2 9 u X 1 B v Y 2 t l d F R l c 3 R f M S A 0 N G 0 v Q 2 h h b m d l Z C B U e X B l L n t V V U l E L D N 9 J n F 1 b 3 Q 7 L C Z x d W 9 0 O 1 N l Y 3 R p b 2 4 x L 0 R y e X d h b G x f U G V y c 2 9 u X 1 B v Y 2 t l d F R l c 3 R f M S A 0 N G 0 v Q 2 h h b m d l Z C B U e X B l L n t N Q U p P U i w 0 f S Z x d W 9 0 O y w m c X V v d D t T Z W N 0 a W 9 u M S 9 E c n l 3 Y W x s X 1 B l c n N v b l 9 Q b 2 N r Z X R U Z X N 0 X z E g N D R t L 0 N o Y W 5 n Z W Q g V H l w Z S 5 7 T U l O T 1 I s N X 0 m c X V v d D s s J n F 1 b 3 Q 7 U 2 V j d G l v b j E v R H J 5 d 2 F s b F 9 Q Z X J z b 2 5 f U G 9 j a 2 V 0 V G V z d F 8 x I D Q 0 b S 9 D a G F u Z 2 V k I F R 5 c G U u e 1 R Y I F B P V 0 V S L D Z 9 J n F 1 b 3 Q 7 L C Z x d W 9 0 O 1 N l Y 3 R p b 2 4 x L 0 R y e X d h b G x f U G V y c 2 9 u X 1 B v Y 2 t l d F R l c 3 R f M S A 0 N G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c n l 3 Y W x s X 1 B l c n N v b l 9 Q b 2 N r Z X R U Z X N 0 X z E l M j A 0 N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5 d 2 F s b F 9 Q Z X J z b 2 5 f U G 9 j a 2 V 0 V G V z d F 8 x J T I w N D R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e X d h b G x f U G V y c 2 9 u X 1 B v Y 2 t l d F R l c 3 R f M S U y M D Q 0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t X 2 5 v T 2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2 1 f b m 9 P Y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i A v P j x F b n R y e S B U e X B l P S J S Z W N v d m V y e V R h c m d l d E N v b H V t b i I g V m F s d W U 9 I m w 2 N C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T c 6 N D Y 6 N T E u O D A z N j I z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b V 9 u b 0 9 i I C g y K S 9 D a G F u Z 2 V k I F R 5 c G U u e 1 N D Q U 4 s M H 0 m c X V v d D s s J n F 1 b 3 Q 7 U 2 V j d G l v b j E v M 2 1 f b m 9 P Y i A o M i k v Q 2 h h b m d l Z C B U e X B l L n t B R E R S R V N T L D F 9 J n F 1 b 3 Q 7 L C Z x d W 9 0 O 1 N l Y 3 R p b 2 4 x L z N t X 2 5 v T 2 I g K D I p L 0 N o Y W 5 n Z W Q g V H l w Z S 5 7 V E l N R V N U Q U 1 Q L D J 9 J n F 1 b 3 Q 7 L C Z x d W 9 0 O 1 N l Y 3 R p b 2 4 x L z N t X 2 5 v T 2 I g K D I p L 0 N o Y W 5 n Z W Q g V H l w Z S 5 7 V V V J R C w z f S Z x d W 9 0 O y w m c X V v d D t T Z W N 0 a W 9 u M S 8 z b V 9 u b 0 9 i I C g y K S 9 D a G F u Z 2 V k I F R 5 c G U u e 0 1 B S k 9 S L D R 9 J n F 1 b 3 Q 7 L C Z x d W 9 0 O 1 N l Y 3 R p b 2 4 x L z N t X 2 5 v T 2 I g K D I p L 0 N o Y W 5 n Z W Q g V H l w Z S 5 7 T U l O T 1 I s N X 0 m c X V v d D s s J n F 1 b 3 Q 7 U 2 V j d G l v b j E v M 2 1 f b m 9 P Y i A o M i k v Q 2 h h b m d l Z C B U e X B l L n t U W C B Q T 1 d F U i w 2 f S Z x d W 9 0 O y w m c X V v d D t T Z W N 0 a W 9 u M S 8 z b V 9 u b 0 9 i I C g y K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2 1 f b m 9 P Y i A o M i k v Q 2 h h b m d l Z C B U e X B l L n t T Q 0 F O L D B 9 J n F 1 b 3 Q 7 L C Z x d W 9 0 O 1 N l Y 3 R p b 2 4 x L z N t X 2 5 v T 2 I g K D I p L 0 N o Y W 5 n Z W Q g V H l w Z S 5 7 Q U R E U k V T U y w x f S Z x d W 9 0 O y w m c X V v d D t T Z W N 0 a W 9 u M S 8 z b V 9 u b 0 9 i I C g y K S 9 D a G F u Z 2 V k I F R 5 c G U u e 1 R J T U V T V E F N U C w y f S Z x d W 9 0 O y w m c X V v d D t T Z W N 0 a W 9 u M S 8 z b V 9 u b 0 9 i I C g y K S 9 D a G F u Z 2 V k I F R 5 c G U u e 1 V V S U Q s M 3 0 m c X V v d D s s J n F 1 b 3 Q 7 U 2 V j d G l v b j E v M 2 1 f b m 9 P Y i A o M i k v Q 2 h h b m d l Z C B U e X B l L n t N Q U p P U i w 0 f S Z x d W 9 0 O y w m c X V v d D t T Z W N 0 a W 9 u M S 8 z b V 9 u b 0 9 i I C g y K S 9 D a G F u Z 2 V k I F R 5 c G U u e 0 1 J T k 9 S L D V 9 J n F 1 b 3 Q 7 L C Z x d W 9 0 O 1 N l Y 3 R p b 2 4 x L z N t X 2 5 v T 2 I g K D I p L 0 N o Y W 5 n Z W Q g V H l w Z S 5 7 V F g g U E 9 X R V I s N n 0 m c X V v d D s s J n F 1 b 3 Q 7 U 2 V j d G l v b j E v M 2 1 f b m 9 P Y i A o M i k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b V 9 u b 0 9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t X 2 5 v T 2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1 f b m 9 P Y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W 1 f b m 9 P Y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i A v P j x F b n R y e S B U e X B l P S J S Z W N v d m V y e V R h c m d l d E N v b H V t b i I g V m F s d W U 9 I m w 3 M y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T c 6 N D g 6 M j E u M D k x N j I 1 O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b V 9 u b 0 9 i L 0 N o Y W 5 n Z W Q g V H l w Z S 5 7 U 0 N B T i w w f S Z x d W 9 0 O y w m c X V v d D t T Z W N 0 a W 9 u M S 8 1 b V 9 u b 0 9 i L 0 N o Y W 5 n Z W Q g V H l w Z S 5 7 Q U R E U k V T U y w x f S Z x d W 9 0 O y w m c X V v d D t T Z W N 0 a W 9 u M S 8 1 b V 9 u b 0 9 i L 0 N o Y W 5 n Z W Q g V H l w Z S 5 7 V E l N R V N U Q U 1 Q L D J 9 J n F 1 b 3 Q 7 L C Z x d W 9 0 O 1 N l Y 3 R p b 2 4 x L z V t X 2 5 v T 2 I v Q 2 h h b m d l Z C B U e X B l L n t V V U l E L D N 9 J n F 1 b 3 Q 7 L C Z x d W 9 0 O 1 N l Y 3 R p b 2 4 x L z V t X 2 5 v T 2 I v Q 2 h h b m d l Z C B U e X B l L n t N Q U p P U i w 0 f S Z x d W 9 0 O y w m c X V v d D t T Z W N 0 a W 9 u M S 8 1 b V 9 u b 0 9 i L 0 N o Y W 5 n Z W Q g V H l w Z S 5 7 T U l O T 1 I s N X 0 m c X V v d D s s J n F 1 b 3 Q 7 U 2 V j d G l v b j E v N W 1 f b m 9 P Y i 9 D a G F u Z 2 V k I F R 5 c G U u e 1 R Y I F B P V 0 V S L D Z 9 J n F 1 b 3 Q 7 L C Z x d W 9 0 O 1 N l Y 3 R p b 2 4 x L z V t X 2 5 v T 2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V t X 2 5 v T 2 I v Q 2 h h b m d l Z C B U e X B l L n t T Q 0 F O L D B 9 J n F 1 b 3 Q 7 L C Z x d W 9 0 O 1 N l Y 3 R p b 2 4 x L z V t X 2 5 v T 2 I v Q 2 h h b m d l Z C B U e X B l L n t B R E R S R V N T L D F 9 J n F 1 b 3 Q 7 L C Z x d W 9 0 O 1 N l Y 3 R p b 2 4 x L z V t X 2 5 v T 2 I v Q 2 h h b m d l Z C B U e X B l L n t U S U 1 F U 1 R B T V A s M n 0 m c X V v d D s s J n F 1 b 3 Q 7 U 2 V j d G l v b j E v N W 1 f b m 9 P Y i 9 D a G F u Z 2 V k I F R 5 c G U u e 1 V V S U Q s M 3 0 m c X V v d D s s J n F 1 b 3 Q 7 U 2 V j d G l v b j E v N W 1 f b m 9 P Y i 9 D a G F u Z 2 V k I F R 5 c G U u e 0 1 B S k 9 S L D R 9 J n F 1 b 3 Q 7 L C Z x d W 9 0 O 1 N l Y 3 R p b 2 4 x L z V t X 2 5 v T 2 I v Q 2 h h b m d l Z C B U e X B l L n t N S U 5 P U i w 1 f S Z x d W 9 0 O y w m c X V v d D t T Z W N 0 a W 9 u M S 8 1 b V 9 u b 0 9 i L 0 N o Y W 5 n Z W Q g V H l w Z S 5 7 V F g g U E 9 X R V I s N n 0 m c X V v d D s s J n F 1 b 3 Q 7 U 2 V j d G l v b j E v N W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t X 2 5 v T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f b m 9 P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D J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1 8 y b V 9 u b 0 9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l N T S S B W U y 4 g R G l z d G F u Y 2 U i I C 8 + P E V u d H J 5 I F R 5 c G U 9 I l J l Y 2 9 2 Z X J 5 V G F y Z 2 V 0 Q 2 9 s d W 1 u I i B W Y W x 1 Z T 0 i b D g y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N z o 1 M D o 0 N S 4 1 M j M 2 M j c z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M m 1 f b m 9 P Y i 9 D a G F u Z 2 V k I F R 5 c G U u e 1 N D Q U 4 s M H 0 m c X V v d D s s J n F 1 b 3 Q 7 U 2 V j d G l v b j E v N y A y b V 9 u b 0 9 i L 0 N o Y W 5 n Z W Q g V H l w Z S 5 7 Q U R E U k V T U y w x f S Z x d W 9 0 O y w m c X V v d D t T Z W N 0 a W 9 u M S 8 3 I D J t X 2 5 v T 2 I v Q 2 h h b m d l Z C B U e X B l L n t U S U 1 F U 1 R B T V A s M n 0 m c X V v d D s s J n F 1 b 3 Q 7 U 2 V j d G l v b j E v N y A y b V 9 u b 0 9 i L 0 N o Y W 5 n Z W Q g V H l w Z S 5 7 V V V J R C w z f S Z x d W 9 0 O y w m c X V v d D t T Z W N 0 a W 9 u M S 8 3 I D J t X 2 5 v T 2 I v Q 2 h h b m d l Z C B U e X B l L n t N Q U p P U i w 0 f S Z x d W 9 0 O y w m c X V v d D t T Z W N 0 a W 9 u M S 8 3 I D J t X 2 5 v T 2 I v Q 2 h h b m d l Z C B U e X B l L n t N S U 5 P U i w 1 f S Z x d W 9 0 O y w m c X V v d D t T Z W N 0 a W 9 u M S 8 3 I D J t X 2 5 v T 2 I v Q 2 h h b m d l Z C B U e X B l L n t U W C B Q T 1 d F U i w 2 f S Z x d W 9 0 O y w m c X V v d D t T Z W N 0 a W 9 u M S 8 3 I D J t X 2 5 v T 2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c g M m 1 f b m 9 P Y i 9 D a G F u Z 2 V k I F R 5 c G U u e 1 N D Q U 4 s M H 0 m c X V v d D s s J n F 1 b 3 Q 7 U 2 V j d G l v b j E v N y A y b V 9 u b 0 9 i L 0 N o Y W 5 n Z W Q g V H l w Z S 5 7 Q U R E U k V T U y w x f S Z x d W 9 0 O y w m c X V v d D t T Z W N 0 a W 9 u M S 8 3 I D J t X 2 5 v T 2 I v Q 2 h h b m d l Z C B U e X B l L n t U S U 1 F U 1 R B T V A s M n 0 m c X V v d D s s J n F 1 b 3 Q 7 U 2 V j d G l v b j E v N y A y b V 9 u b 0 9 i L 0 N o Y W 5 n Z W Q g V H l w Z S 5 7 V V V J R C w z f S Z x d W 9 0 O y w m c X V v d D t T Z W N 0 a W 9 u M S 8 3 I D J t X 2 5 v T 2 I v Q 2 h h b m d l Z C B U e X B l L n t N Q U p P U i w 0 f S Z x d W 9 0 O y w m c X V v d D t T Z W N 0 a W 9 u M S 8 3 I D J t X 2 5 v T 2 I v Q 2 h h b m d l Z C B U e X B l L n t N S U 5 P U i w 1 f S Z x d W 9 0 O y w m c X V v d D t T Z W N 0 a W 9 u M S 8 3 I D J t X 2 5 v T 2 I v Q 2 h h b m d l Z C B U e X B l L n t U W C B Q T 1 d F U i w 2 f S Z x d W 9 0 O y w m c X V v d D t T Z W N 0 a W 9 u M S 8 3 I D J t X 2 5 v T 2 I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J T I w M m 1 f b m 9 P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m 1 f b m 9 P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M m 1 f b m 9 P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G 1 f b m 9 P Y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i A v P j x F b n R y e S B U e X B l P S J S Z W N v d m V y e V R h c m d l d E N v b H V t b i I g V m F s d W U 9 I m w 5 M S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T g 6 M T U 6 M T k u N z Q 5 N T A 5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b V 9 u b 0 9 i L 0 N o Y W 5 n Z W Q g V H l w Z S 5 7 U 0 N B T i w w f S Z x d W 9 0 O y w m c X V v d D t T Z W N 0 a W 9 u M S 8 4 b V 9 u b 0 9 i L 0 N o Y W 5 n Z W Q g V H l w Z S 5 7 Q U R E U k V T U y w x f S Z x d W 9 0 O y w m c X V v d D t T Z W N 0 a W 9 u M S 8 4 b V 9 u b 0 9 i L 0 N o Y W 5 n Z W Q g V H l w Z S 5 7 V E l N R V N U Q U 1 Q L D J 9 J n F 1 b 3 Q 7 L C Z x d W 9 0 O 1 N l Y 3 R p b 2 4 x L z h t X 2 5 v T 2 I v Q 2 h h b m d l Z C B U e X B l L n t V V U l E L D N 9 J n F 1 b 3 Q 7 L C Z x d W 9 0 O 1 N l Y 3 R p b 2 4 x L z h t X 2 5 v T 2 I v Q 2 h h b m d l Z C B U e X B l L n t N Q U p P U i w 0 f S Z x d W 9 0 O y w m c X V v d D t T Z W N 0 a W 9 u M S 8 4 b V 9 u b 0 9 i L 0 N o Y W 5 n Z W Q g V H l w Z S 5 7 T U l O T 1 I s N X 0 m c X V v d D s s J n F 1 b 3 Q 7 U 2 V j d G l v b j E v O G 1 f b m 9 P Y i 9 D a G F u Z 2 V k I F R 5 c G U u e 1 R Y I F B P V 0 V S L D Z 9 J n F 1 b 3 Q 7 L C Z x d W 9 0 O 1 N l Y 3 R p b 2 4 x L z h t X 2 5 v T 2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h t X 2 5 v T 2 I v Q 2 h h b m d l Z C B U e X B l L n t T Q 0 F O L D B 9 J n F 1 b 3 Q 7 L C Z x d W 9 0 O 1 N l Y 3 R p b 2 4 x L z h t X 2 5 v T 2 I v Q 2 h h b m d l Z C B U e X B l L n t B R E R S R V N T L D F 9 J n F 1 b 3 Q 7 L C Z x d W 9 0 O 1 N l Y 3 R p b 2 4 x L z h t X 2 5 v T 2 I v Q 2 h h b m d l Z C B U e X B l L n t U S U 1 F U 1 R B T V A s M n 0 m c X V v d D s s J n F 1 b 3 Q 7 U 2 V j d G l v b j E v O G 1 f b m 9 P Y i 9 D a G F u Z 2 V k I F R 5 c G U u e 1 V V S U Q s M 3 0 m c X V v d D s s J n F 1 b 3 Q 7 U 2 V j d G l v b j E v O G 1 f b m 9 P Y i 9 D a G F u Z 2 V k I F R 5 c G U u e 0 1 B S k 9 S L D R 9 J n F 1 b 3 Q 7 L C Z x d W 9 0 O 1 N l Y 3 R p b 2 4 x L z h t X 2 5 v T 2 I v Q 2 h h b m d l Z C B U e X B l L n t N S U 5 P U i w 1 f S Z x d W 9 0 O y w m c X V v d D t T Z W N 0 a W 9 u M S 8 4 b V 9 u b 0 9 i L 0 N o Y W 5 n Z W Q g V H l w Z S 5 7 V F g g U E 9 X R V I s N n 0 m c X V v d D s s J n F 1 b 3 Q 7 U 2 V j d G l v b j E v O G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t X 2 5 v T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G 1 f b m 9 P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t X 2 5 v T 2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I g L z 4 8 R W 5 0 c n k g V H l w Z T 0 i U m V j b 3 Z l c n l U Y X J n Z X R D b 2 x 1 b W 4 i I F Z h b H V l P S J s M T A w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O D o x N j o y M i 4 x O T Y 1 M D Q 5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V 9 u b 0 9 i L 0 N o Y W 5 n Z W Q g V H l w Z S 5 7 U 0 N B T i w w f S Z x d W 9 0 O y w m c X V v d D t T Z W N 0 a W 9 u M S 8 x M G 1 f b m 9 P Y i 9 D a G F u Z 2 V k I F R 5 c G U u e 0 F E R F J F U 1 M s M X 0 m c X V v d D s s J n F 1 b 3 Q 7 U 2 V j d G l v b j E v M T B t X 2 5 v T 2 I v Q 2 h h b m d l Z C B U e X B l L n t U S U 1 F U 1 R B T V A s M n 0 m c X V v d D s s J n F 1 b 3 Q 7 U 2 V j d G l v b j E v M T B t X 2 5 v T 2 I v Q 2 h h b m d l Z C B U e X B l L n t V V U l E L D N 9 J n F 1 b 3 Q 7 L C Z x d W 9 0 O 1 N l Y 3 R p b 2 4 x L z E w b V 9 u b 0 9 i L 0 N o Y W 5 n Z W Q g V H l w Z S 5 7 T U F K T 1 I s N H 0 m c X V v d D s s J n F 1 b 3 Q 7 U 2 V j d G l v b j E v M T B t X 2 5 v T 2 I v Q 2 h h b m d l Z C B U e X B l L n t N S U 5 P U i w 1 f S Z x d W 9 0 O y w m c X V v d D t T Z W N 0 a W 9 u M S 8 x M G 1 f b m 9 P Y i 9 D a G F u Z 2 V k I F R 5 c G U u e 1 R Y I F B P V 0 V S L D Z 9 J n F 1 b 3 Q 7 L C Z x d W 9 0 O 1 N l Y 3 R p b 2 4 x L z E w b V 9 u b 0 9 i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M G 1 f b m 9 P Y i 9 D a G F u Z 2 V k I F R 5 c G U u e 1 N D Q U 4 s M H 0 m c X V v d D s s J n F 1 b 3 Q 7 U 2 V j d G l v b j E v M T B t X 2 5 v T 2 I v Q 2 h h b m d l Z C B U e X B l L n t B R E R S R V N T L D F 9 J n F 1 b 3 Q 7 L C Z x d W 9 0 O 1 N l Y 3 R p b 2 4 x L z E w b V 9 u b 0 9 i L 0 N o Y W 5 n Z W Q g V H l w Z S 5 7 V E l N R V N U Q U 1 Q L D J 9 J n F 1 b 3 Q 7 L C Z x d W 9 0 O 1 N l Y 3 R p b 2 4 x L z E w b V 9 u b 0 9 i L 0 N o Y W 5 n Z W Q g V H l w Z S 5 7 V V V J R C w z f S Z x d W 9 0 O y w m c X V v d D t T Z W N 0 a W 9 u M S 8 x M G 1 f b m 9 P Y i 9 D a G F u Z 2 V k I F R 5 c G U u e 0 1 B S k 9 S L D R 9 J n F 1 b 3 Q 7 L C Z x d W 9 0 O 1 N l Y 3 R p b 2 4 x L z E w b V 9 u b 0 9 i L 0 N o Y W 5 n Z W Q g V H l w Z S 5 7 T U l O T 1 I s N X 0 m c X V v d D s s J n F 1 b 3 Q 7 U 2 V j d G l v b j E v M T B t X 2 5 v T 2 I v Q 2 h h b m d l Z C B U e X B l L n t U W C B Q T 1 d F U i w 2 f S Z x d W 9 0 O y w m c X V v d D t T Z W N 0 a W 9 u M S 8 x M G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b V 9 u b 0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t X 2 5 v T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F t X 2 5 v T 2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I g L z 4 8 R W 5 0 c n k g V H l w Z T 0 i U m V j b 3 Z l c n l U Y X J n Z X R D b 2 x 1 b W 4 i I F Z h b H V l P S J s M T A 5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x O D o x N z o y N i 4 w O D k 1 M D Q 4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b V 9 u b 0 9 i L 0 N o Y W 5 n Z W Q g V H l w Z S 5 7 U 0 N B T i w w f S Z x d W 9 0 O y w m c X V v d D t T Z W N 0 a W 9 u M S 8 x M W 1 f b m 9 P Y i 9 D a G F u Z 2 V k I F R 5 c G U u e 0 F E R F J F U 1 M s M X 0 m c X V v d D s s J n F 1 b 3 Q 7 U 2 V j d G l v b j E v M T F t X 2 5 v T 2 I v Q 2 h h b m d l Z C B U e X B l L n t U S U 1 F U 1 R B T V A s M n 0 m c X V v d D s s J n F 1 b 3 Q 7 U 2 V j d G l v b j E v M T F t X 2 5 v T 2 I v Q 2 h h b m d l Z C B U e X B l L n t V V U l E L D N 9 J n F 1 b 3 Q 7 L C Z x d W 9 0 O 1 N l Y 3 R p b 2 4 x L z E x b V 9 u b 0 9 i L 0 N o Y W 5 n Z W Q g V H l w Z S 5 7 T U F K T 1 I s N H 0 m c X V v d D s s J n F 1 b 3 Q 7 U 2 V j d G l v b j E v M T F t X 2 5 v T 2 I v Q 2 h h b m d l Z C B U e X B l L n t N S U 5 P U i w 1 f S Z x d W 9 0 O y w m c X V v d D t T Z W N 0 a W 9 u M S 8 x M W 1 f b m 9 P Y i 9 D a G F u Z 2 V k I F R 5 c G U u e 1 R Y I F B P V 0 V S L D Z 9 J n F 1 b 3 Q 7 L C Z x d W 9 0 O 1 N l Y 3 R p b 2 4 x L z E x b V 9 u b 0 9 i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M W 1 f b m 9 P Y i 9 D a G F u Z 2 V k I F R 5 c G U u e 1 N D Q U 4 s M H 0 m c X V v d D s s J n F 1 b 3 Q 7 U 2 V j d G l v b j E v M T F t X 2 5 v T 2 I v Q 2 h h b m d l Z C B U e X B l L n t B R E R S R V N T L D F 9 J n F 1 b 3 Q 7 L C Z x d W 9 0 O 1 N l Y 3 R p b 2 4 x L z E x b V 9 u b 0 9 i L 0 N o Y W 5 n Z W Q g V H l w Z S 5 7 V E l N R V N U Q U 1 Q L D J 9 J n F 1 b 3 Q 7 L C Z x d W 9 0 O 1 N l Y 3 R p b 2 4 x L z E x b V 9 u b 0 9 i L 0 N o Y W 5 n Z W Q g V H l w Z S 5 7 V V V J R C w z f S Z x d W 9 0 O y w m c X V v d D t T Z W N 0 a W 9 u M S 8 x M W 1 f b m 9 P Y i 9 D a G F u Z 2 V k I F R 5 c G U u e 0 1 B S k 9 S L D R 9 J n F 1 b 3 Q 7 L C Z x d W 9 0 O 1 N l Y 3 R p b 2 4 x L z E x b V 9 u b 0 9 i L 0 N o Y W 5 n Z W Q g V H l w Z S 5 7 T U l O T 1 I s N X 0 m c X V v d D s s J n F 1 b 3 Q 7 U 2 V j d G l v b j E v M T F t X 2 5 v T 2 I v Q 2 h h b m d l Z C B U e X B l L n t U W C B Q T 1 d F U i w 2 f S Z x d W 9 0 O y w m c X V v d D t T Z W N 0 a W 9 u M S 8 x M W 1 f b m 9 P Y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b V 9 u b 0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b V 9 u b 0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b V 9 u b 0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3 V 0 Z G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b V 9 v d X R k b 2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l N T S S B W U y 4 g R G l z d G F u Y 2 U g T 3 V 0 c 2 l k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E 6 M j U 6 M D k u N D Q 0 N z A 5 O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b V 9 v d X R k b 2 9 y L 0 N o Y W 5 n Z W Q g V H l w Z S 5 7 U 0 N B T i w w f S Z x d W 9 0 O y w m c X V v d D t T Z W N 0 a W 9 u M S 8 w b V 9 v d X R k b 2 9 y L 0 N o Y W 5 n Z W Q g V H l w Z S 5 7 Q U R E U k V T U y w x f S Z x d W 9 0 O y w m c X V v d D t T Z W N 0 a W 9 u M S 8 w b V 9 v d X R k b 2 9 y L 0 N o Y W 5 n Z W Q g V H l w Z S 5 7 V E l N R V N U Q U 1 Q L D J 9 J n F 1 b 3 Q 7 L C Z x d W 9 0 O 1 N l Y 3 R p b 2 4 x L z B t X 2 9 1 d G R v b 3 I v Q 2 h h b m d l Z C B U e X B l L n t V V U l E L D N 9 J n F 1 b 3 Q 7 L C Z x d W 9 0 O 1 N l Y 3 R p b 2 4 x L z B t X 2 9 1 d G R v b 3 I v Q 2 h h b m d l Z C B U e X B l L n t N Q U p P U i w 0 f S Z x d W 9 0 O y w m c X V v d D t T Z W N 0 a W 9 u M S 8 w b V 9 v d X R k b 2 9 y L 0 N o Y W 5 n Z W Q g V H l w Z S 5 7 T U l O T 1 I s N X 0 m c X V v d D s s J n F 1 b 3 Q 7 U 2 V j d G l v b j E v M G 1 f b 3 V 0 Z G 9 v c i 9 D a G F u Z 2 V k I F R 5 c G U u e 1 R Y I F B P V 0 V S L D Z 9 J n F 1 b 3 Q 7 L C Z x d W 9 0 O 1 N l Y 3 R p b 2 4 x L z B t X 2 9 1 d G R v b 3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B t X 2 9 1 d G R v b 3 I v Q 2 h h b m d l Z C B U e X B l L n t T Q 0 F O L D B 9 J n F 1 b 3 Q 7 L C Z x d W 9 0 O 1 N l Y 3 R p b 2 4 x L z B t X 2 9 1 d G R v b 3 I v Q 2 h h b m d l Z C B U e X B l L n t B R E R S R V N T L D F 9 J n F 1 b 3 Q 7 L C Z x d W 9 0 O 1 N l Y 3 R p b 2 4 x L z B t X 2 9 1 d G R v b 3 I v Q 2 h h b m d l Z C B U e X B l L n t U S U 1 F U 1 R B T V A s M n 0 m c X V v d D s s J n F 1 b 3 Q 7 U 2 V j d G l v b j E v M G 1 f b 3 V 0 Z G 9 v c i 9 D a G F u Z 2 V k I F R 5 c G U u e 1 V V S U Q s M 3 0 m c X V v d D s s J n F 1 b 3 Q 7 U 2 V j d G l v b j E v M G 1 f b 3 V 0 Z G 9 v c i 9 D a G F u Z 2 V k I F R 5 c G U u e 0 1 B S k 9 S L D R 9 J n F 1 b 3 Q 7 L C Z x d W 9 0 O 1 N l Y 3 R p b 2 4 x L z B t X 2 9 1 d G R v b 3 I v Q 2 h h b m d l Z C B U e X B l L n t N S U 5 P U i w 1 f S Z x d W 9 0 O y w m c X V v d D t T Z W N 0 a W 9 u M S 8 w b V 9 v d X R k b 2 9 y L 0 N o Y W 5 n Z W Q g V H l w Z S 5 7 V F g g U E 9 X R V I s N n 0 m c X V v d D s s J n F 1 b 3 Q 7 U 2 V j d G l v b j E v M G 1 f b 3 V 0 Z G 9 v c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t X 2 9 1 d G R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1 f b 3 V 0 Z G 9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b V 9 v d X R k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V t X 2 9 1 d G R v b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F 8 1 b V 9 v d X R k b 2 9 y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l N T S S B W U y 4 g R G l z d G F u Y 2 U g T 3 V 0 c 2 l k Z S I g L z 4 8 R W 5 0 c n k g V H l w Z T 0 i U m V j b 3 Z l c n l U Y X J n Z X R D b 2 x 1 b W 4 i I F Z h b H V l P S J s M T A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A x O j I 2 O j A z L j Y 5 N z Y 0 M z J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A 1 b V 9 v d X R k b 2 9 y I C g y K S 9 D a G F u Z 2 V k I F R 5 c G U u e 1 N D Q U 4 s M H 0 m c X V v d D s s J n F 1 b 3 Q 7 U 2 V j d G l v b j E v M C A 1 b V 9 v d X R k b 2 9 y I C g y K S 9 D a G F u Z 2 V k I F R 5 c G U u e 0 F E R F J F U 1 M s M X 0 m c X V v d D s s J n F 1 b 3 Q 7 U 2 V j d G l v b j E v M C A 1 b V 9 v d X R k b 2 9 y I C g y K S 9 D a G F u Z 2 V k I F R 5 c G U u e 1 R J T U V T V E F N U C w y f S Z x d W 9 0 O y w m c X V v d D t T Z W N 0 a W 9 u M S 8 w I D V t X 2 9 1 d G R v b 3 I g K D I p L 0 N o Y W 5 n Z W Q g V H l w Z S 5 7 V V V J R C w z f S Z x d W 9 0 O y w m c X V v d D t T Z W N 0 a W 9 u M S 8 w I D V t X 2 9 1 d G R v b 3 I g K D I p L 0 N o Y W 5 n Z W Q g V H l w Z S 5 7 T U F K T 1 I s N H 0 m c X V v d D s s J n F 1 b 3 Q 7 U 2 V j d G l v b j E v M C A 1 b V 9 v d X R k b 2 9 y I C g y K S 9 D a G F u Z 2 V k I F R 5 c G U u e 0 1 J T k 9 S L D V 9 J n F 1 b 3 Q 7 L C Z x d W 9 0 O 1 N l Y 3 R p b 2 4 x L z A g N W 1 f b 3 V 0 Z G 9 v c i A o M i k v Q 2 h h b m d l Z C B U e X B l L n t U W C B Q T 1 d F U i w 2 f S Z x d W 9 0 O y w m c X V v d D t T Z W N 0 a W 9 u M S 8 w I D V t X 2 9 1 d G R v b 3 I g K D I p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I D V t X 2 9 1 d G R v b 3 I g K D I p L 0 N o Y W 5 n Z W Q g V H l w Z S 5 7 U 0 N B T i w w f S Z x d W 9 0 O y w m c X V v d D t T Z W N 0 a W 9 u M S 8 w I D V t X 2 9 1 d G R v b 3 I g K D I p L 0 N o Y W 5 n Z W Q g V H l w Z S 5 7 Q U R E U k V T U y w x f S Z x d W 9 0 O y w m c X V v d D t T Z W N 0 a W 9 u M S 8 w I D V t X 2 9 1 d G R v b 3 I g K D I p L 0 N o Y W 5 n Z W Q g V H l w Z S 5 7 V E l N R V N U Q U 1 Q L D J 9 J n F 1 b 3 Q 7 L C Z x d W 9 0 O 1 N l Y 3 R p b 2 4 x L z A g N W 1 f b 3 V 0 Z G 9 v c i A o M i k v Q 2 h h b m d l Z C B U e X B l L n t V V U l E L D N 9 J n F 1 b 3 Q 7 L C Z x d W 9 0 O 1 N l Y 3 R p b 2 4 x L z A g N W 1 f b 3 V 0 Z G 9 v c i A o M i k v Q 2 h h b m d l Z C B U e X B l L n t N Q U p P U i w 0 f S Z x d W 9 0 O y w m c X V v d D t T Z W N 0 a W 9 u M S 8 w I D V t X 2 9 1 d G R v b 3 I g K D I p L 0 N o Y W 5 n Z W Q g V H l w Z S 5 7 T U l O T 1 I s N X 0 m c X V v d D s s J n F 1 b 3 Q 7 U 2 V j d G l v b j E v M C A 1 b V 9 v d X R k b 2 9 y I C g y K S 9 D a G F u Z 2 V k I F R 5 c G U u e 1 R Y I F B P V 0 V S L D Z 9 J n F 1 b 3 Q 7 L C Z x d W 9 0 O 1 N l Y 3 R p b 2 4 x L z A g N W 1 f b 3 V 0 Z G 9 v c i A o M i k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I w N W 1 f b 3 V 0 Z G 9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W 1 f b 3 V 0 Z G 9 v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W 1 f b 3 V 0 Z G 9 v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X 2 9 1 d G R v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W 1 f b 3 V 0 Z G 9 v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E 9 1 d H N p Z G U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w M T o y N z o x N i 4 x N D Q 0 O D Q 4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t X 2 9 1 d G R v b 3 I v Q 2 h h b m d l Z C B U e X B l L n t T Q 0 F O L D B 9 J n F 1 b 3 Q 7 L C Z x d W 9 0 O 1 N l Y 3 R p b 2 4 x L z F t X 2 9 1 d G R v b 3 I v Q 2 h h b m d l Z C B U e X B l L n t B R E R S R V N T L D F 9 J n F 1 b 3 Q 7 L C Z x d W 9 0 O 1 N l Y 3 R p b 2 4 x L z F t X 2 9 1 d G R v b 3 I v Q 2 h h b m d l Z C B U e X B l L n t U S U 1 F U 1 R B T V A s M n 0 m c X V v d D s s J n F 1 b 3 Q 7 U 2 V j d G l v b j E v M W 1 f b 3 V 0 Z G 9 v c i 9 D a G F u Z 2 V k I F R 5 c G U u e 1 V V S U Q s M 3 0 m c X V v d D s s J n F 1 b 3 Q 7 U 2 V j d G l v b j E v M W 1 f b 3 V 0 Z G 9 v c i 9 D a G F u Z 2 V k I F R 5 c G U u e 0 1 B S k 9 S L D R 9 J n F 1 b 3 Q 7 L C Z x d W 9 0 O 1 N l Y 3 R p b 2 4 x L z F t X 2 9 1 d G R v b 3 I v Q 2 h h b m d l Z C B U e X B l L n t N S U 5 P U i w 1 f S Z x d W 9 0 O y w m c X V v d D t T Z W N 0 a W 9 u M S 8 x b V 9 v d X R k b 2 9 y L 0 N o Y W 5 n Z W Q g V H l w Z S 5 7 V F g g U E 9 X R V I s N n 0 m c X V v d D s s J n F 1 b 3 Q 7 U 2 V j d G l v b j E v M W 1 f b 3 V 0 Z G 9 v c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W 1 f b 3 V 0 Z G 9 v c i 9 D a G F u Z 2 V k I F R 5 c G U u e 1 N D Q U 4 s M H 0 m c X V v d D s s J n F 1 b 3 Q 7 U 2 V j d G l v b j E v M W 1 f b 3 V 0 Z G 9 v c i 9 D a G F u Z 2 V k I F R 5 c G U u e 0 F E R F J F U 1 M s M X 0 m c X V v d D s s J n F 1 b 3 Q 7 U 2 V j d G l v b j E v M W 1 f b 3 V 0 Z G 9 v c i 9 D a G F u Z 2 V k I F R 5 c G U u e 1 R J T U V T V E F N U C w y f S Z x d W 9 0 O y w m c X V v d D t T Z W N 0 a W 9 u M S 8 x b V 9 v d X R k b 2 9 y L 0 N o Y W 5 n Z W Q g V H l w Z S 5 7 V V V J R C w z f S Z x d W 9 0 O y w m c X V v d D t T Z W N 0 a W 9 u M S 8 x b V 9 v d X R k b 2 9 y L 0 N o Y W 5 n Z W Q g V H l w Z S 5 7 T U F K T 1 I s N H 0 m c X V v d D s s J n F 1 b 3 Q 7 U 2 V j d G l v b j E v M W 1 f b 3 V 0 Z G 9 v c i 9 D a G F u Z 2 V k I F R 5 c G U u e 0 1 J T k 9 S L D V 9 J n F 1 b 3 Q 7 L C Z x d W 9 0 O 1 N l Y 3 R p b 2 4 x L z F t X 2 9 1 d G R v b 3 I v Q 2 h h b m d l Z C B U e X B l L n t U W C B Q T 1 d F U i w 2 f S Z x d W 9 0 O y w m c X V v d D t T Z W N 0 a W 9 u M S 8 x b V 9 v d X R k b 2 9 y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1 f b 3 V 0 Z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b V 9 v d X R k b 2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X 2 9 1 d G R v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V 9 v d X R k b 2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J t X 2 9 1 d G R v b 3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P d X R z a W R l I i A v P j x F b n R y e S B U e X B l P S J S Z W N v d m V y e V R h c m d l d E N v b H V t b i I g V m F s d W U 9 I m w y O C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E 6 M j g 6 M T Y u N T E x N T E 3 M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b V 9 v d X R k b 2 9 y L 0 N o Y W 5 n Z W Q g V H l w Z S 5 7 U 0 N B T i w w f S Z x d W 9 0 O y w m c X V v d D t T Z W N 0 a W 9 u M S 8 y b V 9 v d X R k b 2 9 y L 0 N o Y W 5 n Z W Q g V H l w Z S 5 7 Q U R E U k V T U y w x f S Z x d W 9 0 O y w m c X V v d D t T Z W N 0 a W 9 u M S 8 y b V 9 v d X R k b 2 9 y L 0 N o Y W 5 n Z W Q g V H l w Z S 5 7 V E l N R V N U Q U 1 Q L D J 9 J n F 1 b 3 Q 7 L C Z x d W 9 0 O 1 N l Y 3 R p b 2 4 x L z J t X 2 9 1 d G R v b 3 I v Q 2 h h b m d l Z C B U e X B l L n t V V U l E L D N 9 J n F 1 b 3 Q 7 L C Z x d W 9 0 O 1 N l Y 3 R p b 2 4 x L z J t X 2 9 1 d G R v b 3 I v Q 2 h h b m d l Z C B U e X B l L n t N Q U p P U i w 0 f S Z x d W 9 0 O y w m c X V v d D t T Z W N 0 a W 9 u M S 8 y b V 9 v d X R k b 2 9 y L 0 N o Y W 5 n Z W Q g V H l w Z S 5 7 T U l O T 1 I s N X 0 m c X V v d D s s J n F 1 b 3 Q 7 U 2 V j d G l v b j E v M m 1 f b 3 V 0 Z G 9 v c i 9 D a G F u Z 2 V k I F R 5 c G U u e 1 R Y I F B P V 0 V S L D Z 9 J n F 1 b 3 Q 7 L C Z x d W 9 0 O 1 N l Y 3 R p b 2 4 x L z J t X 2 9 1 d G R v b 3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J t X 2 9 1 d G R v b 3 I v Q 2 h h b m d l Z C B U e X B l L n t T Q 0 F O L D B 9 J n F 1 b 3 Q 7 L C Z x d W 9 0 O 1 N l Y 3 R p b 2 4 x L z J t X 2 9 1 d G R v b 3 I v Q 2 h h b m d l Z C B U e X B l L n t B R E R S R V N T L D F 9 J n F 1 b 3 Q 7 L C Z x d W 9 0 O 1 N l Y 3 R p b 2 4 x L z J t X 2 9 1 d G R v b 3 I v Q 2 h h b m d l Z C B U e X B l L n t U S U 1 F U 1 R B T V A s M n 0 m c X V v d D s s J n F 1 b 3 Q 7 U 2 V j d G l v b j E v M m 1 f b 3 V 0 Z G 9 v c i 9 D a G F u Z 2 V k I F R 5 c G U u e 1 V V S U Q s M 3 0 m c X V v d D s s J n F 1 b 3 Q 7 U 2 V j d G l v b j E v M m 1 f b 3 V 0 Z G 9 v c i 9 D a G F u Z 2 V k I F R 5 c G U u e 0 1 B S k 9 S L D R 9 J n F 1 b 3 Q 7 L C Z x d W 9 0 O 1 N l Y 3 R p b 2 4 x L z J t X 2 9 1 d G R v b 3 I v Q 2 h h b m d l Z C B U e X B l L n t N S U 5 P U i w 1 f S Z x d W 9 0 O y w m c X V v d D t T Z W N 0 a W 9 u M S 8 y b V 9 v d X R k b 2 9 y L 0 N o Y W 5 n Z W Q g V H l w Z S 5 7 V F g g U E 9 X R V I s N n 0 m c X V v d D s s J n F 1 b 3 Q 7 U 2 V j d G l v b j E v M m 1 f b 3 V 0 Z G 9 v c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t X 2 9 1 d G R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1 f b 3 V 0 Z G 9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V 9 v d X R k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G 1 f b 3 V 0 Z G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b V 9 v d X R k b 2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E 6 M j k 6 M T Q u M T M 3 N z k 2 N l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b V 9 v d X R k b 2 9 y L 0 N o Y W 5 n Z W Q g V H l w Z S 5 7 U 0 N B T i w w f S Z x d W 9 0 O y w m c X V v d D t T Z W N 0 a W 9 u M S 8 0 b V 9 v d X R k b 2 9 y L 0 N o Y W 5 n Z W Q g V H l w Z S 5 7 Q U R E U k V T U y w x f S Z x d W 9 0 O y w m c X V v d D t T Z W N 0 a W 9 u M S 8 0 b V 9 v d X R k b 2 9 y L 0 N o Y W 5 n Z W Q g V H l w Z S 5 7 V E l N R V N U Q U 1 Q L D J 9 J n F 1 b 3 Q 7 L C Z x d W 9 0 O 1 N l Y 3 R p b 2 4 x L z R t X 2 9 1 d G R v b 3 I v Q 2 h h b m d l Z C B U e X B l L n t V V U l E L D N 9 J n F 1 b 3 Q 7 L C Z x d W 9 0 O 1 N l Y 3 R p b 2 4 x L z R t X 2 9 1 d G R v b 3 I v Q 2 h h b m d l Z C B U e X B l L n t N Q U p P U i w 0 f S Z x d W 9 0 O y w m c X V v d D t T Z W N 0 a W 9 u M S 8 0 b V 9 v d X R k b 2 9 y L 0 N o Y W 5 n Z W Q g V H l w Z S 5 7 T U l O T 1 I s N X 0 m c X V v d D s s J n F 1 b 3 Q 7 U 2 V j d G l v b j E v N G 1 f b 3 V 0 Z G 9 v c i 9 D a G F u Z 2 V k I F R 5 c G U u e 1 R Y I F B P V 0 V S L D Z 9 J n F 1 b 3 Q 7 L C Z x d W 9 0 O 1 N l Y 3 R p b 2 4 x L z R t X 2 9 1 d G R v b 3 I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R t X 2 9 1 d G R v b 3 I v Q 2 h h b m d l Z C B U e X B l L n t T Q 0 F O L D B 9 J n F 1 b 3 Q 7 L C Z x d W 9 0 O 1 N l Y 3 R p b 2 4 x L z R t X 2 9 1 d G R v b 3 I v Q 2 h h b m d l Z C B U e X B l L n t B R E R S R V N T L D F 9 J n F 1 b 3 Q 7 L C Z x d W 9 0 O 1 N l Y 3 R p b 2 4 x L z R t X 2 9 1 d G R v b 3 I v Q 2 h h b m d l Z C B U e X B l L n t U S U 1 F U 1 R B T V A s M n 0 m c X V v d D s s J n F 1 b 3 Q 7 U 2 V j d G l v b j E v N G 1 f b 3 V 0 Z G 9 v c i 9 D a G F u Z 2 V k I F R 5 c G U u e 1 V V S U Q s M 3 0 m c X V v d D s s J n F 1 b 3 Q 7 U 2 V j d G l v b j E v N G 1 f b 3 V 0 Z G 9 v c i 9 D a G F u Z 2 V k I F R 5 c G U u e 0 1 B S k 9 S L D R 9 J n F 1 b 3 Q 7 L C Z x d W 9 0 O 1 N l Y 3 R p b 2 4 x L z R t X 2 9 1 d G R v b 3 I v Q 2 h h b m d l Z C B U e X B l L n t N S U 5 P U i w 1 f S Z x d W 9 0 O y w m c X V v d D t T Z W N 0 a W 9 u M S 8 0 b V 9 v d X R k b 2 9 y L 0 N o Y W 5 n Z W Q g V H l w Z S 5 7 V F g g U E 9 X R V I s N n 0 m c X V v d D s s J n F 1 b 3 Q 7 U 2 V j d G l v b j E v N G 1 f b 3 V 0 Z G 9 v c i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t X 2 9 1 d G R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G 1 f b 3 V 0 Z G 9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b V 9 v d X R k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1 f b 3 V 0 Z G 9 v c l N j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m 1 f b 3 V 0 Z G 9 v c l N j Y W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P d X R z a W R l I i A v P j x F b n R y e S B U e X B l P S J S Z W N v d m V y e V R h c m d l d E N v b H V t b i I g V m F s d W U 9 I m w 0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A x O j M z O j Q x L j Y 5 M j g 0 N D d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m 1 f b 3 V 0 Z G 9 v c l N j Y W 4 v Q 2 h h b m d l Z C B U e X B l L n t T Q 0 F O L D B 9 J n F 1 b 3 Q 7 L C Z x d W 9 0 O 1 N l Y 3 R p b 2 4 x L z Z t X 2 9 1 d G R v b 3 J T Y 2 F u L 0 N o Y W 5 n Z W Q g V H l w Z S 5 7 Q U R E U k V T U y w x f S Z x d W 9 0 O y w m c X V v d D t T Z W N 0 a W 9 u M S 8 2 b V 9 v d X R k b 2 9 y U 2 N h b i 9 D a G F u Z 2 V k I F R 5 c G U u e 1 R J T U V T V E F N U C w y f S Z x d W 9 0 O y w m c X V v d D t T Z W N 0 a W 9 u M S 8 2 b V 9 v d X R k b 2 9 y U 2 N h b i 9 D a G F u Z 2 V k I F R 5 c G U u e 1 V V S U Q s M 3 0 m c X V v d D s s J n F 1 b 3 Q 7 U 2 V j d G l v b j E v N m 1 f b 3 V 0 Z G 9 v c l N j Y W 4 v Q 2 h h b m d l Z C B U e X B l L n t N Q U p P U i w 0 f S Z x d W 9 0 O y w m c X V v d D t T Z W N 0 a W 9 u M S 8 2 b V 9 v d X R k b 2 9 y U 2 N h b i 9 D a G F u Z 2 V k I F R 5 c G U u e 0 1 J T k 9 S L D V 9 J n F 1 b 3 Q 7 L C Z x d W 9 0 O 1 N l Y 3 R p b 2 4 x L z Z t X 2 9 1 d G R v b 3 J T Y 2 F u L 0 N o Y W 5 n Z W Q g V H l w Z S 5 7 V F g g U E 9 X R V I s N n 0 m c X V v d D s s J n F 1 b 3 Q 7 U 2 V j d G l v b j E v N m 1 f b 3 V 0 Z G 9 v c l N j Y W 4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Z t X 2 9 1 d G R v b 3 J T Y 2 F u L 0 N o Y W 5 n Z W Q g V H l w Z S 5 7 U 0 N B T i w w f S Z x d W 9 0 O y w m c X V v d D t T Z W N 0 a W 9 u M S 8 2 b V 9 v d X R k b 2 9 y U 2 N h b i 9 D a G F u Z 2 V k I F R 5 c G U u e 0 F E R F J F U 1 M s M X 0 m c X V v d D s s J n F 1 b 3 Q 7 U 2 V j d G l v b j E v N m 1 f b 3 V 0 Z G 9 v c l N j Y W 4 v Q 2 h h b m d l Z C B U e X B l L n t U S U 1 F U 1 R B T V A s M n 0 m c X V v d D s s J n F 1 b 3 Q 7 U 2 V j d G l v b j E v N m 1 f b 3 V 0 Z G 9 v c l N j Y W 4 v Q 2 h h b m d l Z C B U e X B l L n t V V U l E L D N 9 J n F 1 b 3 Q 7 L C Z x d W 9 0 O 1 N l Y 3 R p b 2 4 x L z Z t X 2 9 1 d G R v b 3 J T Y 2 F u L 0 N o Y W 5 n Z W Q g V H l w Z S 5 7 T U F K T 1 I s N H 0 m c X V v d D s s J n F 1 b 3 Q 7 U 2 V j d G l v b j E v N m 1 f b 3 V 0 Z G 9 v c l N j Y W 4 v Q 2 h h b m d l Z C B U e X B l L n t N S U 5 P U i w 1 f S Z x d W 9 0 O y w m c X V v d D t T Z W N 0 a W 9 u M S 8 2 b V 9 v d X R k b 2 9 y U 2 N h b i 9 D a G F u Z 2 V k I F R 5 c G U u e 1 R Y I F B P V 0 V S L D Z 9 J n F 1 b 3 Q 7 L C Z x d W 9 0 O 1 N l Y 3 R p b 2 4 x L z Z t X 2 9 1 d G R v b 3 J T Y 2 F u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m 1 f b 3 V 0 Z G 9 v c l N j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1 f b 3 V 0 Z G 9 v c l N j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1 f b 3 V 0 Z G 9 v c l N j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b V 9 v d X R k b 2 9 y U 2 N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4 b V 9 v d X R k b 2 9 y U 2 N h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E 9 1 d H N p Z G U i I C 8 + P E V u d H J 5 I F R 5 c G U 9 I l J l Y 2 9 2 Z X J 5 V G F y Z 2 V 0 Q 2 9 s d W 1 u I i B W Y W x 1 Z T 0 i b D U 1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D E 6 M z g 6 N T k u M D A 1 N z I 5 M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b V 9 v d X R k b 2 9 y U 2 N h b i 9 D a G F u Z 2 V k I F R 5 c G U u e 1 N D Q U 4 s M H 0 m c X V v d D s s J n F 1 b 3 Q 7 U 2 V j d G l v b j E v O G 1 f b 3 V 0 Z G 9 v c l N j Y W 4 v Q 2 h h b m d l Z C B U e X B l L n t B R E R S R V N T L D F 9 J n F 1 b 3 Q 7 L C Z x d W 9 0 O 1 N l Y 3 R p b 2 4 x L z h t X 2 9 1 d G R v b 3 J T Y 2 F u L 0 N o Y W 5 n Z W Q g V H l w Z S 5 7 V E l N R V N U Q U 1 Q L D J 9 J n F 1 b 3 Q 7 L C Z x d W 9 0 O 1 N l Y 3 R p b 2 4 x L z h t X 2 9 1 d G R v b 3 J T Y 2 F u L 0 N o Y W 5 n Z W Q g V H l w Z S 5 7 V V V J R C w z f S Z x d W 9 0 O y w m c X V v d D t T Z W N 0 a W 9 u M S 8 4 b V 9 v d X R k b 2 9 y U 2 N h b i 9 D a G F u Z 2 V k I F R 5 c G U u e 0 1 B S k 9 S L D R 9 J n F 1 b 3 Q 7 L C Z x d W 9 0 O 1 N l Y 3 R p b 2 4 x L z h t X 2 9 1 d G R v b 3 J T Y 2 F u L 0 N o Y W 5 n Z W Q g V H l w Z S 5 7 T U l O T 1 I s N X 0 m c X V v d D s s J n F 1 b 3 Q 7 U 2 V j d G l v b j E v O G 1 f b 3 V 0 Z G 9 v c l N j Y W 4 v Q 2 h h b m d l Z C B U e X B l L n t U W C B Q T 1 d F U i w 2 f S Z x d W 9 0 O y w m c X V v d D t T Z W N 0 a W 9 u M S 8 4 b V 9 v d X R k b 2 9 y U 2 N h b i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O G 1 f b 3 V 0 Z G 9 v c l N j Y W 4 v Q 2 h h b m d l Z C B U e X B l L n t T Q 0 F O L D B 9 J n F 1 b 3 Q 7 L C Z x d W 9 0 O 1 N l Y 3 R p b 2 4 x L z h t X 2 9 1 d G R v b 3 J T Y 2 F u L 0 N o Y W 5 n Z W Q g V H l w Z S 5 7 Q U R E U k V T U y w x f S Z x d W 9 0 O y w m c X V v d D t T Z W N 0 a W 9 u M S 8 4 b V 9 v d X R k b 2 9 y U 2 N h b i 9 D a G F u Z 2 V k I F R 5 c G U u e 1 R J T U V T V E F N U C w y f S Z x d W 9 0 O y w m c X V v d D t T Z W N 0 a W 9 u M S 8 4 b V 9 v d X R k b 2 9 y U 2 N h b i 9 D a G F u Z 2 V k I F R 5 c G U u e 1 V V S U Q s M 3 0 m c X V v d D s s J n F 1 b 3 Q 7 U 2 V j d G l v b j E v O G 1 f b 3 V 0 Z G 9 v c l N j Y W 4 v Q 2 h h b m d l Z C B U e X B l L n t N Q U p P U i w 0 f S Z x d W 9 0 O y w m c X V v d D t T Z W N 0 a W 9 u M S 8 4 b V 9 v d X R k b 2 9 y U 2 N h b i 9 D a G F u Z 2 V k I F R 5 c G U u e 0 1 J T k 9 S L D V 9 J n F 1 b 3 Q 7 L C Z x d W 9 0 O 1 N l Y 3 R p b 2 4 x L z h t X 2 9 1 d G R v b 3 J T Y 2 F u L 0 N o Y W 5 n Z W Q g V H l w Z S 5 7 V F g g U E 9 X R V I s N n 0 m c X V v d D s s J n F 1 b 3 Q 7 U 2 V j d G l v b j E v O G 1 f b 3 V 0 Z G 9 v c l N j Y W 4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b V 9 v d X R k b 2 9 y U 2 N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b V 9 v d X R k b 2 9 y U 2 N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b V 9 v d X R k b 2 9 y U 2 N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u Z 1 R l c 3 R f M W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J b n N p Z G U i I C 8 + P E V u d H J 5 I F R 5 c G U 9 I l J l Y 2 9 2 Z X J 5 V G F y Z 2 V 0 Q 2 9 s d W 1 u I i B W Y W x 1 Z T 0 i b D E 5 I i A v P j x F b n R y e S B U e X B l P S J S Z W N v d m V y e V R h c m d l d F J v d y I g V m F s d W U 9 I m w 5 N i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w V D A z O j A z O j A 1 L j M w N D g z N z B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u Z 1 R l c 3 R f M W 0 v Q 2 h h b m d l Z C B U e X B l L n t T Q 0 F O L D B 9 J n F 1 b 3 Q 7 L C Z x d W 9 0 O 1 N l Y 3 R p b 2 4 x L 0 x v b m d U Z X N 0 X z F t L 0 N o Y W 5 n Z W Q g V H l w Z S 5 7 Q U R E U k V T U y w x f S Z x d W 9 0 O y w m c X V v d D t T Z W N 0 a W 9 u M S 9 M b 2 5 n V G V z d F 8 x b S 9 D a G F u Z 2 V k I F R 5 c G U u e 1 R J T U V T V E F N U C w y f S Z x d W 9 0 O y w m c X V v d D t T Z W N 0 a W 9 u M S 9 M b 2 5 n V G V z d F 8 x b S 9 D a G F u Z 2 V k I F R 5 c G U u e 1 V V S U Q s M 3 0 m c X V v d D s s J n F 1 b 3 Q 7 U 2 V j d G l v b j E v T G 9 u Z 1 R l c 3 R f M W 0 v Q 2 h h b m d l Z C B U e X B l L n t N Q U p P U i w 0 f S Z x d W 9 0 O y w m c X V v d D t T Z W N 0 a W 9 u M S 9 M b 2 5 n V G V z d F 8 x b S 9 D a G F u Z 2 V k I F R 5 c G U u e 0 1 J T k 9 S L D V 9 J n F 1 b 3 Q 7 L C Z x d W 9 0 O 1 N l Y 3 R p b 2 4 x L 0 x v b m d U Z X N 0 X z F t L 0 N o Y W 5 n Z W Q g V H l w Z S 5 7 V F g g U E 9 X R V I s N n 0 m c X V v d D s s J n F 1 b 3 Q 7 U 2 V j d G l v b j E v T G 9 u Z 1 R l c 3 R f M W 0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v b m d U Z X N 0 X z F t L 0 N o Y W 5 n Z W Q g V H l w Z S 5 7 U 0 N B T i w w f S Z x d W 9 0 O y w m c X V v d D t T Z W N 0 a W 9 u M S 9 M b 2 5 n V G V z d F 8 x b S 9 D a G F u Z 2 V k I F R 5 c G U u e 0 F E R F J F U 1 M s M X 0 m c X V v d D s s J n F 1 b 3 Q 7 U 2 V j d G l v b j E v T G 9 u Z 1 R l c 3 R f M W 0 v Q 2 h h b m d l Z C B U e X B l L n t U S U 1 F U 1 R B T V A s M n 0 m c X V v d D s s J n F 1 b 3 Q 7 U 2 V j d G l v b j E v T G 9 u Z 1 R l c 3 R f M W 0 v Q 2 h h b m d l Z C B U e X B l L n t V V U l E L D N 9 J n F 1 b 3 Q 7 L C Z x d W 9 0 O 1 N l Y 3 R p b 2 4 x L 0 x v b m d U Z X N 0 X z F t L 0 N o Y W 5 n Z W Q g V H l w Z S 5 7 T U F K T 1 I s N H 0 m c X V v d D s s J n F 1 b 3 Q 7 U 2 V j d G l v b j E v T G 9 u Z 1 R l c 3 R f M W 0 v Q 2 h h b m d l Z C B U e X B l L n t N S U 5 P U i w 1 f S Z x d W 9 0 O y w m c X V v d D t T Z W N 0 a W 9 u M S 9 M b 2 5 n V G V z d F 8 x b S 9 D a G F u Z 2 V k I F R 5 c G U u e 1 R Y I F B P V 0 V S L D Z 9 J n F 1 b 3 Q 7 L C Z x d W 9 0 O 1 N l Y 3 R p b 2 4 x L 0 x v b m d U Z X N 0 X z F t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u Z 1 R l c 3 R f M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1 R l c 3 R f M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1 R l c 3 R f M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b m d U Z X N 0 X z B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l N T S S B W U y 4 g R G l z d G F u Y 2 U g S W 5 z a W R l I i A v P j x F b n R y e S B U e X B l P S J S Z W N v d m V y e V R h c m d l d E N v b H V t b i I g V m F s d W U 9 I m w x I i A v P j x F b n R y e S B U e X B l P S J S Z W N v d m V y e V R h c m d l d F J v d y I g V m F s d W U 9 I m w y M z c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F Q w M z o x N D o w O C 4 3 M D c 0 M z g 1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m d U Z X N 0 X z B t L 0 N o Y W 5 n Z W Q g V H l w Z S 5 7 U 0 N B T i w w f S Z x d W 9 0 O y w m c X V v d D t T Z W N 0 a W 9 u M S 9 M b 2 5 n V G V z d F 8 w b S 9 D a G F u Z 2 V k I F R 5 c G U u e 0 F E R F J F U 1 M s M X 0 m c X V v d D s s J n F 1 b 3 Q 7 U 2 V j d G l v b j E v T G 9 u Z 1 R l c 3 R f M G 0 v Q 2 h h b m d l Z C B U e X B l L n t U S U 1 F U 1 R B T V A s M n 0 m c X V v d D s s J n F 1 b 3 Q 7 U 2 V j d G l v b j E v T G 9 u Z 1 R l c 3 R f M G 0 v Q 2 h h b m d l Z C B U e X B l L n t V V U l E L D N 9 J n F 1 b 3 Q 7 L C Z x d W 9 0 O 1 N l Y 3 R p b 2 4 x L 0 x v b m d U Z X N 0 X z B t L 0 N o Y W 5 n Z W Q g V H l w Z S 5 7 T U F K T 1 I s N H 0 m c X V v d D s s J n F 1 b 3 Q 7 U 2 V j d G l v b j E v T G 9 u Z 1 R l c 3 R f M G 0 v Q 2 h h b m d l Z C B U e X B l L n t N S U 5 P U i w 1 f S Z x d W 9 0 O y w m c X V v d D t T Z W N 0 a W 9 u M S 9 M b 2 5 n V G V z d F 8 w b S 9 D a G F u Z 2 V k I F R 5 c G U u e 1 R Y I F B P V 0 V S L D Z 9 J n F 1 b 3 Q 7 L C Z x d W 9 0 O 1 N l Y 3 R p b 2 4 x L 0 x v b m d U Z X N 0 X z B t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2 5 n V G V z d F 8 w b S 9 D a G F u Z 2 V k I F R 5 c G U u e 1 N D Q U 4 s M H 0 m c X V v d D s s J n F 1 b 3 Q 7 U 2 V j d G l v b j E v T G 9 u Z 1 R l c 3 R f M G 0 v Q 2 h h b m d l Z C B U e X B l L n t B R E R S R V N T L D F 9 J n F 1 b 3 Q 7 L C Z x d W 9 0 O 1 N l Y 3 R p b 2 4 x L 0 x v b m d U Z X N 0 X z B t L 0 N o Y W 5 n Z W Q g V H l w Z S 5 7 V E l N R V N U Q U 1 Q L D J 9 J n F 1 b 3 Q 7 L C Z x d W 9 0 O 1 N l Y 3 R p b 2 4 x L 0 x v b m d U Z X N 0 X z B t L 0 N o Y W 5 n Z W Q g V H l w Z S 5 7 V V V J R C w z f S Z x d W 9 0 O y w m c X V v d D t T Z W N 0 a W 9 u M S 9 M b 2 5 n V G V z d F 8 w b S 9 D a G F u Z 2 V k I F R 5 c G U u e 0 1 B S k 9 S L D R 9 J n F 1 b 3 Q 7 L C Z x d W 9 0 O 1 N l Y 3 R p b 2 4 x L 0 x v b m d U Z X N 0 X z B t L 0 N o Y W 5 n Z W Q g V H l w Z S 5 7 T U l O T 1 I s N X 0 m c X V v d D s s J n F 1 b 3 Q 7 U 2 V j d G l v b j E v T G 9 u Z 1 R l c 3 R f M G 0 v Q 2 h h b m d l Z C B U e X B l L n t U W C B Q T 1 d F U i w 2 f S Z x d W 9 0 O y w m c X V v d D t T Z W N 0 a W 9 u M S 9 M b 2 5 n V G V z d F 8 w b S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b m d U Z X N 0 X z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B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1 R l c 3 R f M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2 5 n V G V z d F 8 z b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J T U 0 k g V l M u I E R p c 3 R h b m N l I E l u c 2 l k Z S I g L z 4 8 R W 5 0 c n k g V H l w Z T 0 i U m V j b 3 Z l c n l U Y X J n Z X R D b 2 x 1 b W 4 i I F Z h b H V l P S J s N j Q i I C 8 + P E V u d H J 5 I F R 5 c G U 9 I l J l Y 2 9 2 Z X J 5 V G F y Z 2 V 0 U m 9 3 I i B W Y W x 1 Z T 0 i b D Q z I i A v P j x F b n R y e S B U e X B l P S J B Z G R l Z F R v R G F 0 Y U 1 v Z G V s I i B W Y W x 1 Z T 0 i b D A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B U M D M 6 M T Y 6 M T A u M T E 1 M T c y N 1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V G V z d F 8 z b S 9 D a G F u Z 2 V k I F R 5 c G U u e 1 N D Q U 4 s M H 0 m c X V v d D s s J n F 1 b 3 Q 7 U 2 V j d G l v b j E v T G 9 u Z 1 R l c 3 R f M 2 0 v Q 2 h h b m d l Z C B U e X B l L n t B R E R S R V N T L D F 9 J n F 1 b 3 Q 7 L C Z x d W 9 0 O 1 N l Y 3 R p b 2 4 x L 0 x v b m d U Z X N 0 X z N t L 0 N o Y W 5 n Z W Q g V H l w Z S 5 7 V E l N R V N U Q U 1 Q L D J 9 J n F 1 b 3 Q 7 L C Z x d W 9 0 O 1 N l Y 3 R p b 2 4 x L 0 x v b m d U Z X N 0 X z N t L 0 N o Y W 5 n Z W Q g V H l w Z S 5 7 V V V J R C w z f S Z x d W 9 0 O y w m c X V v d D t T Z W N 0 a W 9 u M S 9 M b 2 5 n V G V z d F 8 z b S 9 D a G F u Z 2 V k I F R 5 c G U u e 0 1 B S k 9 S L D R 9 J n F 1 b 3 Q 7 L C Z x d W 9 0 O 1 N l Y 3 R p b 2 4 x L 0 x v b m d U Z X N 0 X z N t L 0 N o Y W 5 n Z W Q g V H l w Z S 5 7 T U l O T 1 I s N X 0 m c X V v d D s s J n F 1 b 3 Q 7 U 2 V j d G l v b j E v T G 9 u Z 1 R l c 3 R f M 2 0 v Q 2 h h b m d l Z C B U e X B l L n t U W C B Q T 1 d F U i w 2 f S Z x d W 9 0 O y w m c X V v d D t T Z W N 0 a W 9 u M S 9 M b 2 5 n V G V z d F 8 z b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u Z 1 R l c 3 R f M 2 0 v Q 2 h h b m d l Z C B U e X B l L n t T Q 0 F O L D B 9 J n F 1 b 3 Q 7 L C Z x d W 9 0 O 1 N l Y 3 R p b 2 4 x L 0 x v b m d U Z X N 0 X z N t L 0 N o Y W 5 n Z W Q g V H l w Z S 5 7 Q U R E U k V T U y w x f S Z x d W 9 0 O y w m c X V v d D t T Z W N 0 a W 9 u M S 9 M b 2 5 n V G V z d F 8 z b S 9 D a G F u Z 2 V k I F R 5 c G U u e 1 R J T U V T V E F N U C w y f S Z x d W 9 0 O y w m c X V v d D t T Z W N 0 a W 9 u M S 9 M b 2 5 n V G V z d F 8 z b S 9 D a G F u Z 2 V k I F R 5 c G U u e 1 V V S U Q s M 3 0 m c X V v d D s s J n F 1 b 3 Q 7 U 2 V j d G l v b j E v T G 9 u Z 1 R l c 3 R f M 2 0 v Q 2 h h b m d l Z C B U e X B l L n t N Q U p P U i w 0 f S Z x d W 9 0 O y w m c X V v d D t T Z W N 0 a W 9 u M S 9 M b 2 5 n V G V z d F 8 z b S 9 D a G F u Z 2 V k I F R 5 c G U u e 0 1 J T k 9 S L D V 9 J n F 1 b 3 Q 7 L C Z x d W 9 0 O 1 N l Y 3 R p b 2 4 x L 0 x v b m d U Z X N 0 X z N t L 0 N o Y W 5 n Z W Q g V H l w Z S 5 7 V F g g U E 9 X R V I s N n 0 m c X V v d D s s J n F 1 b 3 Q 7 U 2 V j d G l v b j E v T G 9 u Z 1 R l c 3 R f M 2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5 n V G V z d F 8 z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z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z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u Z 1 R l c 3 R f N G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J b n N p Z G U i I C 8 + P E V u d H J 5 I F R 5 c G U 9 I l J l Y 2 9 2 Z X J 5 V G F y Z 2 V 0 Q 2 9 s d W 1 u I i B W Y W x 1 Z T 0 i b D c z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B U M D M 6 M T g 6 N T I u M j Q 3 M D I w O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V G V z d F 8 0 b S 9 D a G F u Z 2 V k I F R 5 c G U u e 1 N D Q U 4 s M H 0 m c X V v d D s s J n F 1 b 3 Q 7 U 2 V j d G l v b j E v T G 9 u Z 1 R l c 3 R f N G 0 v Q 2 h h b m d l Z C B U e X B l L n t B R E R S R V N T L D F 9 J n F 1 b 3 Q 7 L C Z x d W 9 0 O 1 N l Y 3 R p b 2 4 x L 0 x v b m d U Z X N 0 X z R t L 0 N o Y W 5 n Z W Q g V H l w Z S 5 7 V E l N R V N U Q U 1 Q L D J 9 J n F 1 b 3 Q 7 L C Z x d W 9 0 O 1 N l Y 3 R p b 2 4 x L 0 x v b m d U Z X N 0 X z R t L 0 N o Y W 5 n Z W Q g V H l w Z S 5 7 V V V J R C w z f S Z x d W 9 0 O y w m c X V v d D t T Z W N 0 a W 9 u M S 9 M b 2 5 n V G V z d F 8 0 b S 9 D a G F u Z 2 V k I F R 5 c G U u e 0 1 B S k 9 S L D R 9 J n F 1 b 3 Q 7 L C Z x d W 9 0 O 1 N l Y 3 R p b 2 4 x L 0 x v b m d U Z X N 0 X z R t L 0 N o Y W 5 n Z W Q g V H l w Z S 5 7 T U l O T 1 I s N X 0 m c X V v d D s s J n F 1 b 3 Q 7 U 2 V j d G l v b j E v T G 9 u Z 1 R l c 3 R f N G 0 v Q 2 h h b m d l Z C B U e X B l L n t U W C B Q T 1 d F U i w 2 f S Z x d W 9 0 O y w m c X V v d D t T Z W N 0 a W 9 u M S 9 M b 2 5 n V G V z d F 8 0 b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u Z 1 R l c 3 R f N G 0 v Q 2 h h b m d l Z C B U e X B l L n t T Q 0 F O L D B 9 J n F 1 b 3 Q 7 L C Z x d W 9 0 O 1 N l Y 3 R p b 2 4 x L 0 x v b m d U Z X N 0 X z R t L 0 N o Y W 5 n Z W Q g V H l w Z S 5 7 Q U R E U k V T U y w x f S Z x d W 9 0 O y w m c X V v d D t T Z W N 0 a W 9 u M S 9 M b 2 5 n V G V z d F 8 0 b S 9 D a G F u Z 2 V k I F R 5 c G U u e 1 R J T U V T V E F N U C w y f S Z x d W 9 0 O y w m c X V v d D t T Z W N 0 a W 9 u M S 9 M b 2 5 n V G V z d F 8 0 b S 9 D a G F u Z 2 V k I F R 5 c G U u e 1 V V S U Q s M 3 0 m c X V v d D s s J n F 1 b 3 Q 7 U 2 V j d G l v b j E v T G 9 u Z 1 R l c 3 R f N G 0 v Q 2 h h b m d l Z C B U e X B l L n t N Q U p P U i w 0 f S Z x d W 9 0 O y w m c X V v d D t T Z W N 0 a W 9 u M S 9 M b 2 5 n V G V z d F 8 0 b S 9 D a G F u Z 2 V k I F R 5 c G U u e 0 1 J T k 9 S L D V 9 J n F 1 b 3 Q 7 L C Z x d W 9 0 O 1 N l Y 3 R p b 2 4 x L 0 x v b m d U Z X N 0 X z R t L 0 N o Y W 5 n Z W Q g V H l w Z S 5 7 V F g g U E 9 X R V I s N n 0 m c X V v d D s s J n F 1 b 3 Q 7 U 2 V j d G l v b j E v T G 9 u Z 1 R l c 3 R f N G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5 n V G V z d F 8 0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0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0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Z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u Z 1 R l c 3 R f N m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J b n N p Z G U i I C 8 + P E V u d H J 5 I F R 5 c G U 9 I l J l Y 2 9 2 Z X J 5 V G F y Z 2 V 0 Q 2 9 s d W 1 u I i B W Y W x 1 Z T 0 i b D k x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B U M D M 6 M j M 6 M T g u N z g 2 M j Q 2 N l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V G V z d F 8 2 b S 9 D a G F u Z 2 V k I F R 5 c G U u e 1 N D Q U 4 s M H 0 m c X V v d D s s J n F 1 b 3 Q 7 U 2 V j d G l v b j E v T G 9 u Z 1 R l c 3 R f N m 0 v Q 2 h h b m d l Z C B U e X B l L n t B R E R S R V N T L D F 9 J n F 1 b 3 Q 7 L C Z x d W 9 0 O 1 N l Y 3 R p b 2 4 x L 0 x v b m d U Z X N 0 X z Z t L 0 N o Y W 5 n Z W Q g V H l w Z S 5 7 V E l N R V N U Q U 1 Q L D J 9 J n F 1 b 3 Q 7 L C Z x d W 9 0 O 1 N l Y 3 R p b 2 4 x L 0 x v b m d U Z X N 0 X z Z t L 0 N o Y W 5 n Z W Q g V H l w Z S 5 7 V V V J R C w z f S Z x d W 9 0 O y w m c X V v d D t T Z W N 0 a W 9 u M S 9 M b 2 5 n V G V z d F 8 2 b S 9 D a G F u Z 2 V k I F R 5 c G U u e 0 1 B S k 9 S L D R 9 J n F 1 b 3 Q 7 L C Z x d W 9 0 O 1 N l Y 3 R p b 2 4 x L 0 x v b m d U Z X N 0 X z Z t L 0 N o Y W 5 n Z W Q g V H l w Z S 5 7 T U l O T 1 I s N X 0 m c X V v d D s s J n F 1 b 3 Q 7 U 2 V j d G l v b j E v T G 9 u Z 1 R l c 3 R f N m 0 v Q 2 h h b m d l Z C B U e X B l L n t U W C B Q T 1 d F U i w 2 f S Z x d W 9 0 O y w m c X V v d D t T Z W N 0 a W 9 u M S 9 M b 2 5 n V G V z d F 8 2 b S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u Z 1 R l c 3 R f N m 0 v Q 2 h h b m d l Z C B U e X B l L n t T Q 0 F O L D B 9 J n F 1 b 3 Q 7 L C Z x d W 9 0 O 1 N l Y 3 R p b 2 4 x L 0 x v b m d U Z X N 0 X z Z t L 0 N o Y W 5 n Z W Q g V H l w Z S 5 7 Q U R E U k V T U y w x f S Z x d W 9 0 O y w m c X V v d D t T Z W N 0 a W 9 u M S 9 M b 2 5 n V G V z d F 8 2 b S 9 D a G F u Z 2 V k I F R 5 c G U u e 1 R J T U V T V E F N U C w y f S Z x d W 9 0 O y w m c X V v d D t T Z W N 0 a W 9 u M S 9 M b 2 5 n V G V z d F 8 2 b S 9 D a G F u Z 2 V k I F R 5 c G U u e 1 V V S U Q s M 3 0 m c X V v d D s s J n F 1 b 3 Q 7 U 2 V j d G l v b j E v T G 9 u Z 1 R l c 3 R f N m 0 v Q 2 h h b m d l Z C B U e X B l L n t N Q U p P U i w 0 f S Z x d W 9 0 O y w m c X V v d D t T Z W N 0 a W 9 u M S 9 M b 2 5 n V G V z d F 8 2 b S 9 D a G F u Z 2 V k I F R 5 c G U u e 0 1 J T k 9 S L D V 9 J n F 1 b 3 Q 7 L C Z x d W 9 0 O 1 N l Y 3 R p b 2 4 x L 0 x v b m d U Z X N 0 X z Z t L 0 N o Y W 5 n Z W Q g V H l w Z S 5 7 V F g g U E 9 X R V I s N n 0 m c X V v d D s s J n F 1 b 3 Q 7 U 2 V j d G l v b j E v T G 9 u Z 1 R l c 3 R f N m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5 n V G V z d F 8 2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2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2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d U Z X N 0 X z E l M j A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b m d U Z X N 0 X z F f N W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U 1 N J I F Z T L i B E a X N 0 Y W 5 j Z S B J b n N p Z G U i I C 8 + P E V u d H J 5 I F R 5 c G U 9 I l J l Y 2 9 2 Z X J 5 V G F y Z 2 V 0 Q 2 9 s d W 1 u I i B W Y W x 1 Z T 0 i b D U 1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y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B U M D M 6 M j Y 6 M D k u M T E 0 N D U y M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5 n V G V z d F 8 x I D V t L 0 N o Y W 5 n Z W Q g V H l w Z S 5 7 U 0 N B T i w w f S Z x d W 9 0 O y w m c X V v d D t T Z W N 0 a W 9 u M S 9 M b 2 5 n V G V z d F 8 x I D V t L 0 N o Y W 5 n Z W Q g V H l w Z S 5 7 Q U R E U k V T U y w x f S Z x d W 9 0 O y w m c X V v d D t T Z W N 0 a W 9 u M S 9 M b 2 5 n V G V z d F 8 x I D V t L 0 N o Y W 5 n Z W Q g V H l w Z S 5 7 V E l N R V N U Q U 1 Q L D J 9 J n F 1 b 3 Q 7 L C Z x d W 9 0 O 1 N l Y 3 R p b 2 4 x L 0 x v b m d U Z X N 0 X z E g N W 0 v Q 2 h h b m d l Z C B U e X B l L n t V V U l E L D N 9 J n F 1 b 3 Q 7 L C Z x d W 9 0 O 1 N l Y 3 R p b 2 4 x L 0 x v b m d U Z X N 0 X z E g N W 0 v Q 2 h h b m d l Z C B U e X B l L n t N Q U p P U i w 0 f S Z x d W 9 0 O y w m c X V v d D t T Z W N 0 a W 9 u M S 9 M b 2 5 n V G V z d F 8 x I D V t L 0 N o Y W 5 n Z W Q g V H l w Z S 5 7 T U l O T 1 I s N X 0 m c X V v d D s s J n F 1 b 3 Q 7 U 2 V j d G l v b j E v T G 9 u Z 1 R l c 3 R f M S A 1 b S 9 D a G F u Z 2 V k I F R 5 c G U u e 1 R Y I F B P V 0 V S L D Z 9 J n F 1 b 3 Q 7 L C Z x d W 9 0 O 1 N l Y 3 R p b 2 4 x L 0 x v b m d U Z X N 0 X z E g N W 0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v b m d U Z X N 0 X z E g N W 0 v Q 2 h h b m d l Z C B U e X B l L n t T Q 0 F O L D B 9 J n F 1 b 3 Q 7 L C Z x d W 9 0 O 1 N l Y 3 R p b 2 4 x L 0 x v b m d U Z X N 0 X z E g N W 0 v Q 2 h h b m d l Z C B U e X B l L n t B R E R S R V N T L D F 9 J n F 1 b 3 Q 7 L C Z x d W 9 0 O 1 N l Y 3 R p b 2 4 x L 0 x v b m d U Z X N 0 X z E g N W 0 v Q 2 h h b m d l Z C B U e X B l L n t U S U 1 F U 1 R B T V A s M n 0 m c X V v d D s s J n F 1 b 3 Q 7 U 2 V j d G l v b j E v T G 9 u Z 1 R l c 3 R f M S A 1 b S 9 D a G F u Z 2 V k I F R 5 c G U u e 1 V V S U Q s M 3 0 m c X V v d D s s J n F 1 b 3 Q 7 U 2 V j d G l v b j E v T G 9 u Z 1 R l c 3 R f M S A 1 b S 9 D a G F u Z 2 V k I F R 5 c G U u e 0 1 B S k 9 S L D R 9 J n F 1 b 3 Q 7 L C Z x d W 9 0 O 1 N l Y 3 R p b 2 4 x L 0 x v b m d U Z X N 0 X z E g N W 0 v Q 2 h h b m d l Z C B U e X B l L n t N S U 5 P U i w 1 f S Z x d W 9 0 O y w m c X V v d D t T Z W N 0 a W 9 u M S 9 M b 2 5 n V G V z d F 8 x I D V t L 0 N o Y W 5 n Z W Q g V H l w Z S 5 7 V F g g U E 9 X R V I s N n 0 m c X V v d D s s J n F 1 b 3 Q 7 U 2 V j d G l v b j E v T G 9 u Z 1 R l c 3 R f M S A 1 b S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b m d U Z X N 0 X z E l M j A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V G V z d F 8 x J T I w N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u Z 1 R l c 3 R f M S U y M D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9 s Z X Z l b F 9 s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X 2 x l d m V s X 2 x p Z 2 h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y M T o 0 N T o x O C 4 z N z g x N T g y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b G V 2 Z W x f b G l n a H Q v Q 2 h h b m d l Z C B U e X B l L n t T Q 0 F O L D B 9 J n F 1 b 3 Q 7 L C Z x d W 9 0 O 1 N l Y 3 R p b 2 4 x L z B f b G V 2 Z W x f b G l n a H Q v Q 2 h h b m d l Z C B U e X B l L n t B R E R S R V N T L D F 9 J n F 1 b 3 Q 7 L C Z x d W 9 0 O 1 N l Y 3 R p b 2 4 x L z B f b G V 2 Z W x f b G l n a H Q v Q 2 h h b m d l Z C B U e X B l L n t U S U 1 F U 1 R B T V A s M n 0 m c X V v d D s s J n F 1 b 3 Q 7 U 2 V j d G l v b j E v M F 9 s Z X Z l b F 9 s a W d o d C 9 D a G F u Z 2 V k I F R 5 c G U u e 1 V V S U Q s M 3 0 m c X V v d D s s J n F 1 b 3 Q 7 U 2 V j d G l v b j E v M F 9 s Z X Z l b F 9 s a W d o d C 9 D a G F u Z 2 V k I F R 5 c G U u e 0 1 B S k 9 S L D R 9 J n F 1 b 3 Q 7 L C Z x d W 9 0 O 1 N l Y 3 R p b 2 4 x L z B f b G V 2 Z W x f b G l n a H Q v Q 2 h h b m d l Z C B U e X B l L n t N S U 5 P U i w 1 f S Z x d W 9 0 O y w m c X V v d D t T Z W N 0 a W 9 u M S 8 w X 2 x l d m V s X 2 x p Z 2 h 0 L 0 N o Y W 5 n Z W Q g V H l w Z S 5 7 V F g g U E 9 X R V I s N n 0 m c X V v d D s s J n F 1 b 3 Q 7 U 2 V j d G l v b j E v M F 9 s Z X Z l b F 9 s a W d o d C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F 9 s Z X Z l b F 9 s a W d o d C 9 D a G F u Z 2 V k I F R 5 c G U u e 1 N D Q U 4 s M H 0 m c X V v d D s s J n F 1 b 3 Q 7 U 2 V j d G l v b j E v M F 9 s Z X Z l b F 9 s a W d o d C 9 D a G F u Z 2 V k I F R 5 c G U u e 0 F E R F J F U 1 M s M X 0 m c X V v d D s s J n F 1 b 3 Q 7 U 2 V j d G l v b j E v M F 9 s Z X Z l b F 9 s a W d o d C 9 D a G F u Z 2 V k I F R 5 c G U u e 1 R J T U V T V E F N U C w y f S Z x d W 9 0 O y w m c X V v d D t T Z W N 0 a W 9 u M S 8 w X 2 x l d m V s X 2 x p Z 2 h 0 L 0 N o Y W 5 n Z W Q g V H l w Z S 5 7 V V V J R C w z f S Z x d W 9 0 O y w m c X V v d D t T Z W N 0 a W 9 u M S 8 w X 2 x l d m V s X 2 x p Z 2 h 0 L 0 N o Y W 5 n Z W Q g V H l w Z S 5 7 T U F K T 1 I s N H 0 m c X V v d D s s J n F 1 b 3 Q 7 U 2 V j d G l v b j E v M F 9 s Z X Z l b F 9 s a W d o d C 9 D a G F u Z 2 V k I F R 5 c G U u e 0 1 J T k 9 S L D V 9 J n F 1 b 3 Q 7 L C Z x d W 9 0 O 1 N l Y 3 R p b 2 4 x L z B f b G V 2 Z W x f b G l n a H Q v Q 2 h h b m d l Z C B U e X B l L n t U W C B Q T 1 d F U i w 2 f S Z x d W 9 0 O y w m c X V v d D t T Z W N 0 a W 9 u M S 8 w X 2 x l d m V s X 2 x p Z 2 h 0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9 s Z X Z l b F 9 s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2 x l d m V s X 2 x p Z 2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b G V 2 Z W x f b G l n a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b G V 2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V 9 s a W d o d G x l d m V s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n a H Q g V l M u I F J T U 0 k i I C 8 + P E V u d H J 5 I F R 5 c G U 9 I l J l Y 2 9 2 Z X J 5 V G F y Z 2 V 0 Q 2 9 s d W 1 u I i B W Y W x 1 Z T 0 i b D E w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y M T o 0 N z o y O C 4 4 O T k w N z Q 4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s Z X Z l b C 9 D a G F u Z 2 V k I F R 5 c G U u e 1 N D Q U 4 s M H 0 m c X V v d D s s J n F 1 b 3 Q 7 U 2 V j d G l v b j E v M V 9 s a W d o d G x l d m V s L 0 N o Y W 5 n Z W Q g V H l w Z S 5 7 Q U R E U k V T U y w x f S Z x d W 9 0 O y w m c X V v d D t T Z W N 0 a W 9 u M S 8 x X 2 x p Z 2 h 0 b G V 2 Z W w v Q 2 h h b m d l Z C B U e X B l L n t U S U 1 F U 1 R B T V A s M n 0 m c X V v d D s s J n F 1 b 3 Q 7 U 2 V j d G l v b j E v M V 9 s a W d o d G x l d m V s L 0 N o Y W 5 n Z W Q g V H l w Z S 5 7 V V V J R C w z f S Z x d W 9 0 O y w m c X V v d D t T Z W N 0 a W 9 u M S 8 x X 2 x p Z 2 h 0 b G V 2 Z W w v Q 2 h h b m d l Z C B U e X B l L n t N Q U p P U i w 0 f S Z x d W 9 0 O y w m c X V v d D t T Z W N 0 a W 9 u M S 8 x X 2 x p Z 2 h 0 b G V 2 Z W w v Q 2 h h b m d l Z C B U e X B l L n t N S U 5 P U i w 1 f S Z x d W 9 0 O y w m c X V v d D t T Z W N 0 a W 9 u M S 8 x X 2 x p Z 2 h 0 b G V 2 Z W w v Q 2 h h b m d l Z C B U e X B l L n t U W C B Q T 1 d F U i w 2 f S Z x d W 9 0 O y w m c X V v d D t T Z W N 0 a W 9 u M S 8 x X 2 x p Z 2 h 0 b G V 2 Z W w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F f b G l n a H R s Z X Z l b C 9 D a G F u Z 2 V k I F R 5 c G U u e 1 N D Q U 4 s M H 0 m c X V v d D s s J n F 1 b 3 Q 7 U 2 V j d G l v b j E v M V 9 s a W d o d G x l d m V s L 0 N o Y W 5 n Z W Q g V H l w Z S 5 7 Q U R E U k V T U y w x f S Z x d W 9 0 O y w m c X V v d D t T Z W N 0 a W 9 u M S 8 x X 2 x p Z 2 h 0 b G V 2 Z W w v Q 2 h h b m d l Z C B U e X B l L n t U S U 1 F U 1 R B T V A s M n 0 m c X V v d D s s J n F 1 b 3 Q 7 U 2 V j d G l v b j E v M V 9 s a W d o d G x l d m V s L 0 N o Y W 5 n Z W Q g V H l w Z S 5 7 V V V J R C w z f S Z x d W 9 0 O y w m c X V v d D t T Z W N 0 a W 9 u M S 8 x X 2 x p Z 2 h 0 b G V 2 Z W w v Q 2 h h b m d l Z C B U e X B l L n t N Q U p P U i w 0 f S Z x d W 9 0 O y w m c X V v d D t T Z W N 0 a W 9 u M S 8 x X 2 x p Z 2 h 0 b G V 2 Z W w v Q 2 h h b m d l Z C B U e X B l L n t N S U 5 P U i w 1 f S Z x d W 9 0 O y w m c X V v d D t T Z W N 0 a W 9 u M S 8 x X 2 x p Z 2 h 0 b G V 2 Z W w v Q 2 h h b m d l Z C B U e X B l L n t U W C B Q T 1 d F U i w 2 f S Z x d W 9 0 O y w m c X V v d D t T Z W N 0 a W 9 u M S 8 x X 2 x p Z 2 h 0 b G V 2 Z W w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G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s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b G l n a H R s Z X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X 2 x p Z 2 h 0 b G V 2 Z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W d o d C B W U y 4 g U l N T S S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5 V D I x O j Q 4 O j M 1 L j g x O D Y w O D B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9 s a W d o d G x l d m V s L 0 N o Y W 5 n Z W Q g V H l w Z S 5 7 U 0 N B T i w w f S Z x d W 9 0 O y w m c X V v d D t T Z W N 0 a W 9 u M S 8 y X 2 x p Z 2 h 0 b G V 2 Z W w v Q 2 h h b m d l Z C B U e X B l L n t B R E R S R V N T L D F 9 J n F 1 b 3 Q 7 L C Z x d W 9 0 O 1 N l Y 3 R p b 2 4 x L z J f b G l n a H R s Z X Z l b C 9 D a G F u Z 2 V k I F R 5 c G U u e 1 R J T U V T V E F N U C w y f S Z x d W 9 0 O y w m c X V v d D t T Z W N 0 a W 9 u M S 8 y X 2 x p Z 2 h 0 b G V 2 Z W w v Q 2 h h b m d l Z C B U e X B l L n t V V U l E L D N 9 J n F 1 b 3 Q 7 L C Z x d W 9 0 O 1 N l Y 3 R p b 2 4 x L z J f b G l n a H R s Z X Z l b C 9 D a G F u Z 2 V k I F R 5 c G U u e 0 1 B S k 9 S L D R 9 J n F 1 b 3 Q 7 L C Z x d W 9 0 O 1 N l Y 3 R p b 2 4 x L z J f b G l n a H R s Z X Z l b C 9 D a G F u Z 2 V k I F R 5 c G U u e 0 1 J T k 9 S L D V 9 J n F 1 b 3 Q 7 L C Z x d W 9 0 O 1 N l Y 3 R p b 2 4 x L z J f b G l n a H R s Z X Z l b C 9 D a G F u Z 2 V k I F R 5 c G U u e 1 R Y I F B P V 0 V S L D Z 9 J n F 1 b 3 Q 7 L C Z x d W 9 0 O 1 N l Y 3 R p b 2 4 x L z J f b G l n a H R s Z X Z l b C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l 9 s a W d o d G x l d m V s L 0 N o Y W 5 n Z W Q g V H l w Z S 5 7 U 0 N B T i w w f S Z x d W 9 0 O y w m c X V v d D t T Z W N 0 a W 9 u M S 8 y X 2 x p Z 2 h 0 b G V 2 Z W w v Q 2 h h b m d l Z C B U e X B l L n t B R E R S R V N T L D F 9 J n F 1 b 3 Q 7 L C Z x d W 9 0 O 1 N l Y 3 R p b 2 4 x L z J f b G l n a H R s Z X Z l b C 9 D a G F u Z 2 V k I F R 5 c G U u e 1 R J T U V T V E F N U C w y f S Z x d W 9 0 O y w m c X V v d D t T Z W N 0 a W 9 u M S 8 y X 2 x p Z 2 h 0 b G V 2 Z W w v Q 2 h h b m d l Z C B U e X B l L n t V V U l E L D N 9 J n F 1 b 3 Q 7 L C Z x d W 9 0 O 1 N l Y 3 R p b 2 4 x L z J f b G l n a H R s Z X Z l b C 9 D a G F u Z 2 V k I F R 5 c G U u e 0 1 B S k 9 S L D R 9 J n F 1 b 3 Q 7 L C Z x d W 9 0 O 1 N l Y 3 R p b 2 4 x L z J f b G l n a H R s Z X Z l b C 9 D a G F u Z 2 V k I F R 5 c G U u e 0 1 J T k 9 S L D V 9 J n F 1 b 3 Q 7 L C Z x d W 9 0 O 1 N l Y 3 R p b 2 4 x L z J f b G l n a H R s Z X Z l b C 9 D a G F u Z 2 V k I F R 5 c G U u e 1 R Y I F B P V 0 V S L D Z 9 J n F 1 b 3 Q 7 L C Z x d W 9 0 O 1 N l Y 3 R p b 2 4 x L z J f b G l n a H R s Z X Z l b C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b G l n a H R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x p Z 2 h 0 b G V 2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s a W d o d G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s a W d o d G x l d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N f b G l n a H R s Z X Z l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Z 2 h 0 I F Z T L i B S U 1 N J I i A v P j x F b n R y e S B U e X B l P S J S Z W N v d m V y e V R h c m d l d E N v b H V t b i I g V m F s d W U 9 I m w y O C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l U M j E 6 N D k 6 M z k u O T Y w N D g 0 N F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X 2 x p Z 2 h 0 b G V 2 Z W w v Q 2 h h b m d l Z C B U e X B l L n t T Q 0 F O L D B 9 J n F 1 b 3 Q 7 L C Z x d W 9 0 O 1 N l Y 3 R p b 2 4 x L z N f b G l n a H R s Z X Z l b C 9 D a G F u Z 2 V k I F R 5 c G U u e 0 F E R F J F U 1 M s M X 0 m c X V v d D s s J n F 1 b 3 Q 7 U 2 V j d G l v b j E v M 1 9 s a W d o d G x l d m V s L 0 N o Y W 5 n Z W Q g V H l w Z S 5 7 V E l N R V N U Q U 1 Q L D J 9 J n F 1 b 3 Q 7 L C Z x d W 9 0 O 1 N l Y 3 R p b 2 4 x L z N f b G l n a H R s Z X Z l b C 9 D a G F u Z 2 V k I F R 5 c G U u e 1 V V S U Q s M 3 0 m c X V v d D s s J n F 1 b 3 Q 7 U 2 V j d G l v b j E v M 1 9 s a W d o d G x l d m V s L 0 N o Y W 5 n Z W Q g V H l w Z S 5 7 T U F K T 1 I s N H 0 m c X V v d D s s J n F 1 b 3 Q 7 U 2 V j d G l v b j E v M 1 9 s a W d o d G x l d m V s L 0 N o Y W 5 n Z W Q g V H l w Z S 5 7 T U l O T 1 I s N X 0 m c X V v d D s s J n F 1 b 3 Q 7 U 2 V j d G l v b j E v M 1 9 s a W d o d G x l d m V s L 0 N o Y W 5 n Z W Q g V H l w Z S 5 7 V F g g U E 9 X R V I s N n 0 m c X V v d D s s J n F 1 b 3 Q 7 U 2 V j d G l v b j E v M 1 9 s a W d o d G x l d m V s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z X 2 x p Z 2 h 0 b G V 2 Z W w v Q 2 h h b m d l Z C B U e X B l L n t T Q 0 F O L D B 9 J n F 1 b 3 Q 7 L C Z x d W 9 0 O 1 N l Y 3 R p b 2 4 x L z N f b G l n a H R s Z X Z l b C 9 D a G F u Z 2 V k I F R 5 c G U u e 0 F E R F J F U 1 M s M X 0 m c X V v d D s s J n F 1 b 3 Q 7 U 2 V j d G l v b j E v M 1 9 s a W d o d G x l d m V s L 0 N o Y W 5 n Z W Q g V H l w Z S 5 7 V E l N R V N U Q U 1 Q L D J 9 J n F 1 b 3 Q 7 L C Z x d W 9 0 O 1 N l Y 3 R p b 2 4 x L z N f b G l n a H R s Z X Z l b C 9 D a G F u Z 2 V k I F R 5 c G U u e 1 V V S U Q s M 3 0 m c X V v d D s s J n F 1 b 3 Q 7 U 2 V j d G l v b j E v M 1 9 s a W d o d G x l d m V s L 0 N o Y W 5 n Z W Q g V H l w Z S 5 7 T U F K T 1 I s N H 0 m c X V v d D s s J n F 1 b 3 Q 7 U 2 V j d G l v b j E v M 1 9 s a W d o d G x l d m V s L 0 N o Y W 5 n Z W Q g V H l w Z S 5 7 T U l O T 1 I s N X 0 m c X V v d D s s J n F 1 b 3 Q 7 U 2 V j d G l v b j E v M 1 9 s a W d o d G x l d m V s L 0 N o Y W 5 n Z W Q g V H l w Z S 5 7 V F g g U E 9 X R V I s N n 0 m c X V v d D s s J n F 1 b 3 Q 7 U 2 V j d G l v b j E v M 1 9 s a W d o d G x l d m V s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1 9 s a W d o d G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b G l n a H R s Z X Z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2 x p Z 2 h 0 b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2 x p Z 2 h 0 b G V 2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F 9 s a W d o d G x l d m V s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n a H Q g V l M u I F J T U 0 k i I C 8 + P E V u d H J 5 I F R 5 c G U 9 I l J l Y 2 9 2 Z X J 5 V G F y Z 2 V 0 Q 2 9 s d W 1 u I i B W Y W x 1 Z T 0 i b D M 3 I i A v P j x F b n R y e S B U e X B l P S J S Z W N v d m V y e V R h c m d l d F J v d y I g V m F s d W U 9 I m w y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y M T o 1 M D o 0 M y 4 z N z k 0 N z g w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b G l n a H R s Z X Z l b C 9 D a G F u Z 2 V k I F R 5 c G U u e 1 N D Q U 4 s M H 0 m c X V v d D s s J n F 1 b 3 Q 7 U 2 V j d G l v b j E v N F 9 s a W d o d G x l d m V s L 0 N o Y W 5 n Z W Q g V H l w Z S 5 7 Q U R E U k V T U y w x f S Z x d W 9 0 O y w m c X V v d D t T Z W N 0 a W 9 u M S 8 0 X 2 x p Z 2 h 0 b G V 2 Z W w v Q 2 h h b m d l Z C B U e X B l L n t U S U 1 F U 1 R B T V A s M n 0 m c X V v d D s s J n F 1 b 3 Q 7 U 2 V j d G l v b j E v N F 9 s a W d o d G x l d m V s L 0 N o Y W 5 n Z W Q g V H l w Z S 5 7 V V V J R C w z f S Z x d W 9 0 O y w m c X V v d D t T Z W N 0 a W 9 u M S 8 0 X 2 x p Z 2 h 0 b G V 2 Z W w v Q 2 h h b m d l Z C B U e X B l L n t N Q U p P U i w 0 f S Z x d W 9 0 O y w m c X V v d D t T Z W N 0 a W 9 u M S 8 0 X 2 x p Z 2 h 0 b G V 2 Z W w v Q 2 h h b m d l Z C B U e X B l L n t N S U 5 P U i w 1 f S Z x d W 9 0 O y w m c X V v d D t T Z W N 0 a W 9 u M S 8 0 X 2 x p Z 2 h 0 b G V 2 Z W w v Q 2 h h b m d l Z C B U e X B l L n t U W C B Q T 1 d F U i w 2 f S Z x d W 9 0 O y w m c X V v d D t T Z W N 0 a W 9 u M S 8 0 X 2 x p Z 2 h 0 b G V 2 Z W w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R f b G l n a H R s Z X Z l b C 9 D a G F u Z 2 V k I F R 5 c G U u e 1 N D Q U 4 s M H 0 m c X V v d D s s J n F 1 b 3 Q 7 U 2 V j d G l v b j E v N F 9 s a W d o d G x l d m V s L 0 N o Y W 5 n Z W Q g V H l w Z S 5 7 Q U R E U k V T U y w x f S Z x d W 9 0 O y w m c X V v d D t T Z W N 0 a W 9 u M S 8 0 X 2 x p Z 2 h 0 b G V 2 Z W w v Q 2 h h b m d l Z C B U e X B l L n t U S U 1 F U 1 R B T V A s M n 0 m c X V v d D s s J n F 1 b 3 Q 7 U 2 V j d G l v b j E v N F 9 s a W d o d G x l d m V s L 0 N o Y W 5 n Z W Q g V H l w Z S 5 7 V V V J R C w z f S Z x d W 9 0 O y w m c X V v d D t T Z W N 0 a W 9 u M S 8 0 X 2 x p Z 2 h 0 b G V 2 Z W w v Q 2 h h b m d l Z C B U e X B l L n t N Q U p P U i w 0 f S Z x d W 9 0 O y w m c X V v d D t T Z W N 0 a W 9 u M S 8 0 X 2 x p Z 2 h 0 b G V 2 Z W w v Q 2 h h b m d l Z C B U e X B l L n t N S U 5 P U i w 1 f S Z x d W 9 0 O y w m c X V v d D t T Z W N 0 a W 9 u M S 8 0 X 2 x p Z 2 h 0 b G V 2 Z W w v Q 2 h h b m d l Z C B U e X B l L n t U W C B Q T 1 d F U i w 2 f S Z x d W 9 0 O y w m c X V v d D t T Z W N 0 a W 9 u M S 8 0 X 2 x p Z 2 h 0 b G V 2 Z W w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2 x p Z 2 h 0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s a W d o d G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b G l n a H R s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b G l n a H R s Z X Z l b H N l Y 2 9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y M T o 1 N j o 1 N S 4 1 N j U x M j U 0 W i I g L z 4 8 R W 5 0 c n k g V H l w Z T 0 i R m l s b E N v b H V t b l R 5 c G V z I i B W Y W x 1 Z T 0 i c 0 F 3 W U h C Z 0 1 E Q X d N P S I g L z 4 8 R W 5 0 c n k g V H l w Z T 0 i R m l s b E N v b H V t b k 5 h b W V z I i B W Y W x 1 Z T 0 i c 1 s m c X V v d D t T Q 0 F O J n F 1 b 3 Q 7 L C Z x d W 9 0 O 0 F E R F J F U 1 M m c X V v d D s s J n F 1 b 3 Q 7 V E l N R V N U Q U 1 Q J n F 1 b 3 Q 7 L C Z x d W 9 0 O 1 V V S U Q m c X V v d D s s J n F 1 b 3 Q 7 T U F K T 1 I m c X V v d D s s J n F 1 b 3 Q 7 T U l O T 1 I m c X V v d D s s J n F 1 b 3 Q 7 V F g g U E 9 X R V I m c X V v d D s s J n F 1 b 3 Q 7 U l N T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b G l n a H R s Z X Z l b H N l Y 2 9 u Z C 9 D a G F u Z 2 V k I F R 5 c G U u e 1 N D Q U 4 s M H 0 m c X V v d D s s J n F 1 b 3 Q 7 U 2 V j d G l v b j E v N F 9 s a W d o d G x l d m V s c 2 V j b 2 5 k L 0 N o Y W 5 n Z W Q g V H l w Z S 5 7 Q U R E U k V T U y w x f S Z x d W 9 0 O y w m c X V v d D t T Z W N 0 a W 9 u M S 8 0 X 2 x p Z 2 h 0 b G V 2 Z W x z Z W N v b m Q v Q 2 h h b m d l Z C B U e X B l L n t U S U 1 F U 1 R B T V A s M n 0 m c X V v d D s s J n F 1 b 3 Q 7 U 2 V j d G l v b j E v N F 9 s a W d o d G x l d m V s c 2 V j b 2 5 k L 0 N o Y W 5 n Z W Q g V H l w Z S 5 7 V V V J R C w z f S Z x d W 9 0 O y w m c X V v d D t T Z W N 0 a W 9 u M S 8 0 X 2 x p Z 2 h 0 b G V 2 Z W x z Z W N v b m Q v Q 2 h h b m d l Z C B U e X B l L n t N Q U p P U i w 0 f S Z x d W 9 0 O y w m c X V v d D t T Z W N 0 a W 9 u M S 8 0 X 2 x p Z 2 h 0 b G V 2 Z W x z Z W N v b m Q v Q 2 h h b m d l Z C B U e X B l L n t N S U 5 P U i w 1 f S Z x d W 9 0 O y w m c X V v d D t T Z W N 0 a W 9 u M S 8 0 X 2 x p Z 2 h 0 b G V 2 Z W x z Z W N v b m Q v Q 2 h h b m d l Z C B U e X B l L n t U W C B Q T 1 d F U i w 2 f S Z x d W 9 0 O y w m c X V v d D t T Z W N 0 a W 9 u M S 8 0 X 2 x p Z 2 h 0 b G V 2 Z W x z Z W N v b m Q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R f b G l n a H R s Z X Z l b H N l Y 2 9 u Z C 9 D a G F u Z 2 V k I F R 5 c G U u e 1 N D Q U 4 s M H 0 m c X V v d D s s J n F 1 b 3 Q 7 U 2 V j d G l v b j E v N F 9 s a W d o d G x l d m V s c 2 V j b 2 5 k L 0 N o Y W 5 n Z W Q g V H l w Z S 5 7 Q U R E U k V T U y w x f S Z x d W 9 0 O y w m c X V v d D t T Z W N 0 a W 9 u M S 8 0 X 2 x p Z 2 h 0 b G V 2 Z W x z Z W N v b m Q v Q 2 h h b m d l Z C B U e X B l L n t U S U 1 F U 1 R B T V A s M n 0 m c X V v d D s s J n F 1 b 3 Q 7 U 2 V j d G l v b j E v N F 9 s a W d o d G x l d m V s c 2 V j b 2 5 k L 0 N o Y W 5 n Z W Q g V H l w Z S 5 7 V V V J R C w z f S Z x d W 9 0 O y w m c X V v d D t T Z W N 0 a W 9 u M S 8 0 X 2 x p Z 2 h 0 b G V 2 Z W x z Z W N v b m Q v Q 2 h h b m d l Z C B U e X B l L n t N Q U p P U i w 0 f S Z x d W 9 0 O y w m c X V v d D t T Z W N 0 a W 9 u M S 8 0 X 2 x p Z 2 h 0 b G V 2 Z W x z Z W N v b m Q v Q 2 h h b m d l Z C B U e X B l L n t N S U 5 P U i w 1 f S Z x d W 9 0 O y w m c X V v d D t T Z W N 0 a W 9 u M S 8 0 X 2 x p Z 2 h 0 b G V 2 Z W x z Z W N v b m Q v Q 2 h h b m d l Z C B U e X B l L n t U W C B Q T 1 d F U i w 2 f S Z x d W 9 0 O y w m c X V v d D t T Z W N 0 a W 9 u M S 8 0 X 2 x p Z 2 h 0 b G V 2 Z W x z Z W N v b m Q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2 x p Z 2 h 0 b G V 2 Z W x z Z W N v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s a W d o d G x l d m V s c 2 V j b 2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b G l n a H R s Z X Z l b H N l Y 2 9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b G l n a H R s Z X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1 X 2 x p Z 2 h 0 b G V 2 Z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W d o d C B W U y 4 g U l N T S S I g L z 4 8 R W 5 0 c n k g V H l w Z T 0 i U m V j b 3 Z l c n l U Y X J n Z X R D b 2 x 1 b W 4 i I F Z h b H V l P S J s N D Y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5 V D I x O j U 4 O j E 1 L j U 3 M z Y 2 M z F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V 9 s a W d o d G x l d m V s L 0 N o Y W 5 n Z W Q g V H l w Z S 5 7 U 0 N B T i w w f S Z x d W 9 0 O y w m c X V v d D t T Z W N 0 a W 9 u M S 8 1 X 2 x p Z 2 h 0 b G V 2 Z W w v Q 2 h h b m d l Z C B U e X B l L n t B R E R S R V N T L D F 9 J n F 1 b 3 Q 7 L C Z x d W 9 0 O 1 N l Y 3 R p b 2 4 x L z V f b G l n a H R s Z X Z l b C 9 D a G F u Z 2 V k I F R 5 c G U u e 1 R J T U V T V E F N U C w y f S Z x d W 9 0 O y w m c X V v d D t T Z W N 0 a W 9 u M S 8 1 X 2 x p Z 2 h 0 b G V 2 Z W w v Q 2 h h b m d l Z C B U e X B l L n t V V U l E L D N 9 J n F 1 b 3 Q 7 L C Z x d W 9 0 O 1 N l Y 3 R p b 2 4 x L z V f b G l n a H R s Z X Z l b C 9 D a G F u Z 2 V k I F R 5 c G U u e 0 1 B S k 9 S L D R 9 J n F 1 b 3 Q 7 L C Z x d W 9 0 O 1 N l Y 3 R p b 2 4 x L z V f b G l n a H R s Z X Z l b C 9 D a G F u Z 2 V k I F R 5 c G U u e 0 1 J T k 9 S L D V 9 J n F 1 b 3 Q 7 L C Z x d W 9 0 O 1 N l Y 3 R p b 2 4 x L z V f b G l n a H R s Z X Z l b C 9 D a G F u Z 2 V k I F R 5 c G U u e 1 R Y I F B P V 0 V S L D Z 9 J n F 1 b 3 Q 7 L C Z x d W 9 0 O 1 N l Y 3 R p b 2 4 x L z V f b G l n a H R s Z X Z l b C 9 D a G F u Z 2 V k I F R 5 c G U u e 1 J T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N V 9 s a W d o d G x l d m V s L 0 N o Y W 5 n Z W Q g V H l w Z S 5 7 U 0 N B T i w w f S Z x d W 9 0 O y w m c X V v d D t T Z W N 0 a W 9 u M S 8 1 X 2 x p Z 2 h 0 b G V 2 Z W w v Q 2 h h b m d l Z C B U e X B l L n t B R E R S R V N T L D F 9 J n F 1 b 3 Q 7 L C Z x d W 9 0 O 1 N l Y 3 R p b 2 4 x L z V f b G l n a H R s Z X Z l b C 9 D a G F u Z 2 V k I F R 5 c G U u e 1 R J T U V T V E F N U C w y f S Z x d W 9 0 O y w m c X V v d D t T Z W N 0 a W 9 u M S 8 1 X 2 x p Z 2 h 0 b G V 2 Z W w v Q 2 h h b m d l Z C B U e X B l L n t V V U l E L D N 9 J n F 1 b 3 Q 7 L C Z x d W 9 0 O 1 N l Y 3 R p b 2 4 x L z V f b G l n a H R s Z X Z l b C 9 D a G F u Z 2 V k I F R 5 c G U u e 0 1 B S k 9 S L D R 9 J n F 1 b 3 Q 7 L C Z x d W 9 0 O 1 N l Y 3 R p b 2 4 x L z V f b G l n a H R s Z X Z l b C 9 D a G F u Z 2 V k I F R 5 c G U u e 0 1 J T k 9 S L D V 9 J n F 1 b 3 Q 7 L C Z x d W 9 0 O 1 N l Y 3 R p b 2 4 x L z V f b G l n a H R s Z X Z l b C 9 D a G F u Z 2 V k I F R 5 c G U u e 1 R Y I F B P V 0 V S L D Z 9 J n F 1 b 3 Q 7 L C Z x d W 9 0 O 1 N l Y 3 R p b 2 4 x L z V f b G l n a H R s Z X Z l b C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f b G l n a H R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x p Z 2 h 0 b G V 2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s a W d o d G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R l Z 1 8 x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Z G V n X z F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3 J p Z W 5 0 Y X R p b 2 4 g V l M u I F J T U 0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5 V D I y O j M 3 O j Q z L j k y M j E x M T R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R l Z 1 8 x b S 9 D a G F u Z 2 V k I F R 5 c G U u e 1 N D Q U 4 s M H 0 m c X V v d D s s J n F 1 b 3 Q 7 U 2 V j d G l v b j E v M G R l Z 1 8 x b S 9 D a G F u Z 2 V k I F R 5 c G U u e 0 F E R F J F U 1 M s M X 0 m c X V v d D s s J n F 1 b 3 Q 7 U 2 V j d G l v b j E v M G R l Z 1 8 x b S 9 D a G F u Z 2 V k I F R 5 c G U u e 1 R J T U V T V E F N U C w y f S Z x d W 9 0 O y w m c X V v d D t T Z W N 0 a W 9 u M S 8 w Z G V n X z F t L 0 N o Y W 5 n Z W Q g V H l w Z S 5 7 V V V J R C w z f S Z x d W 9 0 O y w m c X V v d D t T Z W N 0 a W 9 u M S 8 w Z G V n X z F t L 0 N o Y W 5 n Z W Q g V H l w Z S 5 7 T U F K T 1 I s N H 0 m c X V v d D s s J n F 1 b 3 Q 7 U 2 V j d G l v b j E v M G R l Z 1 8 x b S 9 D a G F u Z 2 V k I F R 5 c G U u e 0 1 J T k 9 S L D V 9 J n F 1 b 3 Q 7 L C Z x d W 9 0 O 1 N l Y 3 R p b 2 4 x L z B k Z W d f M W 0 v Q 2 h h b m d l Z C B U e X B l L n t U W C B Q T 1 d F U i w 2 f S Z x d W 9 0 O y w m c X V v d D t T Z W N 0 a W 9 u M S 8 w Z G V n X z F t L 0 N o Y W 5 n Z W Q g V H l w Z S 5 7 U l N T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Z G V n X z F t L 0 N o Y W 5 n Z W Q g V H l w Z S 5 7 U 0 N B T i w w f S Z x d W 9 0 O y w m c X V v d D t T Z W N 0 a W 9 u M S 8 w Z G V n X z F t L 0 N o Y W 5 n Z W Q g V H l w Z S 5 7 Q U R E U k V T U y w x f S Z x d W 9 0 O y w m c X V v d D t T Z W N 0 a W 9 u M S 8 w Z G V n X z F t L 0 N o Y W 5 n Z W Q g V H l w Z S 5 7 V E l N R V N U Q U 1 Q L D J 9 J n F 1 b 3 Q 7 L C Z x d W 9 0 O 1 N l Y 3 R p b 2 4 x L z B k Z W d f M W 0 v Q 2 h h b m d l Z C B U e X B l L n t V V U l E L D N 9 J n F 1 b 3 Q 7 L C Z x d W 9 0 O 1 N l Y 3 R p b 2 4 x L z B k Z W d f M W 0 v Q 2 h h b m d l Z C B U e X B l L n t N Q U p P U i w 0 f S Z x d W 9 0 O y w m c X V v d D t T Z W N 0 a W 9 u M S 8 w Z G V n X z F t L 0 N o Y W 5 n Z W Q g V H l w Z S 5 7 T U l O T 1 I s N X 0 m c X V v d D s s J n F 1 b 3 Q 7 U 2 V j d G l v b j E v M G R l Z 1 8 x b S 9 D a G F u Z 2 V k I F R 5 c G U u e 1 R Y I F B P V 0 V S L D Z 9 J n F 1 b 3 Q 7 L C Z x d W 9 0 O 1 N l Y 3 R p b 2 4 x L z B k Z W d f M W 0 v Q 2 h h b m d l Z C B U e X B l L n t S U 1 N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Z G V n X z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k Z W d f M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R l Z 1 8 x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k Z W d f M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G R l Z 1 8 y b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9 y a W V u d G F 0 a W 9 u I F Z T L i B S U 1 N J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l U M j I 6 N D A 6 M z c u O T E 1 M z U 2 M V o i I C 8 + P E V u d H J 5 I F R 5 c G U 9 I k Z p b G x D b 2 x 1 b W 5 U e X B l c y I g V m F s d W U 9 I n N B d 1 l I Q m d N R E F 3 T T 0 i I C 8 + P E V u d H J 5 I F R 5 c G U 9 I k Z p b G x D b 2 x 1 b W 5 O Y W 1 l c y I g V m F s d W U 9 I n N b J n F 1 b 3 Q 7 U 0 N B T i Z x d W 9 0 O y w m c X V v d D t B R E R S R V N T J n F 1 b 3 Q 7 L C Z x d W 9 0 O 1 R J T U V T V E F N U C Z x d W 9 0 O y w m c X V v d D t V V U l E J n F 1 b 3 Q 7 L C Z x d W 9 0 O 0 1 B S k 9 S J n F 1 b 3 Q 7 L C Z x d W 9 0 O 0 1 J T k 9 S J n F 1 b 3 Q 7 L C Z x d W 9 0 O 1 R Y I F B P V 0 V S J n F 1 b 3 Q 7 L C Z x d W 9 0 O 1 J T U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Z G V n X z J t L 0 N o Y W 5 n Z W Q g V H l w Z S 5 7 U 0 N B T i w w f S Z x d W 9 0 O y w m c X V v d D t T Z W N 0 a W 9 u M S 8 w Z G V n X z J t L 0 N o Y W 5 n Z W Q g V H l w Z S 5 7 Q U R E U k V T U y w x f S Z x d W 9 0 O y w m c X V v d D t T Z W N 0 a W 9 u M S 8 w Z G V n X z J t L 0 N o Y W 5 n Z W Q g V H l w Z S 5 7 V E l N R V N U Q U 1 Q L D J 9 J n F 1 b 3 Q 7 L C Z x d W 9 0 O 1 N l Y 3 R p b 2 4 x L z B k Z W d f M m 0 v Q 2 h h b m d l Z C B U e X B l L n t V V U l E L D N 9 J n F 1 b 3 Q 7 L C Z x d W 9 0 O 1 N l Y 3 R p b 2 4 x L z B k Z W d f M m 0 v Q 2 h h b m d l Z C B U e X B l L n t N Q U p P U i w 0 f S Z x d W 9 0 O y w m c X V v d D t T Z W N 0 a W 9 u M S 8 w Z G V n X z J t L 0 N o Y W 5 n Z W Q g V H l w Z S 5 7 T U l O T 1 I s N X 0 m c X V v d D s s J n F 1 b 3 Q 7 U 2 V j d G l v b j E v M G R l Z 1 8 y b S 9 D a G F u Z 2 V k I F R 5 c G U u e 1 R Y I F B P V 0 V S L D Z 9 J n F 1 b 3 Q 7 L C Z x d W 9 0 O 1 N l Y 3 R p b 2 4 x L z B k Z W d f M m 0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B k Z W d f M m 0 v Q 2 h h b m d l Z C B U e X B l L n t T Q 0 F O L D B 9 J n F 1 b 3 Q 7 L C Z x d W 9 0 O 1 N l Y 3 R p b 2 4 x L z B k Z W d f M m 0 v Q 2 h h b m d l Z C B U e X B l L n t B R E R S R V N T L D F 9 J n F 1 b 3 Q 7 L C Z x d W 9 0 O 1 N l Y 3 R p b 2 4 x L z B k Z W d f M m 0 v Q 2 h h b m d l Z C B U e X B l L n t U S U 1 F U 1 R B T V A s M n 0 m c X V v d D s s J n F 1 b 3 Q 7 U 2 V j d G l v b j E v M G R l Z 1 8 y b S 9 D a G F u Z 2 V k I F R 5 c G U u e 1 V V S U Q s M 3 0 m c X V v d D s s J n F 1 b 3 Q 7 U 2 V j d G l v b j E v M G R l Z 1 8 y b S 9 D a G F u Z 2 V k I F R 5 c G U u e 0 1 B S k 9 S L D R 9 J n F 1 b 3 Q 7 L C Z x d W 9 0 O 1 N l Y 3 R p b 2 4 x L z B k Z W d f M m 0 v Q 2 h h b m d l Z C B U e X B l L n t N S U 5 P U i w 1 f S Z x d W 9 0 O y w m c X V v d D t T Z W N 0 a W 9 u M S 8 w Z G V n X z J t L 0 N o Y W 5 n Z W Q g V H l w Z S 5 7 V F g g U E 9 X R V I s N n 0 m c X V v d D s s J n F 1 b 3 Q 7 U 2 V j d G l v b j E v M G R l Z 1 8 y b S 9 D a G F u Z 2 V k I F R 5 c G U u e 1 J T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k Z W d f M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R l Z 1 8 y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G V n X z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Q 0 b V 9 C Y W N r c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f M V 8 0 N G 1 f Q m F j a 3 B h Y 2 s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2 V D E 2 O j M 1 O j E w L j E w O T I y N z R a I i A v P j x F b n R y e S B U e X B l P S J G a W x s Q 2 9 s d W 1 u V H l w Z X M i I F Z h b H V l P S J z Q X d Z S E J n T U R B d 0 0 9 I i A v P j x F b n R y e S B U e X B l P S J G a W x s Q 2 9 s d W 1 u T m F t Z X M i I F Z h b H V l P S J z W y Z x d W 9 0 O 1 N D Q U 4 m c X V v d D s s J n F 1 b 3 Q 7 Q U R E U k V T U y Z x d W 9 0 O y w m c X V v d D t U S U 1 F U 1 R B T V A m c X V v d D s s J n F 1 b 3 Q 7 V V V J R C Z x d W 9 0 O y w m c X V v d D t N Q U p P U i Z x d W 9 0 O y w m c X V v d D t N S U 5 P U i Z x d W 9 0 O y w m c X V v d D t U W C B Q T 1 d F U i Z x d W 9 0 O y w m c X V v d D t S U 1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0 N G 1 f Q m F j a 3 B h Y 2 s v Q 2 h h b m d l Z C B U e X B l L n t T Q 0 F O L D B 9 J n F 1 b 3 Q 7 L C Z x d W 9 0 O 1 N l Y 3 R p b 2 4 x L z E g N D R t X 0 J h Y 2 t w Y W N r L 0 N o Y W 5 n Z W Q g V H l w Z S 5 7 Q U R E U k V T U y w x f S Z x d W 9 0 O y w m c X V v d D t T Z W N 0 a W 9 u M S 8 x I D Q 0 b V 9 C Y W N r c G F j a y 9 D a G F u Z 2 V k I F R 5 c G U u e 1 R J T U V T V E F N U C w y f S Z x d W 9 0 O y w m c X V v d D t T Z W N 0 a W 9 u M S 8 x I D Q 0 b V 9 C Y W N r c G F j a y 9 D a G F u Z 2 V k I F R 5 c G U u e 1 V V S U Q s M 3 0 m c X V v d D s s J n F 1 b 3 Q 7 U 2 V j d G l v b j E v M S A 0 N G 1 f Q m F j a 3 B h Y 2 s v Q 2 h h b m d l Z C B U e X B l L n t N Q U p P U i w 0 f S Z x d W 9 0 O y w m c X V v d D t T Z W N 0 a W 9 u M S 8 x I D Q 0 b V 9 C Y W N r c G F j a y 9 D a G F u Z 2 V k I F R 5 c G U u e 0 1 J T k 9 S L D V 9 J n F 1 b 3 Q 7 L C Z x d W 9 0 O 1 N l Y 3 R p b 2 4 x L z E g N D R t X 0 J h Y 2 t w Y W N r L 0 N o Y W 5 n Z W Q g V H l w Z S 5 7 V F g g U E 9 X R V I s N n 0 m c X V v d D s s J n F 1 b 3 Q 7 U 2 V j d G l v b j E v M S A 0 N G 1 f Q m F j a 3 B h Y 2 s v Q 2 h h b m d l Z C B U e X B l L n t S U 1 N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E g N D R t X 0 J h Y 2 t w Y W N r L 0 N o Y W 5 n Z W Q g V H l w Z S 5 7 U 0 N B T i w w f S Z x d W 9 0 O y w m c X V v d D t T Z W N 0 a W 9 u M S 8 x I D Q 0 b V 9 C Y W N r c G F j a y 9 D a G F u Z 2 V k I F R 5 c G U u e 0 F E R F J F U 1 M s M X 0 m c X V v d D s s J n F 1 b 3 Q 7 U 2 V j d G l v b j E v M S A 0 N G 1 f Q m F j a 3 B h Y 2 s v Q 2 h h b m d l Z C B U e X B l L n t U S U 1 F U 1 R B T V A s M n 0 m c X V v d D s s J n F 1 b 3 Q 7 U 2 V j d G l v b j E v M S A 0 N G 1 f Q m F j a 3 B h Y 2 s v Q 2 h h b m d l Z C B U e X B l L n t V V U l E L D N 9 J n F 1 b 3 Q 7 L C Z x d W 9 0 O 1 N l Y 3 R p b 2 4 x L z E g N D R t X 0 J h Y 2 t w Y W N r L 0 N o Y W 5 n Z W Q g V H l w Z S 5 7 T U F K T 1 I s N H 0 m c X V v d D s s J n F 1 b 3 Q 7 U 2 V j d G l v b j E v M S A 0 N G 1 f Q m F j a 3 B h Y 2 s v Q 2 h h b m d l Z C B U e X B l L n t N S U 5 P U i w 1 f S Z x d W 9 0 O y w m c X V v d D t T Z W N 0 a W 9 u M S 8 x I D Q 0 b V 9 C Y W N r c G F j a y 9 D a G F u Z 2 V k I F R 5 c G U u e 1 R Y I F B P V 0 V S L D Z 9 J n F 1 b 3 Q 7 L C Z x d W 9 0 O 1 N l Y 3 R p b 2 4 x L z E g N D R t X 0 J h Y 2 t w Y W N r L 0 N o Y W 5 n Z W Q g V H l w Z S 5 7 U l N T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D Q 0 b V 9 C Y W N r c G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N D R t X 0 J h Y 2 t w Y W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0 N G 1 f Q m F j a 3 B h Y 2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L N D Q i i l 0 E W i Q 0 9 U M u X g 4 g A A A A A C A A A A A A A Q Z g A A A A E A A C A A A A D U J M 9 g + n / w D E r J o + z O A 6 3 k T g 4 h v F M y T 9 + o 0 v B 7 O O t 0 D g A A A A A O g A A A A A I A A C A A A A B D j 0 L 8 r Q M T V h B V 8 v 5 y r K m l B S C j N o 6 Q Q 2 G H o h + T I G y x e l A A A A B A H Y T Y P R c y 1 8 N V L r 6 P a E q j H J C 8 s w N 0 p R K d F R q t x 3 j D O W J y h 0 z 7 3 a C w M j 2 C 4 U k 6 4 N A V 4 h A P l N w 2 d g 5 m 5 0 4 8 G q t x h z 5 j O R E T Y W D a 1 j 1 H 0 B G p E E A A A A C I y H r p 1 d W I I n d a x W 1 x j F Q P 9 E G Q I z C x A E R j s Y M K D S N y y C V h G F A q f p I g Y N l I 5 E v h p a 5 n C u n a 9 V K C p V F m A z 9 A f 3 g w < / D a t a M a s h u p > 
</file>

<file path=customXml/itemProps1.xml><?xml version="1.0" encoding="utf-8"?>
<ds:datastoreItem xmlns:ds="http://schemas.openxmlformats.org/officeDocument/2006/customXml" ds:itemID="{4AF0CE38-723F-4006-8C63-16ED8F44E8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AllGraphs</vt:lpstr>
      <vt:lpstr>PiPactScan_Graphs</vt:lpstr>
      <vt:lpstr>Detection Algorithm Analysis</vt:lpstr>
      <vt:lpstr>Hypothesis_1_5_DistRSSI_Indoor</vt:lpstr>
      <vt:lpstr>Hypothesis_5_1_DistRSSI_Outdoor</vt:lpstr>
      <vt:lpstr>Hypothesis_2_ObstructionRSSI</vt:lpstr>
      <vt:lpstr>0m Scan</vt:lpstr>
      <vt:lpstr>1.44 m Scan</vt:lpstr>
      <vt:lpstr>Hypothesis_3_4_TXPower_RSSI</vt:lpstr>
      <vt:lpstr>Hypothesis_6_OrientationRSSI</vt:lpstr>
      <vt:lpstr>Hypothesis_7_LightRSSI</vt:lpstr>
      <vt:lpstr>Histograms</vt:lpstr>
      <vt:lpstr>ROC Curves</vt:lpstr>
      <vt:lpstr>Light VS. RSSI</vt:lpstr>
      <vt:lpstr>Orientation VS. RSSI</vt:lpstr>
      <vt:lpstr>AppendedCSVTable_0M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Sunny</dc:creator>
  <cp:lastModifiedBy>Super Sunny</cp:lastModifiedBy>
  <dcterms:created xsi:type="dcterms:W3CDTF">2020-06-30T02:19:39Z</dcterms:created>
  <dcterms:modified xsi:type="dcterms:W3CDTF">2020-07-27T06:21:44Z</dcterms:modified>
</cp:coreProperties>
</file>