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<sst xmlns="http://schemas.openxmlformats.org/spreadsheetml/2006/main" count="76" uniqueCount="52">
  <si>
    <t>Start Date</t>
  </si>
  <si>
    <t>End Date</t>
  </si>
  <si>
    <t>Timeline</t>
  </si>
  <si>
    <t>Status</t>
  </si>
  <si>
    <t>Peak Potential</t>
  </si>
  <si>
    <t>Milestone 1</t>
  </si>
  <si>
    <t>Complete</t>
  </si>
  <si>
    <t>Define project goals</t>
  </si>
  <si>
    <t>Research components</t>
  </si>
  <si>
    <t>Prepare order</t>
  </si>
  <si>
    <t>Milestone 2</t>
  </si>
  <si>
    <t>Create spinning PCB</t>
  </si>
  <si>
    <t>No real way to test with breadboard</t>
  </si>
  <si>
    <t>Milestone 3</t>
  </si>
  <si>
    <t>Prototype motor control</t>
  </si>
  <si>
    <t>Test each component with minimal code</t>
  </si>
  <si>
    <t>Set up backend architecture</t>
  </si>
  <si>
    <t>Active</t>
  </si>
  <si>
    <t>Test firmware combined with backend</t>
  </si>
  <si>
    <t>Combine all hardware, firmware, and software for full funtionality</t>
  </si>
  <si>
    <t>Milestone 4</t>
  </si>
  <si>
    <t>Create and order motor control PCB</t>
  </si>
  <si>
    <t>Refine backend while waiting for parts</t>
  </si>
  <si>
    <t>Interface new components for new version</t>
  </si>
  <si>
    <t>Milestone 5</t>
  </si>
  <si>
    <t>Research improved code</t>
  </si>
  <si>
    <t>Implement new code and firmware</t>
  </si>
  <si>
    <t>Design 3D printed enclosure</t>
  </si>
  <si>
    <t>Milestone 6</t>
  </si>
  <si>
    <t>Upcoming</t>
  </si>
  <si>
    <t>Prepare online project</t>
  </si>
  <si>
    <t>Write report</t>
  </si>
  <si>
    <t>Burndown</t>
  </si>
  <si>
    <t>Task Name</t>
  </si>
  <si>
    <t>Start on Day</t>
  </si>
  <si>
    <t>Duration</t>
  </si>
  <si>
    <t>Prodcut Definition</t>
  </si>
  <si>
    <t>UI/UX Design</t>
  </si>
  <si>
    <t xml:space="preserve">Feature Development </t>
  </si>
  <si>
    <t>Intern Testing and Bug Fixes</t>
  </si>
  <si>
    <t>Recruit Beta USers</t>
  </si>
  <si>
    <t>Best Testing</t>
  </si>
  <si>
    <t>Iteration and Refinements</t>
  </si>
  <si>
    <t>Social Media Setup</t>
  </si>
  <si>
    <t>Influencer Outreach</t>
  </si>
  <si>
    <t>Landing Page and Ads Setup</t>
  </si>
  <si>
    <t>Soft Launch (Early Success)</t>
  </si>
  <si>
    <t>Post-Launch Growth and KPI's</t>
  </si>
  <si>
    <t>AI-Powered Exercise Suggestions</t>
  </si>
  <si>
    <t>Workout Builder Development</t>
  </si>
  <si>
    <t>AI Workout Coach</t>
  </si>
  <si>
    <t>Full Public Launch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</si>
</sst>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&quot; &quot;d&quot;, &quot;yyyy"/>
    <numFmt numFmtId="165" formatCode="mmm&quot;-&quot;d"/>
    <numFmt numFmtId="166" formatCode="M/d/yyyy"/>
    <numFmt numFmtId="167" formatCode="m/d/yyyy"/>
  </numFmts>
  <fonts count="8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8.0"/>
      <color theme="1"/>
      <name val="Arial"/>
    </font>
    <font>
      <sz val="12.0"/>
      <color theme="1"/>
      <name val="Arial"/>
    </font>
    <font>
      <b/>
      <color rgb="FF9900FF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horizontal="right" readingOrder="0" vertical="bottom"/>
    </xf>
    <xf borderId="1" fillId="0" fontId="4" numFmtId="164" xfId="0" applyAlignment="1" applyBorder="1" applyFont="1" applyNumberFormat="1">
      <alignment horizontal="right" vertical="bottom"/>
    </xf>
    <xf borderId="1" fillId="0" fontId="1" numFmtId="0" xfId="0" applyAlignment="1" applyBorder="1" applyFont="1">
      <alignment vertical="bottom"/>
    </xf>
    <xf borderId="0" fillId="0" fontId="5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shrinkToFit="0" vertical="bottom" wrapText="1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166" xfId="0" applyAlignment="1" applyFont="1" applyNumberFormat="1">
      <alignment readingOrder="0"/>
    </xf>
    <xf borderId="0" fillId="0" fontId="7" numFmtId="4" xfId="0" applyFont="1" applyNumberFormat="1"/>
    <xf borderId="0" fillId="0" fontId="7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Peak Potential Gantt Chart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Sheet2!$A$2:$A$18</c:f>
            </c:strRef>
          </c:cat>
          <c:val>
            <c:numRef>
              <c:f>Sheet2!$D$2:$D$18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Sheet2!$A$2:$A$18</c:f>
            </c:strRef>
          </c:cat>
          <c:val>
            <c:numRef>
              <c:f>Sheet2!$E$2:$E$18</c:f>
              <c:numCache/>
            </c:numRef>
          </c:val>
        </c:ser>
        <c:overlap val="100"/>
        <c:axId val="648814593"/>
        <c:axId val="1140464803"/>
      </c:barChart>
      <c:catAx>
        <c:axId val="6488145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464803"/>
      </c:catAx>
      <c:valAx>
        <c:axId val="11404648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8145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247650</xdr:colOff>
      <xdr:row>0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5"/>
    <col customWidth="1" min="2" max="2" width="22.5"/>
    <col customWidth="1" min="3" max="3" width="24.88"/>
    <col customWidth="1" min="4" max="4" width="47.63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1"/>
    </row>
    <row r="2">
      <c r="A2" s="5" t="s">
        <v>4</v>
      </c>
      <c r="B2" s="6">
        <v>45377.0</v>
      </c>
      <c r="C2" s="6">
        <v>45450.0</v>
      </c>
      <c r="D2" s="7" t="str">
        <f>IFERROR(__xludf.DUMMYFUNCTION("SPARKLINE({split(rept(""7,"",FLOOR((int(C2)-int(B2))/7)),"",""),MOD(int(C2)-int(B2),7)},{""charttype"",""bar"";""color1"",""white"";""color2"",""lightblue""})"),"")</f>
        <v/>
      </c>
      <c r="E2" s="1"/>
      <c r="F2" s="1"/>
    </row>
    <row r="3">
      <c r="A3" s="8" t="s">
        <v>5</v>
      </c>
      <c r="B3" s="9">
        <v>45377.0</v>
      </c>
      <c r="C3" s="9">
        <v>45387.0</v>
      </c>
      <c r="D3" s="7" t="str">
        <f>IFERROR(__xludf.DUMMYFUNCTION("SPARKLINE(if(OR(today()&lt;B3,today()&gt;C3),{int(B3)-int($B$2),if(B3=C3,1,int(C3)-int(B3))},{int(B3)-int($B$2),today()-int(B3),1,int(C3)-today()}),{""charttype"",""bar"";""color1"",""white"";""color2"",if(E3=""Complete"",""grey"",if(today()&gt;C3,""red"",if(AND(t"&amp;"oday()&gt;B3,today()&lt;C3,E3=""Upcoming""),""darkred"",if(AND(today()&gt;B3,today()&lt;C3),""orange"",if(E3=""Active"",""orange"",""green"")))));""max"",int($C$2)-int($B$2)})"),"")</f>
        <v/>
      </c>
      <c r="E3" s="10" t="s">
        <v>6</v>
      </c>
      <c r="F3" s="1"/>
    </row>
    <row r="4">
      <c r="A4" s="11" t="s">
        <v>7</v>
      </c>
      <c r="B4" s="9">
        <v>45377.0</v>
      </c>
      <c r="C4" s="9">
        <v>45383.0</v>
      </c>
      <c r="D4" s="7" t="str">
        <f>IFERROR(__xludf.DUMMYFUNCTION("SPARKLINE(if(OR(today()&lt;B4,today()&gt;C4),{int(B4)-int($B$2),if(B4=C4,1,int(C4)-int(B4))},{int(B4)-int($B$2),today()-int(B4),1,int(C4)-today()}),{""charttype"",""bar"";""color1"",""white"";""color2"",if(E4=""Complete"",""grey"",if(today()&gt;C4,""red"",if(AND(t"&amp;"oday()&gt;B4,today()&lt;C4,E4=""Upcoming""),""darkred"",if(AND(today()&gt;B4,today()&lt;C4),""orange"",if(E4=""Active"",""orange"",""green"")))));""max"",int($C$2)-int($B$2)})"),"")</f>
        <v/>
      </c>
      <c r="E4" s="10" t="s">
        <v>6</v>
      </c>
      <c r="F4" s="1"/>
    </row>
    <row r="5">
      <c r="A5" s="11" t="s">
        <v>8</v>
      </c>
      <c r="B5" s="9">
        <v>45384.0</v>
      </c>
      <c r="C5" s="9">
        <v>45386.0</v>
      </c>
      <c r="D5" s="7" t="str">
        <f>IFERROR(__xludf.DUMMYFUNCTION("SPARKLINE(if(OR(today()&lt;B5,today()&gt;C5),{int(B5)-int($B$2),if(B5=C5,1,int(C5)-int(B5))},{int(B5)-int($B$2),today()-int(B5),1,int(C5)-today()}),{""charttype"",""bar"";""color1"",""white"";""color2"",if(E5=""Complete"",""grey"",if(today()&gt;C5,""red"",if(AND(t"&amp;"oday()&gt;B5,today()&lt;C5,E5=""Upcoming""),""darkred"",if(AND(today()&gt;B5,today()&lt;C5),""orange"",if(E5=""Active"",""orange"",""green"")))));""max"",int($C$2)-int($B$2)})"),"")</f>
        <v/>
      </c>
      <c r="E5" s="10" t="s">
        <v>6</v>
      </c>
      <c r="F5" s="1"/>
    </row>
    <row r="6">
      <c r="A6" s="11" t="s">
        <v>9</v>
      </c>
      <c r="B6" s="9">
        <v>45386.0</v>
      </c>
      <c r="C6" s="9">
        <v>45387.0</v>
      </c>
      <c r="D6" s="7" t="str">
        <f>IFERROR(__xludf.DUMMYFUNCTION("SPARKLINE(if(OR(today()&lt;B6,today()&gt;C6),{int(B6)-int($B$2),if(B6=C6,1,int(C6)-int(B6))},{int(B6)-int($B$2),today()-int(B6),1,int(C6)-today()}),{""charttype"",""bar"";""color1"",""white"";""color2"",if(E6=""Complete"",""grey"",if(today()&gt;C6,""red"",if(AND(t"&amp;"oday()&gt;B6,today()&lt;C6,E6=""Upcoming""),""darkred"",if(AND(today()&gt;B6,today()&lt;C6),""orange"",if(E6=""Active"",""orange"",""green"")))));""max"",int($C$2)-int($B$2)})"),"")</f>
        <v/>
      </c>
      <c r="E6" s="10" t="s">
        <v>6</v>
      </c>
      <c r="F6" s="1"/>
    </row>
    <row r="7">
      <c r="A7" s="8" t="s">
        <v>10</v>
      </c>
      <c r="B7" s="9">
        <v>45388.0</v>
      </c>
      <c r="C7" s="9">
        <v>45403.0</v>
      </c>
      <c r="D7" s="7" t="str">
        <f>IFERROR(__xludf.DUMMYFUNCTION("SPARKLINE(if(OR(today()&lt;B7,today()&gt;C7),{int(B7)-int($B$2),if(B7=C7,1,int(C7)-int(B7))},{int(B7)-int($B$2),today()-int(B7),1,int(C7)-today()}),{""charttype"",""bar"";""color1"",""white"";""color2"",if(E7=""Complete"",""grey"",if(today()&gt;C7,""red"",if(AND(t"&amp;"oday()&gt;B7,today()&lt;C7,E7=""Upcoming""),""darkred"",if(AND(today()&gt;B7,today()&lt;C7),""orange"",if(E7=""Active"",""orange"",""green"")))));""max"",int($C$2)-int($B$2)})"),"")</f>
        <v/>
      </c>
      <c r="E7" s="10" t="s">
        <v>6</v>
      </c>
      <c r="F7" s="1"/>
    </row>
    <row r="8">
      <c r="A8" s="11" t="s">
        <v>11</v>
      </c>
      <c r="B8" s="9">
        <v>45390.0</v>
      </c>
      <c r="C8" s="9">
        <v>45395.0</v>
      </c>
      <c r="D8" s="7" t="str">
        <f>IFERROR(__xludf.DUMMYFUNCTION("SPARKLINE(if(OR(today()&lt;B8,today()&gt;C8),{int(B8)-int($B$2),if(B8=C8,1,int(C8)-int(B8))},{int(B8)-int($B$2),today()-int(B8),1,int(C8)-today()}),{""charttype"",""bar"";""color1"",""white"";""color2"",if(E8=""Complete"",""grey"",if(today()&gt;C8,""red"",if(AND(t"&amp;"oday()&gt;B8,today()&lt;C8,E8=""Upcoming""),""darkred"",if(AND(today()&gt;B8,today()&lt;C8),""orange"",if(E8=""Active"",""orange"",""green"")))));""max"",int($C$2)-int($B$2)})"),"")</f>
        <v/>
      </c>
      <c r="E8" s="10" t="s">
        <v>6</v>
      </c>
      <c r="F8" s="1" t="s">
        <v>12</v>
      </c>
    </row>
    <row r="9">
      <c r="A9" s="8" t="s">
        <v>13</v>
      </c>
      <c r="B9" s="9">
        <v>45404.0</v>
      </c>
      <c r="C9" s="9">
        <v>45417.0</v>
      </c>
      <c r="D9" s="7" t="str">
        <f>IFERROR(__xludf.DUMMYFUNCTION("SPARKLINE(if(OR(today()&lt;B9,today()&gt;C9),{int(B9)-int($B$2),if(B9=C9,1,int(C9)-int(B9))},{int(B9)-int($B$2),today()-int(B9),1,int(C9)-today()}),{""charttype"",""bar"";""color1"",""white"";""color2"",if(E9=""Complete"",""grey"",if(today()&gt;C9,""red"",if(AND(t"&amp;"oday()&gt;B9,today()&lt;C9,E9=""Upcoming""),""darkred"",if(AND(today()&gt;B9,today()&lt;C9),""orange"",if(E9=""Active"",""orange"",""green"")))));""max"",int($C$2)-int($B$2)})"),"")</f>
        <v/>
      </c>
      <c r="E9" s="10" t="s">
        <v>6</v>
      </c>
      <c r="F9" s="1"/>
    </row>
    <row r="10">
      <c r="A10" s="11" t="s">
        <v>14</v>
      </c>
      <c r="B10" s="9">
        <v>45404.0</v>
      </c>
      <c r="C10" s="9">
        <v>45407.0</v>
      </c>
      <c r="D10" s="7" t="str">
        <f>IFERROR(__xludf.DUMMYFUNCTION("SPARKLINE(if(OR(today()&lt;B10,today()&gt;C10),{int(B10)-int($B$2),if(B10=C10,1,int(C10)-int(B10))},{int(B10)-int($B$2),today()-int(B10),1,int(C10)-today()}),{""charttype"",""bar"";""color1"",""white"";""color2"",if(E10=""Complete"",""grey"",if(today()&gt;C10,""re"&amp;"d"",if(AND(today()&gt;B10,today()&lt;C10,E10=""Upcoming""),""darkred"",if(AND(today()&gt;B10,today()&lt;C10),""orange"",if(E10=""Active"",""orange"",""green"")))));""max"",int($C$2)-int($B$2)})"),"")</f>
        <v/>
      </c>
      <c r="E10" s="10" t="s">
        <v>6</v>
      </c>
      <c r="F10" s="1"/>
    </row>
    <row r="11">
      <c r="A11" s="11" t="s">
        <v>15</v>
      </c>
      <c r="B11" s="9">
        <v>45404.0</v>
      </c>
      <c r="C11" s="9">
        <v>45407.0</v>
      </c>
      <c r="D11" s="7" t="str">
        <f>IFERROR(__xludf.DUMMYFUNCTION("SPARKLINE(if(OR(today()&lt;B11,today()&gt;C11),{int(B11)-int($B$2),if(B11=C11,1,int(C11)-int(B11))},{int(B11)-int($B$2),today()-int(B11),1,int(C11)-today()}),{""charttype"",""bar"";""color1"",""white"";""color2"",if(E11=""Complete"",""grey"",if(today()&gt;C11,""re"&amp;"d"",if(AND(today()&gt;B11,today()&lt;C11,E11=""Upcoming""),""darkred"",if(AND(today()&gt;B11,today()&lt;C11),""orange"",if(E11=""Active"",""orange"",""green"")))));""max"",int($C$2)-int($B$2)})"),"")</f>
        <v/>
      </c>
      <c r="E11" s="10" t="s">
        <v>6</v>
      </c>
      <c r="F11" s="1"/>
    </row>
    <row r="12">
      <c r="A12" s="11" t="s">
        <v>16</v>
      </c>
      <c r="B12" s="9">
        <v>45404.0</v>
      </c>
      <c r="C12" s="9">
        <v>45408.0</v>
      </c>
      <c r="D12" s="7" t="str">
        <f>IFERROR(__xludf.DUMMYFUNCTION("SPARKLINE(if(OR(today()&lt;B12,today()&gt;C12),{int(B12)-int($B$2),if(B12=C12,1,int(C12)-int(B12))},{int(B12)-int($B$2),today()-int(B12),1,int(C12)-today()}),{""charttype"",""bar"";""color1"",""white"";""color2"",if(E12=""Complete"",""grey"",if(today()&gt;C12,""re"&amp;"d"",if(AND(today()&gt;B12,today()&lt;C12,E12=""Upcoming""),""darkred"",if(AND(today()&gt;B12,today()&lt;C12),""orange"",if(E12=""Active"",""orange"",""green"")))));""max"",int($C$2)-int($B$2)})"),"")</f>
        <v/>
      </c>
      <c r="E12" s="10" t="s">
        <v>17</v>
      </c>
      <c r="F12" s="1"/>
    </row>
    <row r="13">
      <c r="A13" s="11" t="s">
        <v>18</v>
      </c>
      <c r="B13" s="9">
        <v>45408.0</v>
      </c>
      <c r="C13" s="9">
        <v>45412.0</v>
      </c>
      <c r="D13" s="7" t="str">
        <f>IFERROR(__xludf.DUMMYFUNCTION("SPARKLINE(if(OR(today()&lt;B13,today()&gt;C13),{int(B13)-int($B$2),if(B13=C13,1,int(C13)-int(B13))},{int(B13)-int($B$2),today()-int(B13),1,int(C13)-today()}),{""charttype"",""bar"";""color1"",""white"";""color2"",if(E13=""Complete"",""grey"",if(today()&gt;C13,""re"&amp;"d"",if(AND(today()&gt;B13,today()&lt;C13,E13=""Upcoming""),""darkred"",if(AND(today()&gt;B13,today()&lt;C13),""orange"",if(E13=""Active"",""orange"",""green"")))));""max"",int($C$2)-int($B$2)})"),"")</f>
        <v/>
      </c>
      <c r="E13" s="10" t="s">
        <v>17</v>
      </c>
      <c r="F13" s="1"/>
    </row>
    <row r="14">
      <c r="A14" s="11" t="s">
        <v>19</v>
      </c>
      <c r="B14" s="9">
        <v>45412.0</v>
      </c>
      <c r="C14" s="9">
        <v>45417.0</v>
      </c>
      <c r="D14" s="7" t="str">
        <f>IFERROR(__xludf.DUMMYFUNCTION("SPARKLINE(if(OR(today()&lt;B14,today()&gt;C14),{int(B14)-int($B$2),if(B14=C14,1,int(C14)-int(B14))},{int(B14)-int($B$2),today()-int(B14),1,int(C14)-today()}),{""charttype"",""bar"";""color1"",""white"";""color2"",if(E14=""Complete"",""grey"",if(today()&gt;C14,""re"&amp;"d"",if(AND(today()&gt;B14,today()&lt;C14,E14=""Upcoming""),""darkred"",if(AND(today()&gt;B14,today()&lt;C14),""orange"",if(E14=""Active"",""orange"",""green"")))));""max"",int($C$2)-int($B$2)})"),"")</f>
        <v/>
      </c>
      <c r="E14" s="10" t="s">
        <v>17</v>
      </c>
      <c r="F14" s="1"/>
    </row>
    <row r="15">
      <c r="A15" s="8" t="s">
        <v>20</v>
      </c>
      <c r="B15" s="9">
        <v>45418.0</v>
      </c>
      <c r="C15" s="9">
        <v>45431.0</v>
      </c>
      <c r="D15" s="7" t="str">
        <f>IFERROR(__xludf.DUMMYFUNCTION("SPARKLINE(if(OR(today()&lt;B15,today()&gt;C15),{int(B15)-int($B$2),if(B15=C15,1,int(C15)-int(B15))},{int(B15)-int($B$2),today()-int(B15),1,int(C15)-today()}),{""charttype"",""bar"";""color1"",""white"";""color2"",if(E15=""Complete"",""grey"",if(today()&gt;C15,""re"&amp;"d"",if(AND(today()&gt;B15,today()&lt;C15,E15=""Upcoming""),""darkred"",if(AND(today()&gt;B15,today()&lt;C15),""orange"",if(E15=""Active"",""orange"",""green"")))));""max"",int($C$2)-int($B$2)})"),"")</f>
        <v/>
      </c>
      <c r="E15" s="10" t="s">
        <v>17</v>
      </c>
      <c r="F15" s="1"/>
    </row>
    <row r="16">
      <c r="A16" s="11" t="s">
        <v>21</v>
      </c>
      <c r="B16" s="9">
        <v>45418.0</v>
      </c>
      <c r="C16" s="9">
        <v>45422.0</v>
      </c>
      <c r="D16" s="7" t="str">
        <f>IFERROR(__xludf.DUMMYFUNCTION("SPARKLINE(if(OR(today()&lt;B16,today()&gt;C16),{int(B16)-int($B$2),if(B16=C16,1,int(C16)-int(B16))},{int(B16)-int($B$2),today()-int(B16),1,int(C16)-today()}),{""charttype"",""bar"";""color1"",""white"";""color2"",if(E16=""Complete"",""grey"",if(today()&gt;C16,""re"&amp;"d"",if(AND(today()&gt;B16,today()&lt;C16,E16=""Upcoming""),""darkred"",if(AND(today()&gt;B16,today()&lt;C16),""orange"",if(E16=""Active"",""orange"",""green"")))));""max"",int($C$2)-int($B$2)})"),"")</f>
        <v/>
      </c>
      <c r="E16" s="10" t="s">
        <v>6</v>
      </c>
      <c r="F16" s="1"/>
    </row>
    <row r="17">
      <c r="A17" s="11" t="s">
        <v>9</v>
      </c>
      <c r="B17" s="9">
        <v>45420.0</v>
      </c>
      <c r="C17" s="9">
        <v>45421.0</v>
      </c>
      <c r="D17" s="7" t="str">
        <f>IFERROR(__xludf.DUMMYFUNCTION("SPARKLINE(if(OR(today()&lt;B17,today()&gt;C17),{int(B17)-int($B$2),if(B17=C17,1,int(C17)-int(B17))},{int(B17)-int($B$2),today()-int(B17),1,int(C17)-today()}),{""charttype"",""bar"";""color1"",""white"";""color2"",if(E17=""Complete"",""grey"",if(today()&gt;C17,""re"&amp;"d"",if(AND(today()&gt;B17,today()&lt;C17,E17=""Upcoming""),""darkred"",if(AND(today()&gt;B17,today()&lt;C17),""orange"",if(E17=""Active"",""orange"",""green"")))));""max"",int($C$2)-int($B$2)})"),"")</f>
        <v/>
      </c>
      <c r="E17" s="10" t="s">
        <v>6</v>
      </c>
      <c r="F17" s="1"/>
    </row>
    <row r="18">
      <c r="A18" s="11" t="s">
        <v>22</v>
      </c>
      <c r="B18" s="9">
        <v>45420.0</v>
      </c>
      <c r="C18" s="9">
        <v>45426.0</v>
      </c>
      <c r="D18" s="7" t="str">
        <f>IFERROR(__xludf.DUMMYFUNCTION("SPARKLINE(if(OR(today()&lt;B18,today()&gt;C18),{int(B18)-int($B$2),if(B18=C18,1,int(C18)-int(B18))},{int(B18)-int($B$2),today()-int(B18),1,int(C18)-today()}),{""charttype"",""bar"";""color1"",""white"";""color2"",if(E18=""Complete"",""grey"",if(today()&gt;C18,""re"&amp;"d"",if(AND(today()&gt;B18,today()&lt;C18,E18=""Upcoming""),""darkred"",if(AND(today()&gt;B18,today()&lt;C18),""orange"",if(E18=""Active"",""orange"",""green"")))));""max"",int($C$2)-int($B$2)})"),"")</f>
        <v/>
      </c>
      <c r="E18" s="10" t="s">
        <v>6</v>
      </c>
      <c r="F18" s="1"/>
    </row>
    <row r="19">
      <c r="A19" s="11" t="s">
        <v>23</v>
      </c>
      <c r="B19" s="9">
        <v>45427.0</v>
      </c>
      <c r="C19" s="9">
        <v>45431.0</v>
      </c>
      <c r="D19" s="7" t="str">
        <f>IFERROR(__xludf.DUMMYFUNCTION("SPARKLINE(if(OR(today()&lt;B19,today()&gt;C19),{int(B19)-int($B$2),if(B19=C19,1,int(C19)-int(B19))},{int(B19)-int($B$2),today()-int(B19),1,int(C19)-today()}),{""charttype"",""bar"";""color1"",""white"";""color2"",if(E19=""Complete"",""grey"",if(today()&gt;C19,""re"&amp;"d"",if(AND(today()&gt;B19,today()&lt;C19,E19=""Upcoming""),""darkred"",if(AND(today()&gt;B19,today()&lt;C19),""orange"",if(E19=""Active"",""orange"",""green"")))));""max"",int($C$2)-int($B$2)})"),"")</f>
        <v/>
      </c>
      <c r="E19" s="10" t="s">
        <v>6</v>
      </c>
      <c r="F19" s="1"/>
    </row>
    <row r="20">
      <c r="A20" s="8" t="s">
        <v>24</v>
      </c>
      <c r="B20" s="9">
        <v>45432.0</v>
      </c>
      <c r="C20" s="9">
        <v>45445.0</v>
      </c>
      <c r="D20" s="7" t="str">
        <f>IFERROR(__xludf.DUMMYFUNCTION("SPARKLINE(if(OR(today()&lt;B20,today()&gt;C20),{int(B20)-int($B$2),if(B20=C20,1,int(C20)-int(B20))},{int(B20)-int($B$2),today()-int(B20),1,int(C20)-today()}),{""charttype"",""bar"";""color1"",""white"";""color2"",if(E20=""Complete"",""grey"",if(today()&gt;C20,""re"&amp;"d"",if(AND(today()&gt;B20,today()&lt;C20,E20=""Upcoming""),""darkred"",if(AND(today()&gt;B20,today()&lt;C20),""orange"",if(E20=""Active"",""orange"",""green"")))));""max"",int($C$2)-int($B$2)})"),"")</f>
        <v/>
      </c>
      <c r="E20" s="10" t="s">
        <v>6</v>
      </c>
      <c r="F20" s="1"/>
    </row>
    <row r="21">
      <c r="A21" s="11" t="s">
        <v>25</v>
      </c>
      <c r="B21" s="9">
        <v>45432.0</v>
      </c>
      <c r="C21" s="9">
        <v>45439.0</v>
      </c>
      <c r="D21" s="7" t="str">
        <f>IFERROR(__xludf.DUMMYFUNCTION("SPARKLINE(if(OR(today()&lt;B21,today()&gt;C21),{int(B21)-int($B$2),if(B21=C21,1,int(C21)-int(B21))},{int(B21)-int($B$2),today()-int(B21),1,int(C21)-today()}),{""charttype"",""bar"";""color1"",""white"";""color2"",if(E21=""Complete"",""grey"",if(today()&gt;C21,""re"&amp;"d"",if(AND(today()&gt;B21,today()&lt;C21,E21=""Upcoming""),""darkred"",if(AND(today()&gt;B21,today()&lt;C21),""orange"",if(E21=""Active"",""orange"",""green"")))));""max"",int($C$2)-int($B$2)})"),"")</f>
        <v/>
      </c>
      <c r="E21" s="10" t="s">
        <v>17</v>
      </c>
      <c r="F21" s="1"/>
    </row>
    <row r="22">
      <c r="A22" s="11" t="s">
        <v>26</v>
      </c>
      <c r="B22" s="9">
        <v>45439.0</v>
      </c>
      <c r="C22" s="9">
        <v>45445.0</v>
      </c>
      <c r="D22" s="7" t="str">
        <f>IFERROR(__xludf.DUMMYFUNCTION("SPARKLINE(if(OR(today()&lt;B22,today()&gt;C22),{int(B22)-int($B$2),if(B22=C22,1,int(C22)-int(B22))},{int(B22)-int($B$2),today()-int(B22),1,int(C22)-today()}),{""charttype"",""bar"";""color1"",""white"";""color2"",if(E22=""Complete"",""grey"",if(today()&gt;C22,""re"&amp;"d"",if(AND(today()&gt;B22,today()&lt;C22,E22=""Upcoming""),""darkred"",if(AND(today()&gt;B22,today()&lt;C22),""orange"",if(E22=""Active"",""orange"",""green"")))));""max"",int($C$2)-int($B$2)})"),"")</f>
        <v/>
      </c>
      <c r="E22" s="10" t="s">
        <v>17</v>
      </c>
      <c r="F22" s="1"/>
    </row>
    <row r="23">
      <c r="A23" s="11" t="s">
        <v>27</v>
      </c>
      <c r="B23" s="9">
        <v>45444.0</v>
      </c>
      <c r="C23" s="9">
        <v>45445.0</v>
      </c>
      <c r="D23" s="7" t="str">
        <f>IFERROR(__xludf.DUMMYFUNCTION("SPARKLINE(if(OR(today()&lt;B23,today()&gt;C23),{int(B23)-int($B$2),if(B23=C23,1,int(C23)-int(B23))},{int(B23)-int($B$2),today()-int(B23),1,int(C23)-today()}),{""charttype"",""bar"";""color1"",""white"";""color2"",if(E23=""Complete"",""grey"",if(today()&gt;C23,""re"&amp;"d"",if(AND(today()&gt;B23,today()&lt;C23,E23=""Upcoming""),""darkred"",if(AND(today()&gt;B23,today()&lt;C23),""orange"",if(E23=""Active"",""orange"",""green"")))));""max"",int($C$2)-int($B$2)})"),"")</f>
        <v/>
      </c>
      <c r="E23" s="10" t="s">
        <v>17</v>
      </c>
      <c r="F23" s="1"/>
    </row>
    <row r="24">
      <c r="A24" s="8" t="s">
        <v>28</v>
      </c>
      <c r="B24" s="9">
        <v>45439.0</v>
      </c>
      <c r="C24" s="9">
        <v>45450.0</v>
      </c>
      <c r="D24" s="7" t="str">
        <f>IFERROR(__xludf.DUMMYFUNCTION("SPARKLINE(if(OR(today()&lt;B24,today()&gt;C24),{int(B24)-int($B$2),if(B24=C24,1,int(C24)-int(B24))},{int(B24)-int($B$2),today()-int(B24),1,int(C24)-today()}),{""charttype"",""bar"";""color1"",""white"";""color2"",if(E24=""Complete"",""grey"",if(today()&gt;C24,""re"&amp;"d"",if(AND(today()&gt;B24,today()&lt;C24,E24=""Upcoming""),""darkred"",if(AND(today()&gt;B24,today()&lt;C24),""orange"",if(E24=""Active"",""orange"",""green"")))));""max"",int($C$2)-int($B$2)})"),"")</f>
        <v/>
      </c>
      <c r="E24" s="10" t="s">
        <v>29</v>
      </c>
      <c r="F24" s="1"/>
    </row>
    <row r="25">
      <c r="A25" s="11" t="s">
        <v>30</v>
      </c>
      <c r="B25" s="9">
        <v>45439.0</v>
      </c>
      <c r="C25" s="9">
        <v>45448.0</v>
      </c>
      <c r="D25" s="7" t="str">
        <f>IFERROR(__xludf.DUMMYFUNCTION("SPARKLINE(if(OR(today()&lt;B25,today()&gt;C25),{int(B25)-int($B$2),if(B25=C25,1,int(C25)-int(B25))},{int(B25)-int($B$2),today()-int(B25),1,int(C25)-today()}),{""charttype"",""bar"";""color1"",""white"";""color2"",if(E25=""Complete"",""grey"",if(today()&gt;C25,""re"&amp;"d"",if(AND(today()&gt;B25,today()&lt;C25,E25=""Upcoming""),""darkred"",if(AND(today()&gt;B25,today()&lt;C25),""orange"",if(E25=""Active"",""orange"",""green"")))));""max"",int($C$2)-int($B$2)})"),"")</f>
        <v/>
      </c>
      <c r="E25" s="10" t="s">
        <v>29</v>
      </c>
      <c r="F25" s="1"/>
    </row>
    <row r="26">
      <c r="A26" s="11" t="s">
        <v>31</v>
      </c>
      <c r="B26" s="9">
        <v>45446.0</v>
      </c>
      <c r="C26" s="9">
        <v>45450.0</v>
      </c>
      <c r="D26" s="7" t="str">
        <f>IFERROR(__xludf.DUMMYFUNCTION("SPARKLINE(if(OR(today()&lt;B26,today()&gt;C26),{int(B26)-int($B$2),if(B26=C26,1,int(C26)-int(B26))},{int(B26)-int($B$2),today()-int(B26),1,int(C26)-today()}),{""charttype"",""bar"";""color1"",""white"";""color2"",if(E26=""Complete"",""grey"",if(today()&gt;C26,""re"&amp;"d"",if(AND(today()&gt;B26,today()&lt;C26,E26=""Upcoming""),""darkred"",if(AND(today()&gt;B26,today()&lt;C26),""orange"",if(E26=""Active"",""orange"",""green"")))));""max"",int($C$2)-int($B$2)})"),"")</f>
        <v/>
      </c>
      <c r="E26" s="10" t="s">
        <v>29</v>
      </c>
      <c r="F26" s="1"/>
    </row>
    <row r="27">
      <c r="A27" s="1"/>
      <c r="B27" s="12"/>
      <c r="C27" s="13" t="s">
        <v>32</v>
      </c>
      <c r="D27" s="7" t="str">
        <f>IFERROR(__xludf.DUMMYFUNCTION("SPARKLINE(max(0,int(today())-int(B2)),{""charttype"",""bar"";""color1"",""black"";""empty"",""zero""; ""max"",int(C2)-int(B2)})"),"")</f>
        <v/>
      </c>
      <c r="E27" s="1"/>
      <c r="F27" s="1"/>
    </row>
  </sheetData>
  <dataValidations>
    <dataValidation type="list" allowBlank="1" sqref="E3:E26">
      <formula1>"Complete,Active,Upcoming"</formula1>
    </dataValidation>
    <dataValidation type="custom" allowBlank="1" showDropDown="1" sqref="B3:C26">
      <formula1>OR(NOT(ISERROR(DATEVALUE(B3))), AND(ISNUMBER(B3), LEFT(CELL("format", B3))="D"))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</cols>
  <sheetData>
    <row r="1">
      <c r="A1" s="14" t="s">
        <v>33</v>
      </c>
      <c r="B1" s="14" t="s">
        <v>0</v>
      </c>
      <c r="C1" s="14" t="s">
        <v>1</v>
      </c>
      <c r="D1" s="14" t="s">
        <v>34</v>
      </c>
      <c r="E1" s="14" t="s">
        <v>35</v>
      </c>
    </row>
    <row r="2">
      <c r="A2" s="15" t="s">
        <v>36</v>
      </c>
      <c r="B2" s="16">
        <v>45717.0</v>
      </c>
      <c r="C2" s="16">
        <v>45747.0</v>
      </c>
      <c r="D2" s="17">
        <f t="shared" ref="D2:D17" si="1">int(B2)-($B$2)</f>
        <v>0</v>
      </c>
      <c r="E2" s="17">
        <f t="shared" ref="E2:E17" si="2">C2-B2</f>
        <v>30</v>
      </c>
    </row>
    <row r="3">
      <c r="A3" s="15" t="s">
        <v>37</v>
      </c>
      <c r="B3" s="16">
        <v>45748.0</v>
      </c>
      <c r="C3" s="16">
        <v>45762.0</v>
      </c>
      <c r="D3" s="17">
        <f t="shared" si="1"/>
        <v>31</v>
      </c>
      <c r="E3" s="17">
        <f t="shared" si="2"/>
        <v>14</v>
      </c>
    </row>
    <row r="4">
      <c r="A4" s="15" t="s">
        <v>38</v>
      </c>
      <c r="B4" s="16">
        <v>45763.0</v>
      </c>
      <c r="C4" s="16">
        <v>45777.0</v>
      </c>
      <c r="D4" s="17">
        <f t="shared" si="1"/>
        <v>46</v>
      </c>
      <c r="E4" s="17">
        <f t="shared" si="2"/>
        <v>14</v>
      </c>
    </row>
    <row r="5">
      <c r="A5" s="15" t="s">
        <v>39</v>
      </c>
      <c r="B5" s="16">
        <v>45778.0</v>
      </c>
      <c r="C5" s="16">
        <v>45792.0</v>
      </c>
      <c r="D5" s="17">
        <f t="shared" si="1"/>
        <v>61</v>
      </c>
      <c r="E5" s="17">
        <f t="shared" si="2"/>
        <v>14</v>
      </c>
    </row>
    <row r="6">
      <c r="A6" s="15" t="s">
        <v>40</v>
      </c>
      <c r="B6" s="16">
        <v>45793.0</v>
      </c>
      <c r="C6" s="16">
        <v>45808.0</v>
      </c>
      <c r="D6" s="17">
        <f t="shared" si="1"/>
        <v>76</v>
      </c>
      <c r="E6" s="17">
        <f t="shared" si="2"/>
        <v>15</v>
      </c>
    </row>
    <row r="7">
      <c r="A7" s="15" t="s">
        <v>41</v>
      </c>
      <c r="B7" s="16">
        <v>45809.0</v>
      </c>
      <c r="C7" s="16">
        <v>45838.0</v>
      </c>
      <c r="D7" s="17">
        <f t="shared" si="1"/>
        <v>92</v>
      </c>
      <c r="E7" s="17">
        <f t="shared" si="2"/>
        <v>29</v>
      </c>
    </row>
    <row r="8">
      <c r="A8" s="15" t="s">
        <v>42</v>
      </c>
      <c r="B8" s="16">
        <v>45839.0</v>
      </c>
      <c r="C8" s="16">
        <v>45869.0</v>
      </c>
      <c r="D8" s="17">
        <f t="shared" si="1"/>
        <v>122</v>
      </c>
      <c r="E8" s="17">
        <f t="shared" si="2"/>
        <v>30</v>
      </c>
    </row>
    <row r="9">
      <c r="A9" s="15" t="s">
        <v>43</v>
      </c>
      <c r="B9" s="18">
        <v>45839.0</v>
      </c>
      <c r="C9" s="16">
        <v>45869.0</v>
      </c>
      <c r="D9" s="17">
        <f t="shared" si="1"/>
        <v>122</v>
      </c>
      <c r="E9" s="17">
        <f t="shared" si="2"/>
        <v>30</v>
      </c>
    </row>
    <row r="10">
      <c r="A10" s="15" t="s">
        <v>44</v>
      </c>
      <c r="B10" s="16">
        <v>45854.0</v>
      </c>
      <c r="C10" s="16">
        <v>45869.0</v>
      </c>
      <c r="D10" s="17">
        <f t="shared" si="1"/>
        <v>137</v>
      </c>
      <c r="E10" s="17">
        <f t="shared" si="2"/>
        <v>15</v>
      </c>
    </row>
    <row r="11">
      <c r="A11" s="15" t="s">
        <v>45</v>
      </c>
      <c r="B11" s="16">
        <v>45870.0</v>
      </c>
      <c r="C11" s="16">
        <v>45884.0</v>
      </c>
      <c r="D11" s="17">
        <f t="shared" si="1"/>
        <v>153</v>
      </c>
      <c r="E11" s="17">
        <f t="shared" si="2"/>
        <v>14</v>
      </c>
    </row>
    <row r="12">
      <c r="A12" s="15" t="s">
        <v>46</v>
      </c>
      <c r="B12" s="16">
        <v>45854.0</v>
      </c>
      <c r="C12" s="16">
        <v>45875.0</v>
      </c>
      <c r="D12" s="17">
        <f t="shared" si="1"/>
        <v>137</v>
      </c>
      <c r="E12" s="17">
        <f t="shared" si="2"/>
        <v>21</v>
      </c>
    </row>
    <row r="13">
      <c r="A13" s="15" t="s">
        <v>47</v>
      </c>
      <c r="B13" s="18">
        <v>45931.0</v>
      </c>
      <c r="C13" s="18">
        <v>46022.0</v>
      </c>
      <c r="D13" s="17">
        <f t="shared" si="1"/>
        <v>214</v>
      </c>
      <c r="E13" s="17">
        <f t="shared" si="2"/>
        <v>91</v>
      </c>
    </row>
    <row r="14">
      <c r="A14" s="15" t="s">
        <v>48</v>
      </c>
      <c r="B14" s="18">
        <v>45920.0</v>
      </c>
      <c r="C14" s="18">
        <v>45961.0</v>
      </c>
      <c r="D14" s="17">
        <f t="shared" si="1"/>
        <v>203</v>
      </c>
      <c r="E14" s="17">
        <f t="shared" si="2"/>
        <v>41</v>
      </c>
    </row>
    <row r="15">
      <c r="A15" s="15" t="s">
        <v>49</v>
      </c>
      <c r="B15" s="18">
        <v>45971.0</v>
      </c>
      <c r="C15" s="18">
        <v>46011.0</v>
      </c>
      <c r="D15" s="17">
        <f t="shared" si="1"/>
        <v>254</v>
      </c>
      <c r="E15" s="17">
        <f t="shared" si="2"/>
        <v>40</v>
      </c>
    </row>
    <row r="16">
      <c r="A16" s="15" t="s">
        <v>50</v>
      </c>
      <c r="B16" s="18">
        <v>45950.0</v>
      </c>
      <c r="C16" s="18">
        <v>45961.0</v>
      </c>
      <c r="D16" s="17">
        <f t="shared" si="1"/>
        <v>233</v>
      </c>
      <c r="E16" s="17">
        <f t="shared" si="2"/>
        <v>11</v>
      </c>
    </row>
    <row r="17">
      <c r="A17" s="15" t="s">
        <v>51</v>
      </c>
      <c r="B17" s="16">
        <v>46023.0</v>
      </c>
      <c r="C17" s="16">
        <v>46081.0</v>
      </c>
      <c r="D17" s="17">
        <f t="shared" si="1"/>
        <v>306</v>
      </c>
      <c r="E17" s="17">
        <f t="shared" si="2"/>
        <v>58</v>
      </c>
    </row>
    <row r="18">
      <c r="B18" s="18"/>
      <c r="C18" s="18"/>
      <c r="D18" s="17"/>
      <c r="E18" s="17"/>
    </row>
  </sheetData>
  <drawing r:id="rId1"/>
</worksheet>
</file>