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29ec22bdd08713/Desktop/Analysis Projects/Crowdfunding Analysis/"/>
    </mc:Choice>
  </mc:AlternateContent>
  <xr:revisionPtr revIDLastSave="268" documentId="13_ncr:1_{D754642E-E684-4F4D-953B-1821B0424A6E}" xr6:coauthVersionLast="45" xr6:coauthVersionMax="45" xr10:uidLastSave="{B8CCD8CE-640A-4362-9690-25632C330641}"/>
  <bookViews>
    <workbookView xWindow="-110" yWindow="-110" windowWidth="22780" windowHeight="1466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6" r:id="rId4"/>
    <sheet name="Edinburgh Research" sheetId="7" r:id="rId5"/>
    <sheet name="Successful U.S. Kickstarters" sheetId="8" r:id="rId6"/>
    <sheet name="Failed U.S. Kickstarters" sheetId="9" r:id="rId7"/>
    <sheet name="Descriptive Statistics" sheetId="10" r:id="rId8"/>
    <sheet name="GB Musicals Goal vs Pledged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10" i="10" l="1"/>
  <c r="C9" i="10"/>
  <c r="B10" i="10"/>
  <c r="B9" i="10"/>
  <c r="C3" i="10"/>
  <c r="C2" i="10"/>
  <c r="B3" i="10"/>
  <c r="B2" i="10"/>
  <c r="F3" i="7" l="1"/>
  <c r="F4" i="7"/>
  <c r="F5" i="7"/>
  <c r="F6" i="7"/>
  <c r="F2" i="7"/>
  <c r="C3" i="7"/>
  <c r="C4" i="7"/>
  <c r="C5" i="7"/>
  <c r="C6" i="7"/>
  <c r="C2" i="7"/>
  <c r="D3" i="7"/>
  <c r="D4" i="7"/>
  <c r="D5" i="7"/>
  <c r="D6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<sst xmlns="http://schemas.openxmlformats.org/spreadsheetml/2006/main" count="38333" uniqueCount="8391">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</sst>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vertical="top" wrapText="1"/>
    </xf>
    <xf numFmtId="4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NumberFormat="1" applyFont="1" applyAlignment="1">
      <alignment horizontal="left" vertical="top" wrapText="1"/>
    </xf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56F-A4DC-9AFEF5501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7-456F-A4DC-9AFEF5501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87-456F-A4DC-9AFEF5501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56F-A4DC-9AFEF5501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317728"/>
        <c:axId val="2010759344"/>
      </c:barChart>
      <c:catAx>
        <c:axId val="1283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59344"/>
        <c:crosses val="autoZero"/>
        <c:auto val="1"/>
        <c:lblAlgn val="ctr"/>
        <c:lblOffset val="100"/>
        <c:noMultiLvlLbl val="0"/>
      </c:catAx>
      <c:valAx>
        <c:axId val="20107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A-40AD-8F12-7B9CF806F7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A-40AD-8F12-7B9CF806F7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A-40AD-8F12-7B9CF806F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544016"/>
        <c:axId val="1955621536"/>
      </c:barChart>
      <c:catAx>
        <c:axId val="14354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21536"/>
        <c:crosses val="autoZero"/>
        <c:auto val="1"/>
        <c:lblAlgn val="ctr"/>
        <c:lblOffset val="100"/>
        <c:noMultiLvlLbl val="0"/>
      </c:catAx>
      <c:valAx>
        <c:axId val="19556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B-4C02-84FF-74CF457119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B-4C02-84FF-74CF457119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B-4C02-84FF-74CF4571198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3B-4C02-84FF-74CF4571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61216"/>
        <c:axId val="2093507136"/>
      </c:lineChart>
      <c:catAx>
        <c:axId val="1304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07136"/>
        <c:crosses val="autoZero"/>
        <c:auto val="1"/>
        <c:lblAlgn val="ctr"/>
        <c:lblOffset val="100"/>
        <c:noMultiLvlLbl val="0"/>
      </c:catAx>
      <c:valAx>
        <c:axId val="209350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24ADAD9-DD31-4677-A63A-6240170FDCA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DBC6FE-B6A9-4940-AFEF-BCF40588B8B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0F8BB8-9B4E-4FFA-9D15-F24CF8ABBEEF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5</xdr:row>
      <xdr:rowOff>111124</xdr:rowOff>
    </xdr:from>
    <xdr:to>
      <xdr:col>14</xdr:col>
      <xdr:colOff>603250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243B6-50EE-4443-BDA6-EC342F614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161924</xdr:rowOff>
    </xdr:from>
    <xdr:to>
      <xdr:col>16</xdr:col>
      <xdr:colOff>38100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41829-1B08-470B-A34C-5CF3C0E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15874</xdr:rowOff>
    </xdr:from>
    <xdr:to>
      <xdr:col>16</xdr:col>
      <xdr:colOff>19050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19D83-33E5-4DDA-8B04-25F9C695C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053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E3A037-A971-4EA6-9CCA-7232E89D88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0F615F-4294-4C0D-8027-5D1C6F6E3F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053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Bonuan" refreshedDate="44086.601658101848" createdVersion="6" refreshedVersion="6" minRefreshableVersion="3" recordCount="4114" xr:uid="{6DB007F9-B839-419F-A325-095CED1286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Bonuan" refreshedDate="44086.644404976854" createdVersion="6" refreshedVersion="6" minRefreshableVersion="3" recordCount="4114" xr:uid="{BEA722EC-6092-43A7-A221-8D862A8A26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18DDB-7E46-4639-873B-9FB170FCE8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FDE2A-A10B-44C5-828B-8CC094CE2A7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69ED8-74ED-47E4-9C83-0BED7FF3F20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521" topLeftCell="A522" activePane="bottomLeft" state="frozen"/>
      <selection activeCell="D1" sqref="D1"/>
      <selection pane="bottomLeft" activeCell="C3632" sqref="C363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1.81640625" style="16" bestFit="1" customWidth="1"/>
    <col min="20" max="20" width="20.453125" style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99483A23-012A-4904-9E47-49482C0C19F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theme="4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8F2D-774A-4902-830C-E4B45BE468B1}">
  <dimension ref="A1:F6"/>
  <sheetViews>
    <sheetView workbookViewId="0">
      <selection activeCell="B27" sqref="B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0138-5E4D-4C33-BF71-D2093CE43838}">
  <dimension ref="A1:E7"/>
  <sheetViews>
    <sheetView workbookViewId="0">
      <selection activeCell="C27" sqref="C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F2771-57C0-4AB0-840B-79805796918E}">
  <dimension ref="A1:F10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8371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8370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5">
      <c r="A7" s="12" t="s">
        <v>8367</v>
      </c>
      <c r="B7" s="13">
        <v>9</v>
      </c>
      <c r="C7" s="13">
        <v>141</v>
      </c>
      <c r="D7" s="13"/>
      <c r="E7" s="13">
        <v>282</v>
      </c>
      <c r="F7" s="13">
        <v>432</v>
      </c>
    </row>
    <row r="8" spans="1:6" x14ac:dyDescent="0.35">
      <c r="A8" s="12" t="s">
        <v>8368</v>
      </c>
      <c r="B8" s="13">
        <v>9</v>
      </c>
      <c r="C8" s="13">
        <v>131</v>
      </c>
      <c r="D8" s="13"/>
      <c r="E8" s="13">
        <v>218</v>
      </c>
      <c r="F8" s="13">
        <v>358</v>
      </c>
    </row>
    <row r="9" spans="1:6" x14ac:dyDescent="0.35">
      <c r="A9" s="12" t="s">
        <v>8369</v>
      </c>
      <c r="B9" s="13">
        <v>6</v>
      </c>
      <c r="C9" s="13">
        <v>116</v>
      </c>
      <c r="D9" s="13"/>
      <c r="E9" s="13">
        <v>156</v>
      </c>
      <c r="F9" s="13">
        <v>278</v>
      </c>
    </row>
    <row r="10" spans="1:6" x14ac:dyDescent="0.35">
      <c r="A10" s="12" t="s">
        <v>8361</v>
      </c>
      <c r="B10" s="13">
        <v>37</v>
      </c>
      <c r="C10" s="13">
        <v>493</v>
      </c>
      <c r="D10" s="13">
        <v>24</v>
      </c>
      <c r="E10" s="13">
        <v>839</v>
      </c>
      <c r="F10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26AB5-77C9-406B-B36B-C6F489DE92FE}">
  <dimension ref="A1:F6"/>
  <sheetViews>
    <sheetView workbookViewId="0">
      <selection activeCell="D3" sqref="D3"/>
    </sheetView>
  </sheetViews>
  <sheetFormatPr defaultRowHeight="14.5" x14ac:dyDescent="0.35"/>
  <cols>
    <col min="1" max="1" width="31.08984375" bestFit="1" customWidth="1"/>
    <col min="2" max="2" width="82.08984375" customWidth="1"/>
    <col min="3" max="4" width="9.81640625" bestFit="1" customWidth="1"/>
    <col min="5" max="5" width="15.81640625" bestFit="1" customWidth="1"/>
    <col min="6" max="6" width="16.7265625" bestFit="1" customWidth="1"/>
  </cols>
  <sheetData>
    <row r="1" spans="1:6" s="17" customFormat="1" x14ac:dyDescent="0.35">
      <c r="A1" s="17" t="s">
        <v>8372</v>
      </c>
      <c r="B1" s="17" t="s">
        <v>8373</v>
      </c>
      <c r="C1" s="17" t="s">
        <v>8374</v>
      </c>
      <c r="D1" s="17" t="s">
        <v>8375</v>
      </c>
      <c r="E1" s="17" t="s">
        <v>8307</v>
      </c>
      <c r="F1" s="17" t="s">
        <v>8376</v>
      </c>
    </row>
    <row r="2" spans="1:6" s="17" customFormat="1" ht="29" x14ac:dyDescent="0.35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9">
        <f>VLOOKUP(A2, Kickstarter!B:P, 15, FALSE)</f>
        <v>51.79</v>
      </c>
      <c r="F2" s="20">
        <f>VLOOKUP(A2, Kickstarter!B:P, 11, FALSE)</f>
        <v>39</v>
      </c>
    </row>
    <row r="3" spans="1:6" s="17" customFormat="1" ht="29" x14ac:dyDescent="0.35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9">
        <f>VLOOKUP(A3, Kickstarter!B:P, 15, FALSE)</f>
        <v>36.07</v>
      </c>
      <c r="F3" s="20">
        <f>VLOOKUP(A3, Kickstarter!B:P, 11, FALSE)</f>
        <v>56</v>
      </c>
    </row>
    <row r="4" spans="1:6" s="17" customFormat="1" ht="29" x14ac:dyDescent="0.35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9">
        <f>VLOOKUP(A4, Kickstarter!B:P, 15, FALSE)</f>
        <v>33.03</v>
      </c>
      <c r="F4" s="20">
        <f>VLOOKUP(A4, Kickstarter!B:P, 11, FALSE)</f>
        <v>78</v>
      </c>
    </row>
    <row r="5" spans="1:6" s="17" customFormat="1" ht="29" x14ac:dyDescent="0.35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9">
        <f>VLOOKUP(A5, Kickstarter!B:P, 15, FALSE)</f>
        <v>44.92</v>
      </c>
      <c r="F5" s="20">
        <f>VLOOKUP(A5, Kickstarter!B:P, 11, FALSE)</f>
        <v>26</v>
      </c>
    </row>
    <row r="6" spans="1:6" s="17" customFormat="1" ht="29" x14ac:dyDescent="0.35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9">
        <f>VLOOKUP(A6, Kickstarter!B:P, 15, FALSE)</f>
        <v>36.61</v>
      </c>
      <c r="F6" s="20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08EE-F795-48E1-AD15-088F20112078}">
  <dimension ref="A1:T413"/>
  <sheetViews>
    <sheetView workbookViewId="0">
      <selection activeCell="E2" sqref="E2"/>
    </sheetView>
  </sheetViews>
  <sheetFormatPr defaultRowHeight="14.5" x14ac:dyDescent="0.35"/>
  <cols>
    <col min="1" max="1" width="8.81640625" customWidth="1"/>
    <col min="2" max="2" width="38.453125" customWidth="1"/>
    <col min="3" max="3" width="40.36328125" customWidth="1"/>
    <col min="4" max="4" width="16.1796875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54296875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5">
        <v>42018.94159722222</v>
      </c>
      <c r="T24" s="15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theme="4" tint="0.39997558519241921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4D918-C0C3-4B0B-A397-88D4EC63F305}">
  <dimension ref="A1:T251"/>
  <sheetViews>
    <sheetView workbookViewId="0">
      <selection activeCell="D2" sqref="D2"/>
    </sheetView>
  </sheetViews>
  <sheetFormatPr defaultRowHeight="14.5" x14ac:dyDescent="0.35"/>
  <cols>
    <col min="1" max="1" width="8.81640625" customWidth="1"/>
    <col min="2" max="2" width="38.453125" customWidth="1"/>
    <col min="3" max="3" width="40.36328125" customWidth="1"/>
    <col min="4" max="4" width="16.1796875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54296875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5">
        <v>42103.016585648147</v>
      </c>
      <c r="T3" s="15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5">
        <v>42534.866875</v>
      </c>
      <c r="T158" s="15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theme="4" tint="0.39997558519241921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B544-1F8D-429E-8313-65F98C72E0F9}">
  <dimension ref="A1:D14"/>
  <sheetViews>
    <sheetView workbookViewId="0">
      <selection activeCell="H15" sqref="H15"/>
    </sheetView>
  </sheetViews>
  <sheetFormatPr defaultRowHeight="14.5" x14ac:dyDescent="0.35"/>
  <cols>
    <col min="1" max="1" width="26.26953125" bestFit="1" customWidth="1"/>
    <col min="2" max="3" width="16.1796875" customWidth="1"/>
  </cols>
  <sheetData>
    <row r="1" spans="1:4" x14ac:dyDescent="0.35">
      <c r="B1" t="s">
        <v>8377</v>
      </c>
      <c r="C1" t="s">
        <v>8378</v>
      </c>
    </row>
    <row r="2" spans="1:4" x14ac:dyDescent="0.35">
      <c r="A2" t="s">
        <v>8379</v>
      </c>
      <c r="B2" s="22">
        <f>AVERAGE('Successful U.S. Kickstarters'!D:D)</f>
        <v>5048.8786407766993</v>
      </c>
      <c r="C2" s="22">
        <f>AVERAGE('Failed U.S. Kickstarters'!D:D)</f>
        <v>10554.212</v>
      </c>
      <c r="D2" s="21"/>
    </row>
    <row r="3" spans="1:4" x14ac:dyDescent="0.35">
      <c r="A3" t="s">
        <v>8380</v>
      </c>
      <c r="B3" s="22">
        <f>MEDIAN('Successful U.S. Kickstarters'!D:D)</f>
        <v>3000</v>
      </c>
      <c r="C3" s="22">
        <f>MEDIAN('Failed U.S. Kickstarters'!D:D)</f>
        <v>5000</v>
      </c>
    </row>
    <row r="4" spans="1:4" x14ac:dyDescent="0.35">
      <c r="A4" t="s">
        <v>8383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4" x14ac:dyDescent="0.35">
      <c r="A5" t="s">
        <v>8384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4" x14ac:dyDescent="0.35">
      <c r="A6" t="s">
        <v>8385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4" x14ac:dyDescent="0.35">
      <c r="A7" t="s">
        <v>8386</v>
      </c>
      <c r="B7" s="22">
        <f>B5-B6</f>
        <v>3500</v>
      </c>
      <c r="C7" s="22">
        <f>C5-C6</f>
        <v>8000</v>
      </c>
    </row>
    <row r="8" spans="1:4" x14ac:dyDescent="0.35">
      <c r="B8" s="22"/>
      <c r="C8" s="22"/>
    </row>
    <row r="9" spans="1:4" x14ac:dyDescent="0.35">
      <c r="A9" t="s">
        <v>8381</v>
      </c>
      <c r="B9" s="22">
        <f>AVERAGE('Successful U.S. Kickstarters'!E:E)</f>
        <v>5601.5458009708727</v>
      </c>
      <c r="C9" s="22">
        <f>AVERAGE('Failed U.S. Kickstarters'!E:E)</f>
        <v>558.65484000000004</v>
      </c>
    </row>
    <row r="10" spans="1:4" x14ac:dyDescent="0.35">
      <c r="A10" t="s">
        <v>8382</v>
      </c>
      <c r="B10" s="22">
        <f>MEDIAN('Successful U.S. Kickstarters'!E:E)</f>
        <v>3167.5</v>
      </c>
      <c r="C10" s="22">
        <f>MEDIAN('Failed U.S. Kickstarters'!E:E)</f>
        <v>103</v>
      </c>
    </row>
    <row r="11" spans="1:4" x14ac:dyDescent="0.35">
      <c r="A11" t="s">
        <v>8387</v>
      </c>
      <c r="B11" s="22">
        <f>_xlfn.STDEV.P('Successful U.S. Kickstarters'!E:E)</f>
        <v>8334.5731699164608</v>
      </c>
      <c r="C11" s="22">
        <f>_xlfn.STDEV.P('Failed U.S. Kickstarters'!E:E)</f>
        <v>1330.5230280400915</v>
      </c>
    </row>
    <row r="12" spans="1:4" x14ac:dyDescent="0.35">
      <c r="A12" t="s">
        <v>8388</v>
      </c>
      <c r="B12" s="22">
        <f>_xlfn.QUARTILE.EXC('Successful U.S. Kickstarters'!E:E,3)</f>
        <v>5699</v>
      </c>
      <c r="C12" s="22">
        <f>_xlfn.QUARTILE.EXC('Failed U.S. Kickstarters'!E:E,3)</f>
        <v>501</v>
      </c>
    </row>
    <row r="13" spans="1:4" x14ac:dyDescent="0.35">
      <c r="A13" t="s">
        <v>8389</v>
      </c>
      <c r="B13" s="22">
        <f>_xlfn.QUARTILE.EXC('Successful U.S. Kickstarters'!E:E,1)</f>
        <v>1716.5074999999999</v>
      </c>
      <c r="C13" s="22">
        <f>_xlfn.QUARTILE.EXC('Failed U.S. Kickstarters'!E:E,1)</f>
        <v>9.25</v>
      </c>
    </row>
    <row r="14" spans="1:4" x14ac:dyDescent="0.35">
      <c r="A14" t="s">
        <v>8390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Musicals 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Bonuan</cp:lastModifiedBy>
  <dcterms:created xsi:type="dcterms:W3CDTF">2017-04-20T15:17:24Z</dcterms:created>
  <dcterms:modified xsi:type="dcterms:W3CDTF">2020-09-17T06:17:47Z</dcterms:modified>
</cp:coreProperties>
</file>