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bajo Final\"/>
    </mc:Choice>
  </mc:AlternateContent>
  <xr:revisionPtr revIDLastSave="0" documentId="13_ncr:1_{2CAD79FC-6B95-4C47-AEA6-001AD50071A9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ConditionalForecast0" sheetId="2" r:id="rId1"/>
    <sheet name="ConditionalForecast1" sheetId="5" r:id="rId2"/>
    <sheet name="ConditionalForecast2" sheetId="7" r:id="rId3"/>
    <sheet name="ConditionalForecast3" sheetId="12" r:id="rId4"/>
    <sheet name="ConditionalForecast4" sheetId="13" r:id="rId5"/>
    <sheet name="Data_Graphs0" sheetId="1" r:id="rId6"/>
    <sheet name="Data_Graphs1" sheetId="6" r:id="rId7"/>
    <sheet name="Data_Graphs2" sheetId="8" r:id="rId8"/>
    <sheet name="Data_Graphs3" sheetId="14" r:id="rId9"/>
    <sheet name="Data_Graphs4" sheetId="15" r:id="rId10"/>
    <sheet name="Graph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3" l="1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AI12" i="3"/>
  <c r="AI13" i="3"/>
  <c r="AI14" i="3"/>
  <c r="AI15" i="3"/>
  <c r="AI16" i="3"/>
  <c r="AI17" i="3"/>
  <c r="AI18" i="3"/>
  <c r="AI19" i="3"/>
  <c r="AI27" i="3"/>
  <c r="S12" i="3"/>
  <c r="S13" i="3"/>
  <c r="S14" i="3"/>
  <c r="S15" i="3"/>
  <c r="S16" i="3"/>
  <c r="S17" i="3"/>
  <c r="S18" i="3"/>
  <c r="S19" i="3"/>
  <c r="K12" i="3"/>
  <c r="K13" i="3"/>
  <c r="K14" i="3"/>
  <c r="K15" i="3"/>
  <c r="K16" i="3"/>
  <c r="K17" i="3"/>
  <c r="K18" i="3"/>
  <c r="K19" i="3"/>
  <c r="C12" i="3"/>
  <c r="C13" i="3"/>
  <c r="C14" i="3"/>
  <c r="C15" i="3"/>
  <c r="C16" i="3"/>
  <c r="C17" i="3"/>
  <c r="C18" i="3"/>
  <c r="C19" i="3"/>
  <c r="B12" i="3"/>
  <c r="L90" i="15"/>
  <c r="K90" i="15"/>
  <c r="J90" i="15" s="1"/>
  <c r="L89" i="15"/>
  <c r="K89" i="15"/>
  <c r="L88" i="15"/>
  <c r="K88" i="15"/>
  <c r="L87" i="15"/>
  <c r="K87" i="15"/>
  <c r="L86" i="15"/>
  <c r="K86" i="15"/>
  <c r="C115" i="15" s="1"/>
  <c r="L85" i="15"/>
  <c r="K85" i="15"/>
  <c r="L84" i="15"/>
  <c r="K84" i="15"/>
  <c r="B84" i="15"/>
  <c r="B85" i="15" s="1"/>
  <c r="B86" i="15" s="1"/>
  <c r="B87" i="15" s="1"/>
  <c r="B88" i="15" s="1"/>
  <c r="B89" i="15" s="1"/>
  <c r="B90" i="15" s="1"/>
  <c r="R83" i="15"/>
  <c r="R84" i="15" s="1"/>
  <c r="R85" i="15" s="1"/>
  <c r="R86" i="15" s="1"/>
  <c r="R87" i="15" s="1"/>
  <c r="R88" i="15" s="1"/>
  <c r="R89" i="15" s="1"/>
  <c r="R90" i="15" s="1"/>
  <c r="Q83" i="15"/>
  <c r="Q84" i="15" s="1"/>
  <c r="Q85" i="15" s="1"/>
  <c r="Q86" i="15" s="1"/>
  <c r="Q87" i="15" s="1"/>
  <c r="Q88" i="15" s="1"/>
  <c r="Q89" i="15" s="1"/>
  <c r="Q90" i="15" s="1"/>
  <c r="P83" i="15"/>
  <c r="P84" i="15" s="1"/>
  <c r="P85" i="15" s="1"/>
  <c r="P86" i="15" s="1"/>
  <c r="P87" i="15" s="1"/>
  <c r="P88" i="15" s="1"/>
  <c r="P89" i="15" s="1"/>
  <c r="P90" i="15" s="1"/>
  <c r="N83" i="15"/>
  <c r="N84" i="15" s="1"/>
  <c r="N85" i="15" s="1"/>
  <c r="N86" i="15" s="1"/>
  <c r="N87" i="15" s="1"/>
  <c r="N88" i="15" s="1"/>
  <c r="N89" i="15" s="1"/>
  <c r="N90" i="15" s="1"/>
  <c r="M83" i="15"/>
  <c r="M84" i="15" s="1"/>
  <c r="M85" i="15" s="1"/>
  <c r="M86" i="15" s="1"/>
  <c r="M87" i="15" s="1"/>
  <c r="M88" i="15" s="1"/>
  <c r="M89" i="15" s="1"/>
  <c r="M90" i="15" s="1"/>
  <c r="J89" i="15"/>
  <c r="AI26" i="3" s="1"/>
  <c r="J88" i="15"/>
  <c r="AI25" i="3" s="1"/>
  <c r="C117" i="15"/>
  <c r="J85" i="15"/>
  <c r="AI22" i="3" s="1"/>
  <c r="C113" i="15"/>
  <c r="L83" i="15"/>
  <c r="K83" i="15"/>
  <c r="C112" i="15" s="1"/>
  <c r="B83" i="15"/>
  <c r="L90" i="14"/>
  <c r="K90" i="14"/>
  <c r="C119" i="14" s="1"/>
  <c r="L89" i="14"/>
  <c r="J89" i="14" s="1"/>
  <c r="K89" i="14"/>
  <c r="L88" i="14"/>
  <c r="K88" i="14"/>
  <c r="L87" i="14"/>
  <c r="K87" i="14"/>
  <c r="L86" i="14"/>
  <c r="K86" i="14"/>
  <c r="J143" i="14" s="1"/>
  <c r="L85" i="14"/>
  <c r="K85" i="14"/>
  <c r="L84" i="14"/>
  <c r="K84" i="14"/>
  <c r="R83" i="14"/>
  <c r="R84" i="14" s="1"/>
  <c r="R85" i="14" s="1"/>
  <c r="R86" i="14" s="1"/>
  <c r="R87" i="14" s="1"/>
  <c r="R88" i="14" s="1"/>
  <c r="R89" i="14" s="1"/>
  <c r="R90" i="14" s="1"/>
  <c r="Q83" i="14"/>
  <c r="Q84" i="14" s="1"/>
  <c r="Q85" i="14" s="1"/>
  <c r="Q86" i="14" s="1"/>
  <c r="Q87" i="14" s="1"/>
  <c r="Q88" i="14" s="1"/>
  <c r="Q89" i="14" s="1"/>
  <c r="Q90" i="14" s="1"/>
  <c r="P83" i="14"/>
  <c r="P84" i="14" s="1"/>
  <c r="P85" i="14" s="1"/>
  <c r="P86" i="14" s="1"/>
  <c r="P87" i="14" s="1"/>
  <c r="P88" i="14" s="1"/>
  <c r="P89" i="14" s="1"/>
  <c r="P90" i="14" s="1"/>
  <c r="N83" i="14"/>
  <c r="N84" i="14" s="1"/>
  <c r="N85" i="14" s="1"/>
  <c r="N86" i="14" s="1"/>
  <c r="N87" i="14" s="1"/>
  <c r="N88" i="14" s="1"/>
  <c r="N89" i="14" s="1"/>
  <c r="N90" i="14" s="1"/>
  <c r="M83" i="14"/>
  <c r="M84" i="14" s="1"/>
  <c r="M85" i="14" s="1"/>
  <c r="M86" i="14" s="1"/>
  <c r="M87" i="14" s="1"/>
  <c r="M88" i="14" s="1"/>
  <c r="M89" i="14" s="1"/>
  <c r="M90" i="14" s="1"/>
  <c r="L83" i="14"/>
  <c r="B83" i="14"/>
  <c r="B84" i="14" s="1"/>
  <c r="B85" i="14" s="1"/>
  <c r="B86" i="14" s="1"/>
  <c r="B87" i="14" s="1"/>
  <c r="B88" i="14" s="1"/>
  <c r="B89" i="14" s="1"/>
  <c r="B90" i="14" s="1"/>
  <c r="K83" i="14"/>
  <c r="J128" i="15"/>
  <c r="J127" i="15"/>
  <c r="J126" i="15"/>
  <c r="J124" i="15"/>
  <c r="J123" i="15"/>
  <c r="G111" i="15"/>
  <c r="F111" i="15"/>
  <c r="E111" i="15"/>
  <c r="D111" i="15"/>
  <c r="C111" i="15"/>
  <c r="B111" i="15"/>
  <c r="G110" i="15"/>
  <c r="F110" i="15"/>
  <c r="E110" i="15"/>
  <c r="D110" i="15"/>
  <c r="C110" i="15"/>
  <c r="B110" i="15"/>
  <c r="G109" i="15"/>
  <c r="F109" i="15"/>
  <c r="E109" i="15"/>
  <c r="D109" i="15"/>
  <c r="C109" i="15"/>
  <c r="B109" i="15"/>
  <c r="G108" i="15"/>
  <c r="F108" i="15"/>
  <c r="E108" i="15"/>
  <c r="D108" i="15"/>
  <c r="C108" i="15"/>
  <c r="B108" i="15"/>
  <c r="G107" i="15"/>
  <c r="F107" i="15"/>
  <c r="E107" i="15"/>
  <c r="D107" i="15"/>
  <c r="C107" i="15"/>
  <c r="B107" i="15"/>
  <c r="G106" i="15"/>
  <c r="F106" i="15"/>
  <c r="E106" i="15"/>
  <c r="D106" i="15"/>
  <c r="C106" i="15"/>
  <c r="B106" i="15"/>
  <c r="G105" i="15"/>
  <c r="F105" i="15"/>
  <c r="E105" i="15"/>
  <c r="D105" i="15"/>
  <c r="C105" i="15"/>
  <c r="B105" i="15"/>
  <c r="G104" i="15"/>
  <c r="F104" i="15"/>
  <c r="E104" i="15"/>
  <c r="D104" i="15"/>
  <c r="C104" i="15"/>
  <c r="B104" i="15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F112" i="15"/>
  <c r="C83" i="15"/>
  <c r="B112" i="15"/>
  <c r="T82" i="15"/>
  <c r="J145" i="15" s="1"/>
  <c r="J82" i="15"/>
  <c r="T81" i="15"/>
  <c r="J81" i="15"/>
  <c r="T80" i="15"/>
  <c r="J80" i="15"/>
  <c r="T79" i="15"/>
  <c r="J79" i="15"/>
  <c r="T78" i="15"/>
  <c r="J135" i="15" s="1"/>
  <c r="J78" i="15"/>
  <c r="T77" i="15"/>
  <c r="J77" i="15"/>
  <c r="T76" i="15"/>
  <c r="J76" i="15"/>
  <c r="F76" i="15"/>
  <c r="F77" i="15" s="1"/>
  <c r="F78" i="15" s="1"/>
  <c r="F79" i="15" s="1"/>
  <c r="F80" i="15" s="1"/>
  <c r="F81" i="15" s="1"/>
  <c r="F82" i="15" s="1"/>
  <c r="T75" i="15"/>
  <c r="J75" i="15"/>
  <c r="T74" i="15"/>
  <c r="J125" i="15" s="1"/>
  <c r="J74" i="15"/>
  <c r="T73" i="15"/>
  <c r="J73" i="15"/>
  <c r="T72" i="15"/>
  <c r="J72" i="15"/>
  <c r="T71" i="15"/>
  <c r="J71" i="15"/>
  <c r="T70" i="15"/>
  <c r="J70" i="15"/>
  <c r="T69" i="15"/>
  <c r="J69" i="15"/>
  <c r="T68" i="15"/>
  <c r="J68" i="15"/>
  <c r="T67" i="15"/>
  <c r="J67" i="15"/>
  <c r="T66" i="15"/>
  <c r="J66" i="15"/>
  <c r="T65" i="15"/>
  <c r="J65" i="15"/>
  <c r="T64" i="15"/>
  <c r="J64" i="15"/>
  <c r="T63" i="15"/>
  <c r="J63" i="15"/>
  <c r="T62" i="15"/>
  <c r="J62" i="15"/>
  <c r="T61" i="15"/>
  <c r="J61" i="15"/>
  <c r="T60" i="15"/>
  <c r="J60" i="15"/>
  <c r="T59" i="15"/>
  <c r="J59" i="15"/>
  <c r="T58" i="15"/>
  <c r="J58" i="15"/>
  <c r="T57" i="15"/>
  <c r="J57" i="15"/>
  <c r="T56" i="15"/>
  <c r="J56" i="15"/>
  <c r="T55" i="15"/>
  <c r="J55" i="15"/>
  <c r="T54" i="15"/>
  <c r="J54" i="15"/>
  <c r="T53" i="15"/>
  <c r="J53" i="15"/>
  <c r="T52" i="15"/>
  <c r="J52" i="15"/>
  <c r="T51" i="15"/>
  <c r="J51" i="15"/>
  <c r="T50" i="15"/>
  <c r="J50" i="15"/>
  <c r="T49" i="15"/>
  <c r="J49" i="15"/>
  <c r="T48" i="15"/>
  <c r="J48" i="15"/>
  <c r="T47" i="15"/>
  <c r="J47" i="15"/>
  <c r="T46" i="15"/>
  <c r="J46" i="15"/>
  <c r="T45" i="15"/>
  <c r="J45" i="15"/>
  <c r="T44" i="15"/>
  <c r="J44" i="15"/>
  <c r="T43" i="15"/>
  <c r="J43" i="15"/>
  <c r="T42" i="15"/>
  <c r="J42" i="15"/>
  <c r="T41" i="15"/>
  <c r="J41" i="15"/>
  <c r="T40" i="15"/>
  <c r="J40" i="15"/>
  <c r="T39" i="15"/>
  <c r="J39" i="15"/>
  <c r="T38" i="15"/>
  <c r="J38" i="15"/>
  <c r="T37" i="15"/>
  <c r="J37" i="15"/>
  <c r="T36" i="15"/>
  <c r="J36" i="15"/>
  <c r="T35" i="15"/>
  <c r="J35" i="15"/>
  <c r="T34" i="15"/>
  <c r="J34" i="15"/>
  <c r="T33" i="15"/>
  <c r="J33" i="15"/>
  <c r="T32" i="15"/>
  <c r="J32" i="15"/>
  <c r="T31" i="15"/>
  <c r="J31" i="15"/>
  <c r="T30" i="15"/>
  <c r="J30" i="15"/>
  <c r="T29" i="15"/>
  <c r="J29" i="15"/>
  <c r="T28" i="15"/>
  <c r="J28" i="15"/>
  <c r="T27" i="15"/>
  <c r="J27" i="15"/>
  <c r="T26" i="15"/>
  <c r="J26" i="15"/>
  <c r="T25" i="15"/>
  <c r="J25" i="15"/>
  <c r="T24" i="15"/>
  <c r="J24" i="15"/>
  <c r="T23" i="15"/>
  <c r="J23" i="15"/>
  <c r="T22" i="15"/>
  <c r="J22" i="15"/>
  <c r="T21" i="15"/>
  <c r="J21" i="15"/>
  <c r="T20" i="15"/>
  <c r="J20" i="15"/>
  <c r="T19" i="15"/>
  <c r="J19" i="15"/>
  <c r="T18" i="15"/>
  <c r="J18" i="15"/>
  <c r="T17" i="15"/>
  <c r="J17" i="15"/>
  <c r="T16" i="15"/>
  <c r="J16" i="15"/>
  <c r="T15" i="15"/>
  <c r="J15" i="15"/>
  <c r="T14" i="15"/>
  <c r="J14" i="15"/>
  <c r="T13" i="15"/>
  <c r="J13" i="15"/>
  <c r="T12" i="15"/>
  <c r="J12" i="15"/>
  <c r="T11" i="15"/>
  <c r="J11" i="15"/>
  <c r="T10" i="15"/>
  <c r="J10" i="15"/>
  <c r="T9" i="15"/>
  <c r="J9" i="15"/>
  <c r="T8" i="15"/>
  <c r="J8" i="15"/>
  <c r="T7" i="15"/>
  <c r="J7" i="15"/>
  <c r="J6" i="15"/>
  <c r="J5" i="15"/>
  <c r="J4" i="15"/>
  <c r="H4" i="15" s="1"/>
  <c r="H5" i="15" s="1"/>
  <c r="H6" i="15" s="1"/>
  <c r="H7" i="15" s="1"/>
  <c r="J128" i="14"/>
  <c r="J127" i="14"/>
  <c r="J126" i="14"/>
  <c r="J125" i="14"/>
  <c r="J124" i="14"/>
  <c r="J123" i="14"/>
  <c r="C117" i="14"/>
  <c r="C116" i="14"/>
  <c r="C115" i="14"/>
  <c r="C113" i="14"/>
  <c r="F112" i="14"/>
  <c r="G111" i="14"/>
  <c r="F111" i="14"/>
  <c r="E111" i="14"/>
  <c r="D111" i="14"/>
  <c r="C111" i="14"/>
  <c r="B111" i="14"/>
  <c r="G110" i="14"/>
  <c r="F110" i="14"/>
  <c r="E110" i="14"/>
  <c r="D110" i="14"/>
  <c r="C110" i="14"/>
  <c r="B110" i="14"/>
  <c r="G109" i="14"/>
  <c r="F109" i="14"/>
  <c r="E109" i="14"/>
  <c r="D109" i="14"/>
  <c r="C109" i="14"/>
  <c r="B109" i="14"/>
  <c r="G108" i="14"/>
  <c r="F108" i="14"/>
  <c r="E108" i="14"/>
  <c r="D108" i="14"/>
  <c r="C108" i="14"/>
  <c r="B108" i="14"/>
  <c r="G107" i="14"/>
  <c r="F107" i="14"/>
  <c r="E107" i="14"/>
  <c r="D107" i="14"/>
  <c r="C107" i="14"/>
  <c r="B107" i="14"/>
  <c r="G106" i="14"/>
  <c r="F106" i="14"/>
  <c r="E106" i="14"/>
  <c r="D106" i="14"/>
  <c r="C106" i="14"/>
  <c r="B106" i="14"/>
  <c r="G105" i="14"/>
  <c r="F105" i="14"/>
  <c r="E105" i="14"/>
  <c r="D105" i="14"/>
  <c r="C105" i="14"/>
  <c r="B105" i="14"/>
  <c r="G104" i="14"/>
  <c r="F104" i="14"/>
  <c r="E104" i="14"/>
  <c r="D104" i="14"/>
  <c r="C104" i="14"/>
  <c r="B104" i="14"/>
  <c r="G103" i="14"/>
  <c r="F103" i="14"/>
  <c r="E103" i="14"/>
  <c r="D103" i="14"/>
  <c r="C103" i="14"/>
  <c r="B103" i="14"/>
  <c r="G102" i="14"/>
  <c r="F102" i="14"/>
  <c r="E102" i="14"/>
  <c r="D102" i="14"/>
  <c r="C102" i="14"/>
  <c r="B102" i="14"/>
  <c r="G101" i="14"/>
  <c r="F101" i="14"/>
  <c r="E101" i="14"/>
  <c r="D101" i="14"/>
  <c r="C101" i="14"/>
  <c r="B101" i="14"/>
  <c r="G100" i="14"/>
  <c r="F100" i="14"/>
  <c r="E100" i="14"/>
  <c r="D100" i="14"/>
  <c r="C100" i="14"/>
  <c r="B100" i="14"/>
  <c r="G99" i="14"/>
  <c r="F99" i="14"/>
  <c r="E99" i="14"/>
  <c r="D99" i="14"/>
  <c r="C99" i="14"/>
  <c r="B99" i="14"/>
  <c r="G98" i="14"/>
  <c r="F98" i="14"/>
  <c r="E98" i="14"/>
  <c r="D98" i="14"/>
  <c r="C98" i="14"/>
  <c r="B98" i="14"/>
  <c r="G97" i="14"/>
  <c r="F97" i="14"/>
  <c r="E97" i="14"/>
  <c r="D97" i="14"/>
  <c r="C97" i="14"/>
  <c r="B97" i="14"/>
  <c r="G96" i="14"/>
  <c r="F96" i="14"/>
  <c r="E96" i="14"/>
  <c r="D96" i="14"/>
  <c r="C96" i="14"/>
  <c r="B96" i="14"/>
  <c r="C118" i="14"/>
  <c r="J88" i="14"/>
  <c r="C114" i="14"/>
  <c r="D83" i="14"/>
  <c r="T82" i="14"/>
  <c r="J145" i="14" s="1"/>
  <c r="J82" i="14"/>
  <c r="T81" i="14"/>
  <c r="J81" i="14"/>
  <c r="T80" i="14"/>
  <c r="J80" i="14"/>
  <c r="T79" i="14"/>
  <c r="J79" i="14"/>
  <c r="F79" i="14"/>
  <c r="F80" i="14" s="1"/>
  <c r="F81" i="14" s="1"/>
  <c r="F82" i="14" s="1"/>
  <c r="T78" i="14"/>
  <c r="J135" i="14" s="1"/>
  <c r="J78" i="14"/>
  <c r="T77" i="14"/>
  <c r="J77" i="14"/>
  <c r="T76" i="14"/>
  <c r="J76" i="14"/>
  <c r="F76" i="14"/>
  <c r="F77" i="14" s="1"/>
  <c r="F78" i="14" s="1"/>
  <c r="T75" i="14"/>
  <c r="J75" i="14"/>
  <c r="T74" i="14"/>
  <c r="J74" i="14"/>
  <c r="T73" i="14"/>
  <c r="J73" i="14"/>
  <c r="T72" i="14"/>
  <c r="J72" i="14"/>
  <c r="T71" i="14"/>
  <c r="J71" i="14"/>
  <c r="T70" i="14"/>
  <c r="J70" i="14"/>
  <c r="T69" i="14"/>
  <c r="J69" i="14"/>
  <c r="T68" i="14"/>
  <c r="J68" i="14"/>
  <c r="T67" i="14"/>
  <c r="J67" i="14"/>
  <c r="T66" i="14"/>
  <c r="J66" i="14"/>
  <c r="T65" i="14"/>
  <c r="J65" i="14"/>
  <c r="T64" i="14"/>
  <c r="J64" i="14"/>
  <c r="T63" i="14"/>
  <c r="J63" i="14"/>
  <c r="T62" i="14"/>
  <c r="J62" i="14"/>
  <c r="T61" i="14"/>
  <c r="J61" i="14"/>
  <c r="T60" i="14"/>
  <c r="J60" i="14"/>
  <c r="T59" i="14"/>
  <c r="J59" i="14"/>
  <c r="T58" i="14"/>
  <c r="J58" i="14"/>
  <c r="T57" i="14"/>
  <c r="J57" i="14"/>
  <c r="T56" i="14"/>
  <c r="J56" i="14"/>
  <c r="T55" i="14"/>
  <c r="J55" i="14"/>
  <c r="T54" i="14"/>
  <c r="J54" i="14"/>
  <c r="T53" i="14"/>
  <c r="J53" i="14"/>
  <c r="T52" i="14"/>
  <c r="J52" i="14"/>
  <c r="T51" i="14"/>
  <c r="J51" i="14"/>
  <c r="T50" i="14"/>
  <c r="J50" i="14"/>
  <c r="T49" i="14"/>
  <c r="J49" i="14"/>
  <c r="T48" i="14"/>
  <c r="J48" i="14"/>
  <c r="T47" i="14"/>
  <c r="J47" i="14"/>
  <c r="T46" i="14"/>
  <c r="J46" i="14"/>
  <c r="T45" i="14"/>
  <c r="J45" i="14"/>
  <c r="T44" i="14"/>
  <c r="J44" i="14"/>
  <c r="T43" i="14"/>
  <c r="J43" i="14"/>
  <c r="T42" i="14"/>
  <c r="J42" i="14"/>
  <c r="T41" i="14"/>
  <c r="J41" i="14"/>
  <c r="T40" i="14"/>
  <c r="J40" i="14"/>
  <c r="T39" i="14"/>
  <c r="J39" i="14"/>
  <c r="T38" i="14"/>
  <c r="J38" i="14"/>
  <c r="T37" i="14"/>
  <c r="J37" i="14"/>
  <c r="T36" i="14"/>
  <c r="J36" i="14"/>
  <c r="T35" i="14"/>
  <c r="J35" i="14"/>
  <c r="T34" i="14"/>
  <c r="J34" i="14"/>
  <c r="T33" i="14"/>
  <c r="J33" i="14"/>
  <c r="T32" i="14"/>
  <c r="J32" i="14"/>
  <c r="T31" i="14"/>
  <c r="J31" i="14"/>
  <c r="T30" i="14"/>
  <c r="J30" i="14"/>
  <c r="T29" i="14"/>
  <c r="J29" i="14"/>
  <c r="T28" i="14"/>
  <c r="J28" i="14"/>
  <c r="T27" i="14"/>
  <c r="J27" i="14"/>
  <c r="T26" i="14"/>
  <c r="J26" i="14"/>
  <c r="T25" i="14"/>
  <c r="J25" i="14"/>
  <c r="T24" i="14"/>
  <c r="J24" i="14"/>
  <c r="T23" i="14"/>
  <c r="J23" i="14"/>
  <c r="T22" i="14"/>
  <c r="J22" i="14"/>
  <c r="T21" i="14"/>
  <c r="J21" i="14"/>
  <c r="T20" i="14"/>
  <c r="J20" i="14"/>
  <c r="T19" i="14"/>
  <c r="J19" i="14"/>
  <c r="T18" i="14"/>
  <c r="J18" i="14"/>
  <c r="T17" i="14"/>
  <c r="J17" i="14"/>
  <c r="T16" i="14"/>
  <c r="J16" i="14"/>
  <c r="T15" i="14"/>
  <c r="J15" i="14"/>
  <c r="T14" i="14"/>
  <c r="J14" i="14"/>
  <c r="T13" i="14"/>
  <c r="J13" i="14"/>
  <c r="T12" i="14"/>
  <c r="J12" i="14"/>
  <c r="T11" i="14"/>
  <c r="J11" i="14"/>
  <c r="T10" i="14"/>
  <c r="J10" i="14"/>
  <c r="T9" i="14"/>
  <c r="J9" i="14"/>
  <c r="T8" i="14"/>
  <c r="J8" i="14"/>
  <c r="T7" i="14"/>
  <c r="J7" i="14"/>
  <c r="J6" i="14"/>
  <c r="J5" i="14"/>
  <c r="J4" i="14"/>
  <c r="H4" i="14" s="1"/>
  <c r="H5" i="14" s="1"/>
  <c r="H6" i="14" s="1"/>
  <c r="H7" i="14" s="1"/>
  <c r="N11" i="13"/>
  <c r="M11" i="13"/>
  <c r="L11" i="13"/>
  <c r="K11" i="13"/>
  <c r="N10" i="13"/>
  <c r="M10" i="13"/>
  <c r="L10" i="13"/>
  <c r="K10" i="13"/>
  <c r="N9" i="13"/>
  <c r="M9" i="13"/>
  <c r="L9" i="13"/>
  <c r="K9" i="13"/>
  <c r="N8" i="13"/>
  <c r="M8" i="13"/>
  <c r="L8" i="13"/>
  <c r="K8" i="13"/>
  <c r="N7" i="13"/>
  <c r="M7" i="13"/>
  <c r="L7" i="13"/>
  <c r="K7" i="13"/>
  <c r="N6" i="13"/>
  <c r="M6" i="13"/>
  <c r="L6" i="13"/>
  <c r="K6" i="13"/>
  <c r="N5" i="13"/>
  <c r="M5" i="13"/>
  <c r="L5" i="13"/>
  <c r="K5" i="13"/>
  <c r="N4" i="13"/>
  <c r="M4" i="13"/>
  <c r="L4" i="13"/>
  <c r="K4" i="13"/>
  <c r="N3" i="13"/>
  <c r="M3" i="13"/>
  <c r="L3" i="13"/>
  <c r="K3" i="13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B83" i="1"/>
  <c r="B20" i="3" s="1"/>
  <c r="I19" i="3"/>
  <c r="G19" i="3"/>
  <c r="F19" i="3"/>
  <c r="E19" i="3"/>
  <c r="D19" i="3"/>
  <c r="B19" i="3"/>
  <c r="I18" i="3"/>
  <c r="G18" i="3"/>
  <c r="F18" i="3"/>
  <c r="E18" i="3"/>
  <c r="D18" i="3"/>
  <c r="B18" i="3"/>
  <c r="I17" i="3"/>
  <c r="G17" i="3"/>
  <c r="F17" i="3"/>
  <c r="E17" i="3"/>
  <c r="D17" i="3"/>
  <c r="B17" i="3"/>
  <c r="I16" i="3"/>
  <c r="G16" i="3"/>
  <c r="F16" i="3"/>
  <c r="E16" i="3"/>
  <c r="D16" i="3"/>
  <c r="B16" i="3"/>
  <c r="I15" i="3"/>
  <c r="G15" i="3"/>
  <c r="F15" i="3"/>
  <c r="E15" i="3"/>
  <c r="D15" i="3"/>
  <c r="B15" i="3"/>
  <c r="I14" i="3"/>
  <c r="G14" i="3"/>
  <c r="F14" i="3"/>
  <c r="E14" i="3"/>
  <c r="D14" i="3"/>
  <c r="B14" i="3"/>
  <c r="I13" i="3"/>
  <c r="G13" i="3"/>
  <c r="F13" i="3"/>
  <c r="E13" i="3"/>
  <c r="D13" i="3"/>
  <c r="B13" i="3"/>
  <c r="I12" i="3"/>
  <c r="G12" i="3"/>
  <c r="F12" i="3"/>
  <c r="E12" i="3"/>
  <c r="D12" i="3"/>
  <c r="B83" i="6"/>
  <c r="B84" i="6" s="1"/>
  <c r="Y19" i="3"/>
  <c r="W19" i="3"/>
  <c r="V19" i="3"/>
  <c r="U19" i="3"/>
  <c r="T19" i="3"/>
  <c r="R19" i="3"/>
  <c r="Y18" i="3"/>
  <c r="W18" i="3"/>
  <c r="V18" i="3"/>
  <c r="U18" i="3"/>
  <c r="T18" i="3"/>
  <c r="R18" i="3"/>
  <c r="Y17" i="3"/>
  <c r="W17" i="3"/>
  <c r="V17" i="3"/>
  <c r="U17" i="3"/>
  <c r="T17" i="3"/>
  <c r="R17" i="3"/>
  <c r="Y16" i="3"/>
  <c r="W16" i="3"/>
  <c r="V16" i="3"/>
  <c r="U16" i="3"/>
  <c r="T16" i="3"/>
  <c r="R16" i="3"/>
  <c r="Y15" i="3"/>
  <c r="W15" i="3"/>
  <c r="V15" i="3"/>
  <c r="U15" i="3"/>
  <c r="T15" i="3"/>
  <c r="R15" i="3"/>
  <c r="Y14" i="3"/>
  <c r="W14" i="3"/>
  <c r="V14" i="3"/>
  <c r="U14" i="3"/>
  <c r="T14" i="3"/>
  <c r="R14" i="3"/>
  <c r="Y13" i="3"/>
  <c r="W13" i="3"/>
  <c r="V13" i="3"/>
  <c r="U13" i="3"/>
  <c r="T13" i="3"/>
  <c r="R13" i="3"/>
  <c r="Y12" i="3"/>
  <c r="W12" i="3"/>
  <c r="V12" i="3"/>
  <c r="U12" i="3"/>
  <c r="T12" i="3"/>
  <c r="R12" i="3"/>
  <c r="B4" i="3"/>
  <c r="Q19" i="3"/>
  <c r="O19" i="3"/>
  <c r="N19" i="3"/>
  <c r="M19" i="3"/>
  <c r="L19" i="3"/>
  <c r="J19" i="3"/>
  <c r="Q18" i="3"/>
  <c r="O18" i="3"/>
  <c r="N18" i="3"/>
  <c r="M18" i="3"/>
  <c r="L18" i="3"/>
  <c r="J18" i="3"/>
  <c r="Q17" i="3"/>
  <c r="O17" i="3"/>
  <c r="N17" i="3"/>
  <c r="M17" i="3"/>
  <c r="L17" i="3"/>
  <c r="J17" i="3"/>
  <c r="Q16" i="3"/>
  <c r="O16" i="3"/>
  <c r="N16" i="3"/>
  <c r="M16" i="3"/>
  <c r="L16" i="3"/>
  <c r="J16" i="3"/>
  <c r="Q15" i="3"/>
  <c r="O15" i="3"/>
  <c r="N15" i="3"/>
  <c r="M15" i="3"/>
  <c r="L15" i="3"/>
  <c r="J15" i="3"/>
  <c r="Q14" i="3"/>
  <c r="O14" i="3"/>
  <c r="N14" i="3"/>
  <c r="M14" i="3"/>
  <c r="L14" i="3"/>
  <c r="J14" i="3"/>
  <c r="Q13" i="3"/>
  <c r="O13" i="3"/>
  <c r="N13" i="3"/>
  <c r="M13" i="3"/>
  <c r="L13" i="3"/>
  <c r="J13" i="3"/>
  <c r="Q12" i="3"/>
  <c r="O12" i="3"/>
  <c r="N12" i="3"/>
  <c r="M12" i="3"/>
  <c r="L12" i="3"/>
  <c r="J12" i="3"/>
  <c r="I11" i="3"/>
  <c r="G11" i="3"/>
  <c r="F11" i="3"/>
  <c r="E11" i="3"/>
  <c r="D11" i="3"/>
  <c r="B11" i="3"/>
  <c r="I10" i="3"/>
  <c r="G10" i="3"/>
  <c r="F10" i="3"/>
  <c r="E10" i="3"/>
  <c r="D10" i="3"/>
  <c r="B10" i="3"/>
  <c r="I9" i="3"/>
  <c r="G9" i="3"/>
  <c r="F9" i="3"/>
  <c r="E9" i="3"/>
  <c r="D9" i="3"/>
  <c r="B9" i="3"/>
  <c r="I8" i="3"/>
  <c r="G8" i="3"/>
  <c r="F8" i="3"/>
  <c r="E8" i="3"/>
  <c r="D8" i="3"/>
  <c r="B8" i="3"/>
  <c r="I7" i="3"/>
  <c r="G7" i="3"/>
  <c r="F7" i="3"/>
  <c r="E7" i="3"/>
  <c r="D7" i="3"/>
  <c r="B7" i="3"/>
  <c r="I6" i="3"/>
  <c r="G6" i="3"/>
  <c r="F6" i="3"/>
  <c r="E6" i="3"/>
  <c r="D6" i="3"/>
  <c r="B6" i="3"/>
  <c r="I5" i="3"/>
  <c r="G5" i="3"/>
  <c r="F5" i="3"/>
  <c r="E5" i="3"/>
  <c r="D5" i="3"/>
  <c r="B5" i="3"/>
  <c r="I4" i="3"/>
  <c r="G4" i="3"/>
  <c r="F4" i="3"/>
  <c r="E4" i="3"/>
  <c r="D4" i="3"/>
  <c r="J135" i="8"/>
  <c r="J128" i="8"/>
  <c r="J127" i="8"/>
  <c r="J126" i="8"/>
  <c r="J124" i="8"/>
  <c r="J123" i="8"/>
  <c r="G111" i="8"/>
  <c r="F111" i="8"/>
  <c r="E111" i="8"/>
  <c r="D111" i="8"/>
  <c r="C111" i="8"/>
  <c r="B111" i="8"/>
  <c r="G110" i="8"/>
  <c r="F110" i="8"/>
  <c r="E110" i="8"/>
  <c r="D110" i="8"/>
  <c r="C110" i="8"/>
  <c r="B110" i="8"/>
  <c r="G109" i="8"/>
  <c r="F109" i="8"/>
  <c r="E109" i="8"/>
  <c r="D109" i="8"/>
  <c r="C109" i="8"/>
  <c r="B109" i="8"/>
  <c r="G108" i="8"/>
  <c r="F108" i="8"/>
  <c r="E108" i="8"/>
  <c r="D108" i="8"/>
  <c r="C108" i="8"/>
  <c r="B108" i="8"/>
  <c r="G107" i="8"/>
  <c r="F107" i="8"/>
  <c r="E107" i="8"/>
  <c r="D107" i="8"/>
  <c r="C107" i="8"/>
  <c r="B107" i="8"/>
  <c r="G106" i="8"/>
  <c r="F106" i="8"/>
  <c r="E106" i="8"/>
  <c r="D106" i="8"/>
  <c r="C106" i="8"/>
  <c r="B106" i="8"/>
  <c r="G105" i="8"/>
  <c r="F105" i="8"/>
  <c r="E105" i="8"/>
  <c r="D105" i="8"/>
  <c r="C105" i="8"/>
  <c r="B105" i="8"/>
  <c r="G104" i="8"/>
  <c r="F104" i="8"/>
  <c r="E104" i="8"/>
  <c r="D104" i="8"/>
  <c r="C104" i="8"/>
  <c r="B104" i="8"/>
  <c r="G103" i="8"/>
  <c r="F103" i="8"/>
  <c r="E103" i="8"/>
  <c r="D103" i="8"/>
  <c r="C103" i="8"/>
  <c r="B103" i="8"/>
  <c r="G102" i="8"/>
  <c r="F102" i="8"/>
  <c r="E102" i="8"/>
  <c r="D102" i="8"/>
  <c r="C102" i="8"/>
  <c r="B102" i="8"/>
  <c r="G101" i="8"/>
  <c r="F101" i="8"/>
  <c r="E101" i="8"/>
  <c r="D101" i="8"/>
  <c r="C101" i="8"/>
  <c r="B101" i="8"/>
  <c r="G100" i="8"/>
  <c r="F100" i="8"/>
  <c r="E100" i="8"/>
  <c r="D100" i="8"/>
  <c r="C100" i="8"/>
  <c r="B100" i="8"/>
  <c r="G99" i="8"/>
  <c r="F99" i="8"/>
  <c r="E99" i="8"/>
  <c r="D99" i="8"/>
  <c r="C99" i="8"/>
  <c r="B99" i="8"/>
  <c r="G98" i="8"/>
  <c r="F98" i="8"/>
  <c r="E98" i="8"/>
  <c r="D98" i="8"/>
  <c r="C98" i="8"/>
  <c r="B98" i="8"/>
  <c r="G97" i="8"/>
  <c r="F97" i="8"/>
  <c r="E97" i="8"/>
  <c r="D97" i="8"/>
  <c r="C97" i="8"/>
  <c r="B97" i="8"/>
  <c r="G96" i="8"/>
  <c r="F96" i="8"/>
  <c r="E96" i="8"/>
  <c r="D96" i="8"/>
  <c r="C96" i="8"/>
  <c r="B96" i="8"/>
  <c r="L90" i="8"/>
  <c r="K90" i="8"/>
  <c r="C119" i="8" s="1"/>
  <c r="L89" i="8"/>
  <c r="K89" i="8"/>
  <c r="C118" i="8" s="1"/>
  <c r="L88" i="8"/>
  <c r="K88" i="8"/>
  <c r="C117" i="8" s="1"/>
  <c r="L87" i="8"/>
  <c r="K87" i="8"/>
  <c r="T24" i="3" s="1"/>
  <c r="L86" i="8"/>
  <c r="K86" i="8"/>
  <c r="C115" i="8" s="1"/>
  <c r="L85" i="8"/>
  <c r="K85" i="8"/>
  <c r="C114" i="8" s="1"/>
  <c r="L84" i="8"/>
  <c r="K84" i="8"/>
  <c r="C113" i="8" s="1"/>
  <c r="R83" i="8"/>
  <c r="Q83" i="8"/>
  <c r="F112" i="8" s="1"/>
  <c r="P83" i="8"/>
  <c r="P84" i="8" s="1"/>
  <c r="P85" i="8" s="1"/>
  <c r="P86" i="8" s="1"/>
  <c r="P87" i="8" s="1"/>
  <c r="P88" i="8" s="1"/>
  <c r="P89" i="8" s="1"/>
  <c r="P90" i="8" s="1"/>
  <c r="N83" i="8"/>
  <c r="N84" i="8" s="1"/>
  <c r="N85" i="8" s="1"/>
  <c r="N86" i="8" s="1"/>
  <c r="N87" i="8" s="1"/>
  <c r="N88" i="8" s="1"/>
  <c r="N89" i="8" s="1"/>
  <c r="N90" i="8" s="1"/>
  <c r="M83" i="8"/>
  <c r="M84" i="8" s="1"/>
  <c r="M85" i="8" s="1"/>
  <c r="M86" i="8" s="1"/>
  <c r="M87" i="8" s="1"/>
  <c r="M88" i="8" s="1"/>
  <c r="M89" i="8" s="1"/>
  <c r="M90" i="8" s="1"/>
  <c r="L83" i="8"/>
  <c r="K83" i="8"/>
  <c r="T20" i="3" s="1"/>
  <c r="C83" i="8"/>
  <c r="S83" i="8" s="1"/>
  <c r="D112" i="8" s="1"/>
  <c r="B83" i="8"/>
  <c r="B84" i="8" s="1"/>
  <c r="B85" i="8" s="1"/>
  <c r="B114" i="8" s="1"/>
  <c r="T82" i="8"/>
  <c r="J145" i="8" s="1"/>
  <c r="J82" i="8"/>
  <c r="T81" i="8"/>
  <c r="J81" i="8"/>
  <c r="T80" i="8"/>
  <c r="J80" i="8"/>
  <c r="T79" i="8"/>
  <c r="J79" i="8"/>
  <c r="T78" i="8"/>
  <c r="J78" i="8"/>
  <c r="T77" i="8"/>
  <c r="J77" i="8"/>
  <c r="F77" i="8"/>
  <c r="F78" i="8" s="1"/>
  <c r="F79" i="8" s="1"/>
  <c r="F80" i="8" s="1"/>
  <c r="F81" i="8" s="1"/>
  <c r="F82" i="8" s="1"/>
  <c r="T76" i="8"/>
  <c r="J76" i="8"/>
  <c r="F76" i="8"/>
  <c r="T75" i="8"/>
  <c r="J75" i="8"/>
  <c r="T74" i="8"/>
  <c r="J125" i="8" s="1"/>
  <c r="J74" i="8"/>
  <c r="T73" i="8"/>
  <c r="J73" i="8"/>
  <c r="T72" i="8"/>
  <c r="J72" i="8"/>
  <c r="T71" i="8"/>
  <c r="J71" i="8"/>
  <c r="T70" i="8"/>
  <c r="J70" i="8"/>
  <c r="T69" i="8"/>
  <c r="J69" i="8"/>
  <c r="T68" i="8"/>
  <c r="J68" i="8"/>
  <c r="T67" i="8"/>
  <c r="J67" i="8"/>
  <c r="T66" i="8"/>
  <c r="J66" i="8"/>
  <c r="T65" i="8"/>
  <c r="J65" i="8"/>
  <c r="T64" i="8"/>
  <c r="J64" i="8"/>
  <c r="T63" i="8"/>
  <c r="J63" i="8"/>
  <c r="T62" i="8"/>
  <c r="J62" i="8"/>
  <c r="T61" i="8"/>
  <c r="J61" i="8"/>
  <c r="T60" i="8"/>
  <c r="J60" i="8"/>
  <c r="T59" i="8"/>
  <c r="J59" i="8"/>
  <c r="T58" i="8"/>
  <c r="J58" i="8"/>
  <c r="T57" i="8"/>
  <c r="J57" i="8"/>
  <c r="T56" i="8"/>
  <c r="J56" i="8"/>
  <c r="T55" i="8"/>
  <c r="J55" i="8"/>
  <c r="T54" i="8"/>
  <c r="J54" i="8"/>
  <c r="T53" i="8"/>
  <c r="J53" i="8"/>
  <c r="T52" i="8"/>
  <c r="J52" i="8"/>
  <c r="T51" i="8"/>
  <c r="J51" i="8"/>
  <c r="T50" i="8"/>
  <c r="J50" i="8"/>
  <c r="T49" i="8"/>
  <c r="J49" i="8"/>
  <c r="T48" i="8"/>
  <c r="J48" i="8"/>
  <c r="T47" i="8"/>
  <c r="J47" i="8"/>
  <c r="T46" i="8"/>
  <c r="J46" i="8"/>
  <c r="T45" i="8"/>
  <c r="J45" i="8"/>
  <c r="T44" i="8"/>
  <c r="J44" i="8"/>
  <c r="T43" i="8"/>
  <c r="J43" i="8"/>
  <c r="T42" i="8"/>
  <c r="J42" i="8"/>
  <c r="T41" i="8"/>
  <c r="J41" i="8"/>
  <c r="T40" i="8"/>
  <c r="J40" i="8"/>
  <c r="T39" i="8"/>
  <c r="J39" i="8"/>
  <c r="T38" i="8"/>
  <c r="J38" i="8"/>
  <c r="T37" i="8"/>
  <c r="J37" i="8"/>
  <c r="T36" i="8"/>
  <c r="J36" i="8"/>
  <c r="T35" i="8"/>
  <c r="J35" i="8"/>
  <c r="T34" i="8"/>
  <c r="J34" i="8"/>
  <c r="T33" i="8"/>
  <c r="J33" i="8"/>
  <c r="T32" i="8"/>
  <c r="J32" i="8"/>
  <c r="T31" i="8"/>
  <c r="J31" i="8"/>
  <c r="T30" i="8"/>
  <c r="J30" i="8"/>
  <c r="T29" i="8"/>
  <c r="J29" i="8"/>
  <c r="T28" i="8"/>
  <c r="J28" i="8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J6" i="8"/>
  <c r="J5" i="8"/>
  <c r="J4" i="8"/>
  <c r="H4" i="8" s="1"/>
  <c r="N11" i="7"/>
  <c r="M11" i="7"/>
  <c r="L11" i="7"/>
  <c r="K11" i="7"/>
  <c r="N10" i="7"/>
  <c r="M10" i="7"/>
  <c r="L10" i="7"/>
  <c r="K10" i="7"/>
  <c r="N9" i="7"/>
  <c r="M9" i="7"/>
  <c r="L9" i="7"/>
  <c r="K9" i="7"/>
  <c r="N8" i="7"/>
  <c r="M8" i="7"/>
  <c r="L8" i="7"/>
  <c r="K8" i="7"/>
  <c r="N7" i="7"/>
  <c r="M7" i="7"/>
  <c r="L7" i="7"/>
  <c r="K7" i="7"/>
  <c r="N6" i="7"/>
  <c r="M6" i="7"/>
  <c r="L6" i="7"/>
  <c r="K6" i="7"/>
  <c r="N5" i="7"/>
  <c r="M5" i="7"/>
  <c r="L5" i="7"/>
  <c r="K5" i="7"/>
  <c r="N4" i="7"/>
  <c r="M4" i="7"/>
  <c r="L4" i="7"/>
  <c r="K4" i="7"/>
  <c r="N3" i="7"/>
  <c r="M3" i="7"/>
  <c r="L3" i="7"/>
  <c r="K3" i="7"/>
  <c r="J135" i="6"/>
  <c r="J128" i="6"/>
  <c r="J127" i="6"/>
  <c r="J126" i="6"/>
  <c r="J124" i="6"/>
  <c r="J123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L90" i="6"/>
  <c r="K90" i="6"/>
  <c r="C119" i="6" s="1"/>
  <c r="L89" i="6"/>
  <c r="K89" i="6"/>
  <c r="L26" i="3" s="1"/>
  <c r="L88" i="6"/>
  <c r="K88" i="6"/>
  <c r="L25" i="3" s="1"/>
  <c r="L87" i="6"/>
  <c r="K87" i="6"/>
  <c r="C116" i="6" s="1"/>
  <c r="L86" i="6"/>
  <c r="K86" i="6"/>
  <c r="C115" i="6" s="1"/>
  <c r="L85" i="6"/>
  <c r="K85" i="6"/>
  <c r="C114" i="6" s="1"/>
  <c r="L84" i="6"/>
  <c r="K84" i="6"/>
  <c r="C113" i="6" s="1"/>
  <c r="R83" i="6"/>
  <c r="R84" i="6" s="1"/>
  <c r="R85" i="6" s="1"/>
  <c r="R86" i="6" s="1"/>
  <c r="R87" i="6" s="1"/>
  <c r="R88" i="6" s="1"/>
  <c r="R89" i="6" s="1"/>
  <c r="R90" i="6" s="1"/>
  <c r="Q83" i="6"/>
  <c r="F112" i="6" s="1"/>
  <c r="P83" i="6"/>
  <c r="P84" i="6" s="1"/>
  <c r="P85" i="6" s="1"/>
  <c r="P86" i="6" s="1"/>
  <c r="P87" i="6" s="1"/>
  <c r="P88" i="6" s="1"/>
  <c r="P89" i="6" s="1"/>
  <c r="P90" i="6" s="1"/>
  <c r="N83" i="6"/>
  <c r="N84" i="6" s="1"/>
  <c r="N85" i="6" s="1"/>
  <c r="N86" i="6" s="1"/>
  <c r="N87" i="6" s="1"/>
  <c r="N88" i="6" s="1"/>
  <c r="N89" i="6" s="1"/>
  <c r="N90" i="6" s="1"/>
  <c r="M83" i="6"/>
  <c r="M84" i="6" s="1"/>
  <c r="M85" i="6" s="1"/>
  <c r="M86" i="6" s="1"/>
  <c r="M87" i="6" s="1"/>
  <c r="M88" i="6" s="1"/>
  <c r="M89" i="6" s="1"/>
  <c r="M90" i="6" s="1"/>
  <c r="L83" i="6"/>
  <c r="K83" i="6"/>
  <c r="C112" i="6" s="1"/>
  <c r="T82" i="6"/>
  <c r="J145" i="6" s="1"/>
  <c r="J82" i="6"/>
  <c r="T81" i="6"/>
  <c r="J81" i="6"/>
  <c r="T80" i="6"/>
  <c r="J80" i="6"/>
  <c r="T79" i="6"/>
  <c r="J79" i="6"/>
  <c r="T78" i="6"/>
  <c r="J78" i="6"/>
  <c r="T77" i="6"/>
  <c r="J77" i="6"/>
  <c r="F77" i="6"/>
  <c r="F78" i="6" s="1"/>
  <c r="F79" i="6" s="1"/>
  <c r="F80" i="6" s="1"/>
  <c r="F81" i="6" s="1"/>
  <c r="F82" i="6" s="1"/>
  <c r="T76" i="6"/>
  <c r="J76" i="6"/>
  <c r="F76" i="6"/>
  <c r="T75" i="6"/>
  <c r="J75" i="6"/>
  <c r="T74" i="6"/>
  <c r="J125" i="6" s="1"/>
  <c r="J74" i="6"/>
  <c r="T73" i="6"/>
  <c r="J73" i="6"/>
  <c r="T72" i="6"/>
  <c r="J72" i="6"/>
  <c r="T71" i="6"/>
  <c r="J71" i="6"/>
  <c r="T70" i="6"/>
  <c r="J70" i="6"/>
  <c r="T69" i="6"/>
  <c r="J69" i="6"/>
  <c r="T68" i="6"/>
  <c r="J68" i="6"/>
  <c r="T67" i="6"/>
  <c r="J67" i="6"/>
  <c r="T66" i="6"/>
  <c r="J66" i="6"/>
  <c r="T65" i="6"/>
  <c r="J65" i="6"/>
  <c r="T64" i="6"/>
  <c r="J64" i="6"/>
  <c r="T63" i="6"/>
  <c r="J63" i="6"/>
  <c r="T62" i="6"/>
  <c r="J62" i="6"/>
  <c r="T61" i="6"/>
  <c r="J61" i="6"/>
  <c r="T60" i="6"/>
  <c r="J60" i="6"/>
  <c r="T59" i="6"/>
  <c r="J59" i="6"/>
  <c r="T58" i="6"/>
  <c r="J58" i="6"/>
  <c r="T57" i="6"/>
  <c r="J57" i="6"/>
  <c r="T56" i="6"/>
  <c r="J56" i="6"/>
  <c r="T55" i="6"/>
  <c r="J55" i="6"/>
  <c r="T54" i="6"/>
  <c r="J54" i="6"/>
  <c r="T53" i="6"/>
  <c r="J53" i="6"/>
  <c r="T52" i="6"/>
  <c r="J52" i="6"/>
  <c r="T51" i="6"/>
  <c r="J51" i="6"/>
  <c r="T50" i="6"/>
  <c r="J50" i="6"/>
  <c r="T49" i="6"/>
  <c r="J49" i="6"/>
  <c r="T48" i="6"/>
  <c r="J48" i="6"/>
  <c r="T47" i="6"/>
  <c r="J47" i="6"/>
  <c r="T46" i="6"/>
  <c r="J46" i="6"/>
  <c r="T45" i="6"/>
  <c r="J45" i="6"/>
  <c r="T44" i="6"/>
  <c r="J44" i="6"/>
  <c r="T43" i="6"/>
  <c r="J43" i="6"/>
  <c r="T42" i="6"/>
  <c r="J42" i="6"/>
  <c r="T41" i="6"/>
  <c r="J41" i="6"/>
  <c r="T40" i="6"/>
  <c r="J40" i="6"/>
  <c r="T39" i="6"/>
  <c r="J39" i="6"/>
  <c r="T38" i="6"/>
  <c r="J38" i="6"/>
  <c r="T37" i="6"/>
  <c r="J37" i="6"/>
  <c r="T36" i="6"/>
  <c r="J36" i="6"/>
  <c r="T35" i="6"/>
  <c r="J35" i="6"/>
  <c r="T34" i="6"/>
  <c r="J34" i="6"/>
  <c r="T33" i="6"/>
  <c r="J33" i="6"/>
  <c r="T32" i="6"/>
  <c r="J32" i="6"/>
  <c r="T31" i="6"/>
  <c r="J31" i="6"/>
  <c r="T30" i="6"/>
  <c r="J30" i="6"/>
  <c r="T29" i="6"/>
  <c r="J29" i="6"/>
  <c r="T28" i="6"/>
  <c r="J28" i="6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J6" i="6"/>
  <c r="J5" i="6"/>
  <c r="J4" i="6"/>
  <c r="H4" i="6" s="1"/>
  <c r="H5" i="6" s="1"/>
  <c r="H6" i="6" s="1"/>
  <c r="H7" i="6" s="1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B112" i="14" l="1"/>
  <c r="F83" i="14"/>
  <c r="F83" i="8"/>
  <c r="J87" i="15"/>
  <c r="AI24" i="3" s="1"/>
  <c r="J90" i="14"/>
  <c r="J87" i="14"/>
  <c r="D83" i="15"/>
  <c r="T83" i="15" s="1"/>
  <c r="C84" i="15"/>
  <c r="S84" i="15" s="1"/>
  <c r="D113" i="15" s="1"/>
  <c r="C114" i="15"/>
  <c r="J143" i="15"/>
  <c r="C119" i="15"/>
  <c r="J86" i="15"/>
  <c r="AI23" i="3" s="1"/>
  <c r="C116" i="15"/>
  <c r="F83" i="15"/>
  <c r="F84" i="15" s="1"/>
  <c r="J83" i="15"/>
  <c r="AI20" i="3" s="1"/>
  <c r="J84" i="15"/>
  <c r="AI21" i="3" s="1"/>
  <c r="C83" i="14"/>
  <c r="I7" i="15"/>
  <c r="H8" i="15"/>
  <c r="G83" i="15"/>
  <c r="C118" i="15"/>
  <c r="J133" i="15"/>
  <c r="S83" i="15"/>
  <c r="D112" i="15" s="1"/>
  <c r="I7" i="14"/>
  <c r="H8" i="14"/>
  <c r="V83" i="14"/>
  <c r="F84" i="14"/>
  <c r="F113" i="14"/>
  <c r="C112" i="14"/>
  <c r="J133" i="14"/>
  <c r="J83" i="14"/>
  <c r="T83" i="14"/>
  <c r="D84" i="14"/>
  <c r="J86" i="14"/>
  <c r="J85" i="14"/>
  <c r="J84" i="14"/>
  <c r="G83" i="14"/>
  <c r="T21" i="3"/>
  <c r="T23" i="3"/>
  <c r="T25" i="3"/>
  <c r="T27" i="3"/>
  <c r="L23" i="3"/>
  <c r="B84" i="1"/>
  <c r="R21" i="3"/>
  <c r="C116" i="8"/>
  <c r="R20" i="3"/>
  <c r="U20" i="3"/>
  <c r="W20" i="3"/>
  <c r="R22" i="3"/>
  <c r="T22" i="3"/>
  <c r="T26" i="3"/>
  <c r="O20" i="3"/>
  <c r="L27" i="3"/>
  <c r="J89" i="6"/>
  <c r="K26" i="3" s="1"/>
  <c r="L20" i="3"/>
  <c r="L22" i="3"/>
  <c r="L24" i="3"/>
  <c r="L21" i="3"/>
  <c r="B85" i="6"/>
  <c r="J21" i="3"/>
  <c r="B112" i="6"/>
  <c r="J20" i="3"/>
  <c r="J133" i="8"/>
  <c r="J88" i="8"/>
  <c r="J86" i="6"/>
  <c r="K23" i="3" s="1"/>
  <c r="J90" i="6"/>
  <c r="K27" i="3" s="1"/>
  <c r="D83" i="6"/>
  <c r="T83" i="6" s="1"/>
  <c r="J88" i="6"/>
  <c r="K25" i="3" s="1"/>
  <c r="F83" i="6"/>
  <c r="V83" i="6" s="1"/>
  <c r="J83" i="8"/>
  <c r="J86" i="8"/>
  <c r="J89" i="8"/>
  <c r="J90" i="8"/>
  <c r="B112" i="8"/>
  <c r="J85" i="8"/>
  <c r="C112" i="8"/>
  <c r="D83" i="8"/>
  <c r="T83" i="8" s="1"/>
  <c r="B113" i="8"/>
  <c r="C83" i="6"/>
  <c r="J83" i="6"/>
  <c r="K20" i="3" s="1"/>
  <c r="J84" i="6"/>
  <c r="K21" i="3" s="1"/>
  <c r="J85" i="6"/>
  <c r="K22" i="3" s="1"/>
  <c r="J87" i="6"/>
  <c r="K24" i="3" s="1"/>
  <c r="V83" i="8"/>
  <c r="F84" i="8"/>
  <c r="Q84" i="8"/>
  <c r="W21" i="3" s="1"/>
  <c r="B86" i="8"/>
  <c r="R23" i="3" s="1"/>
  <c r="J87" i="8"/>
  <c r="J84" i="8"/>
  <c r="H5" i="8"/>
  <c r="H6" i="8" s="1"/>
  <c r="H7" i="8" s="1"/>
  <c r="R84" i="8"/>
  <c r="G83" i="8"/>
  <c r="Y20" i="3" s="1"/>
  <c r="J143" i="8"/>
  <c r="C84" i="8"/>
  <c r="I7" i="6"/>
  <c r="H8" i="6"/>
  <c r="G83" i="6"/>
  <c r="Q20" i="3" s="1"/>
  <c r="C118" i="6"/>
  <c r="D84" i="6"/>
  <c r="C117" i="6"/>
  <c r="J143" i="6"/>
  <c r="J133" i="6"/>
  <c r="Q84" i="6"/>
  <c r="O21" i="3" s="1"/>
  <c r="F76" i="1"/>
  <c r="F77" i="1" s="1"/>
  <c r="F78" i="1" s="1"/>
  <c r="F79" i="1" s="1"/>
  <c r="F80" i="1" s="1"/>
  <c r="F81" i="1" s="1"/>
  <c r="F82" i="1" s="1"/>
  <c r="G105" i="1"/>
  <c r="G106" i="1"/>
  <c r="G107" i="1"/>
  <c r="G108" i="1"/>
  <c r="G109" i="1"/>
  <c r="G110" i="1"/>
  <c r="G111" i="1"/>
  <c r="F105" i="1"/>
  <c r="F106" i="1"/>
  <c r="F107" i="1"/>
  <c r="F108" i="1"/>
  <c r="F109" i="1"/>
  <c r="F110" i="1"/>
  <c r="F111" i="1"/>
  <c r="E105" i="1"/>
  <c r="E106" i="1"/>
  <c r="E107" i="1"/>
  <c r="E108" i="1"/>
  <c r="E109" i="1"/>
  <c r="E110" i="1"/>
  <c r="E111" i="1"/>
  <c r="D105" i="1"/>
  <c r="D106" i="1"/>
  <c r="D107" i="1"/>
  <c r="D108" i="1"/>
  <c r="D109" i="1"/>
  <c r="D110" i="1"/>
  <c r="D111" i="1"/>
  <c r="C105" i="1"/>
  <c r="C106" i="1"/>
  <c r="C107" i="1"/>
  <c r="C108" i="1"/>
  <c r="C109" i="1"/>
  <c r="C110" i="1"/>
  <c r="C111" i="1"/>
  <c r="B106" i="1"/>
  <c r="B107" i="1"/>
  <c r="B108" i="1"/>
  <c r="B109" i="1"/>
  <c r="B110" i="1"/>
  <c r="B111" i="1"/>
  <c r="B105" i="1"/>
  <c r="B104" i="1"/>
  <c r="G104" i="1"/>
  <c r="T80" i="1"/>
  <c r="T81" i="1"/>
  <c r="T82" i="1"/>
  <c r="R83" i="1"/>
  <c r="R84" i="1" s="1"/>
  <c r="R85" i="1" s="1"/>
  <c r="R86" i="1" s="1"/>
  <c r="R87" i="1" s="1"/>
  <c r="R88" i="1" s="1"/>
  <c r="R89" i="1" s="1"/>
  <c r="R90" i="1" s="1"/>
  <c r="Q83" i="1"/>
  <c r="G20" i="3" s="1"/>
  <c r="P83" i="1"/>
  <c r="P84" i="1" s="1"/>
  <c r="P85" i="1" s="1"/>
  <c r="P86" i="1" s="1"/>
  <c r="P87" i="1" s="1"/>
  <c r="P88" i="1" s="1"/>
  <c r="P89" i="1" s="1"/>
  <c r="P90" i="1" s="1"/>
  <c r="N83" i="1"/>
  <c r="D83" i="1" s="1"/>
  <c r="T83" i="1" s="1"/>
  <c r="M83" i="1"/>
  <c r="M84" i="1" s="1"/>
  <c r="M85" i="1" s="1"/>
  <c r="M86" i="1" s="1"/>
  <c r="M87" i="1" s="1"/>
  <c r="M88" i="1" s="1"/>
  <c r="M89" i="1" s="1"/>
  <c r="M90" i="1" s="1"/>
  <c r="L84" i="1"/>
  <c r="L85" i="1"/>
  <c r="L86" i="1"/>
  <c r="L87" i="1"/>
  <c r="L88" i="1"/>
  <c r="L89" i="1"/>
  <c r="L90" i="1"/>
  <c r="L83" i="1"/>
  <c r="T73" i="1"/>
  <c r="T74" i="1"/>
  <c r="T75" i="1"/>
  <c r="T76" i="1"/>
  <c r="T77" i="1"/>
  <c r="T78" i="1"/>
  <c r="T79" i="1"/>
  <c r="J82" i="1"/>
  <c r="J76" i="1"/>
  <c r="J77" i="1"/>
  <c r="J78" i="1"/>
  <c r="J79" i="1"/>
  <c r="J80" i="1"/>
  <c r="J81" i="1"/>
  <c r="K90" i="1"/>
  <c r="D27" i="3" s="1"/>
  <c r="K11" i="2"/>
  <c r="L11" i="2"/>
  <c r="M11" i="2"/>
  <c r="N11" i="2"/>
  <c r="E83" i="15" l="1"/>
  <c r="O83" i="15" s="1"/>
  <c r="S22" i="3"/>
  <c r="R85" i="8"/>
  <c r="S21" i="3"/>
  <c r="S27" i="3"/>
  <c r="S24" i="3"/>
  <c r="S26" i="3"/>
  <c r="S25" i="3"/>
  <c r="S23" i="3"/>
  <c r="S20" i="3"/>
  <c r="C85" i="15"/>
  <c r="S85" i="15" s="1"/>
  <c r="V83" i="15"/>
  <c r="C84" i="14"/>
  <c r="S83" i="14"/>
  <c r="D112" i="14" s="1"/>
  <c r="E83" i="14"/>
  <c r="O83" i="14" s="1"/>
  <c r="F113" i="15"/>
  <c r="C86" i="15"/>
  <c r="H9" i="15"/>
  <c r="I8" i="15"/>
  <c r="G84" i="15"/>
  <c r="G112" i="15"/>
  <c r="D84" i="15"/>
  <c r="B113" i="15"/>
  <c r="V84" i="15"/>
  <c r="F85" i="15"/>
  <c r="F114" i="14"/>
  <c r="J137" i="14"/>
  <c r="B113" i="14"/>
  <c r="G84" i="14"/>
  <c r="G112" i="14"/>
  <c r="I8" i="14"/>
  <c r="H9" i="14"/>
  <c r="V84" i="14"/>
  <c r="F85" i="14"/>
  <c r="T84" i="14"/>
  <c r="D85" i="14"/>
  <c r="B85" i="1"/>
  <c r="B21" i="3"/>
  <c r="B86" i="6"/>
  <c r="J22" i="3"/>
  <c r="F84" i="6"/>
  <c r="V84" i="6" s="1"/>
  <c r="E83" i="8"/>
  <c r="U83" i="8" s="1"/>
  <c r="D84" i="8"/>
  <c r="D85" i="8" s="1"/>
  <c r="E83" i="6"/>
  <c r="C84" i="6"/>
  <c r="E84" i="6" s="1"/>
  <c r="U84" i="6" s="1"/>
  <c r="S83" i="6"/>
  <c r="B112" i="1"/>
  <c r="C119" i="1"/>
  <c r="Q84" i="1"/>
  <c r="G21" i="3" s="1"/>
  <c r="C85" i="8"/>
  <c r="S84" i="8"/>
  <c r="F113" i="8"/>
  <c r="Q85" i="8"/>
  <c r="W22" i="3" s="1"/>
  <c r="G112" i="8"/>
  <c r="G84" i="8"/>
  <c r="Y21" i="3" s="1"/>
  <c r="F85" i="8"/>
  <c r="V84" i="8"/>
  <c r="H8" i="8"/>
  <c r="I7" i="8"/>
  <c r="B115" i="8"/>
  <c r="B87" i="8"/>
  <c r="R24" i="3" s="1"/>
  <c r="H9" i="6"/>
  <c r="I8" i="6"/>
  <c r="D85" i="6"/>
  <c r="T84" i="6"/>
  <c r="G84" i="6"/>
  <c r="Q21" i="3" s="1"/>
  <c r="G112" i="6"/>
  <c r="Q85" i="6"/>
  <c r="O22" i="3" s="1"/>
  <c r="F113" i="6"/>
  <c r="B113" i="6"/>
  <c r="G83" i="1"/>
  <c r="I20" i="3" s="1"/>
  <c r="F112" i="1"/>
  <c r="F83" i="1"/>
  <c r="F84" i="1" s="1"/>
  <c r="F85" i="1" s="1"/>
  <c r="F86" i="1" s="1"/>
  <c r="F87" i="1" s="1"/>
  <c r="F88" i="1" s="1"/>
  <c r="F89" i="1" s="1"/>
  <c r="F90" i="1" s="1"/>
  <c r="N84" i="1"/>
  <c r="N85" i="1" s="1"/>
  <c r="N86" i="1" s="1"/>
  <c r="N87" i="1" s="1"/>
  <c r="N88" i="1" s="1"/>
  <c r="N89" i="1" s="1"/>
  <c r="N90" i="1" s="1"/>
  <c r="M4" i="2"/>
  <c r="K3" i="2"/>
  <c r="L3" i="2"/>
  <c r="J128" i="1"/>
  <c r="J12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J125" i="1"/>
  <c r="J135" i="1"/>
  <c r="J145" i="1"/>
  <c r="T7" i="1"/>
  <c r="J126" i="1"/>
  <c r="J124" i="1"/>
  <c r="J123" i="1"/>
  <c r="M3" i="2"/>
  <c r="N3" i="2"/>
  <c r="N4" i="2"/>
  <c r="N5" i="2"/>
  <c r="N6" i="2"/>
  <c r="N7" i="2"/>
  <c r="N8" i="2"/>
  <c r="N9" i="2"/>
  <c r="N10" i="2"/>
  <c r="K83" i="1"/>
  <c r="D20" i="3" s="1"/>
  <c r="G97" i="1"/>
  <c r="G98" i="1"/>
  <c r="G99" i="1"/>
  <c r="G100" i="1"/>
  <c r="G101" i="1"/>
  <c r="G102" i="1"/>
  <c r="G103" i="1"/>
  <c r="G96" i="1"/>
  <c r="F97" i="1"/>
  <c r="F98" i="1"/>
  <c r="F99" i="1"/>
  <c r="F100" i="1"/>
  <c r="F101" i="1"/>
  <c r="F102" i="1"/>
  <c r="F103" i="1"/>
  <c r="F104" i="1"/>
  <c r="F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E96" i="1"/>
  <c r="D96" i="1"/>
  <c r="C97" i="1"/>
  <c r="C98" i="1"/>
  <c r="C99" i="1"/>
  <c r="C100" i="1"/>
  <c r="C101" i="1"/>
  <c r="C102" i="1"/>
  <c r="C103" i="1"/>
  <c r="C104" i="1"/>
  <c r="C96" i="1"/>
  <c r="B97" i="1"/>
  <c r="B98" i="1"/>
  <c r="B99" i="1"/>
  <c r="B100" i="1"/>
  <c r="B101" i="1"/>
  <c r="B102" i="1"/>
  <c r="B103" i="1"/>
  <c r="B96" i="1"/>
  <c r="U83" i="15" l="1"/>
  <c r="E112" i="15" s="1"/>
  <c r="R86" i="8"/>
  <c r="C85" i="14"/>
  <c r="E85" i="14" s="1"/>
  <c r="S84" i="14"/>
  <c r="D113" i="14" s="1"/>
  <c r="U83" i="14"/>
  <c r="E112" i="14" s="1"/>
  <c r="E84" i="14"/>
  <c r="D114" i="15"/>
  <c r="J134" i="15"/>
  <c r="D85" i="15"/>
  <c r="T84" i="15"/>
  <c r="E84" i="15"/>
  <c r="J137" i="15"/>
  <c r="F114" i="15"/>
  <c r="G85" i="15"/>
  <c r="G113" i="15"/>
  <c r="V85" i="15"/>
  <c r="F86" i="15"/>
  <c r="B114" i="15"/>
  <c r="I9" i="15"/>
  <c r="H10" i="15"/>
  <c r="S86" i="15"/>
  <c r="D115" i="15" s="1"/>
  <c r="C87" i="15"/>
  <c r="D86" i="14"/>
  <c r="T85" i="14"/>
  <c r="F115" i="14"/>
  <c r="V85" i="14"/>
  <c r="F86" i="14"/>
  <c r="G85" i="14"/>
  <c r="G113" i="14"/>
  <c r="B114" i="14"/>
  <c r="I9" i="14"/>
  <c r="H10" i="14"/>
  <c r="E84" i="8"/>
  <c r="O84" i="8" s="1"/>
  <c r="T84" i="8"/>
  <c r="O83" i="8"/>
  <c r="F85" i="6"/>
  <c r="V85" i="6" s="1"/>
  <c r="B86" i="1"/>
  <c r="B22" i="3"/>
  <c r="D113" i="8"/>
  <c r="U21" i="3"/>
  <c r="E112" i="8"/>
  <c r="V20" i="3"/>
  <c r="E113" i="6"/>
  <c r="N21" i="3"/>
  <c r="D112" i="6"/>
  <c r="M20" i="3"/>
  <c r="B87" i="6"/>
  <c r="J23" i="3"/>
  <c r="O84" i="6"/>
  <c r="C85" i="6"/>
  <c r="E85" i="6" s="1"/>
  <c r="S84" i="6"/>
  <c r="O83" i="6"/>
  <c r="U83" i="6"/>
  <c r="G112" i="1"/>
  <c r="Q85" i="1"/>
  <c r="G22" i="3" s="1"/>
  <c r="F113" i="1"/>
  <c r="T85" i="8"/>
  <c r="D86" i="8"/>
  <c r="J137" i="8"/>
  <c r="Q86" i="8"/>
  <c r="W23" i="3" s="1"/>
  <c r="F114" i="8"/>
  <c r="H9" i="8"/>
  <c r="I8" i="8"/>
  <c r="G113" i="8"/>
  <c r="G85" i="8"/>
  <c r="Y22" i="3" s="1"/>
  <c r="F86" i="8"/>
  <c r="V85" i="8"/>
  <c r="B88" i="8"/>
  <c r="R25" i="3" s="1"/>
  <c r="B116" i="8"/>
  <c r="S85" i="8"/>
  <c r="E85" i="8"/>
  <c r="C86" i="8"/>
  <c r="T85" i="6"/>
  <c r="D86" i="6"/>
  <c r="J137" i="6"/>
  <c r="F114" i="6"/>
  <c r="Q86" i="6"/>
  <c r="O23" i="3" s="1"/>
  <c r="I9" i="6"/>
  <c r="H10" i="6"/>
  <c r="G113" i="6"/>
  <c r="G85" i="6"/>
  <c r="Q22" i="3" s="1"/>
  <c r="B114" i="6"/>
  <c r="B113" i="1"/>
  <c r="J83" i="1"/>
  <c r="C20" i="3" s="1"/>
  <c r="C112" i="1"/>
  <c r="D84" i="1"/>
  <c r="T84" i="1" s="1"/>
  <c r="C83" i="1"/>
  <c r="E83" i="1" s="1"/>
  <c r="R87" i="8" l="1"/>
  <c r="U22" i="3"/>
  <c r="U84" i="8"/>
  <c r="E113" i="8" s="1"/>
  <c r="C86" i="14"/>
  <c r="E86" i="14" s="1"/>
  <c r="S85" i="14"/>
  <c r="O84" i="14"/>
  <c r="U84" i="14"/>
  <c r="E113" i="14" s="1"/>
  <c r="T85" i="15"/>
  <c r="D86" i="15"/>
  <c r="E85" i="15"/>
  <c r="G86" i="15"/>
  <c r="G114" i="15"/>
  <c r="J138" i="15"/>
  <c r="H11" i="15"/>
  <c r="I10" i="15"/>
  <c r="F115" i="15"/>
  <c r="C88" i="15"/>
  <c r="S87" i="15"/>
  <c r="D116" i="15" s="1"/>
  <c r="B115" i="15"/>
  <c r="O84" i="15"/>
  <c r="U84" i="15"/>
  <c r="E113" i="15" s="1"/>
  <c r="V86" i="15"/>
  <c r="F87" i="15"/>
  <c r="I10" i="14"/>
  <c r="H11" i="14"/>
  <c r="G114" i="14"/>
  <c r="J138" i="14"/>
  <c r="G86" i="14"/>
  <c r="O85" i="14"/>
  <c r="U85" i="14"/>
  <c r="F87" i="14"/>
  <c r="V86" i="14"/>
  <c r="B115" i="14"/>
  <c r="F116" i="14"/>
  <c r="T86" i="14"/>
  <c r="D87" i="14"/>
  <c r="F86" i="6"/>
  <c r="F87" i="6" s="1"/>
  <c r="B87" i="1"/>
  <c r="B23" i="3"/>
  <c r="E112" i="6"/>
  <c r="N20" i="3"/>
  <c r="D113" i="6"/>
  <c r="M21" i="3"/>
  <c r="J24" i="3"/>
  <c r="B88" i="6"/>
  <c r="S85" i="6"/>
  <c r="M22" i="3" s="1"/>
  <c r="C86" i="6"/>
  <c r="Q86" i="1"/>
  <c r="G23" i="3" s="1"/>
  <c r="F114" i="1"/>
  <c r="J134" i="8"/>
  <c r="D114" i="8"/>
  <c r="H10" i="8"/>
  <c r="I9" i="8"/>
  <c r="B89" i="8"/>
  <c r="R26" i="3" s="1"/>
  <c r="B117" i="8"/>
  <c r="E86" i="8"/>
  <c r="C87" i="8"/>
  <c r="S86" i="8"/>
  <c r="V86" i="8"/>
  <c r="F87" i="8"/>
  <c r="T86" i="8"/>
  <c r="D87" i="8"/>
  <c r="Q87" i="8"/>
  <c r="W24" i="3" s="1"/>
  <c r="F115" i="8"/>
  <c r="U85" i="8"/>
  <c r="V22" i="3" s="1"/>
  <c r="O85" i="8"/>
  <c r="J138" i="8"/>
  <c r="G86" i="8"/>
  <c r="Y23" i="3" s="1"/>
  <c r="G114" i="8"/>
  <c r="O85" i="6"/>
  <c r="U85" i="6"/>
  <c r="N22" i="3" s="1"/>
  <c r="Q87" i="6"/>
  <c r="O24" i="3" s="1"/>
  <c r="F115" i="6"/>
  <c r="H11" i="6"/>
  <c r="I10" i="6"/>
  <c r="T86" i="6"/>
  <c r="D87" i="6"/>
  <c r="B115" i="6"/>
  <c r="G86" i="6"/>
  <c r="Q23" i="3" s="1"/>
  <c r="G114" i="6"/>
  <c r="J138" i="6"/>
  <c r="B114" i="1"/>
  <c r="D85" i="1"/>
  <c r="T85" i="1" s="1"/>
  <c r="O83" i="1"/>
  <c r="S83" i="1"/>
  <c r="E20" i="3" s="1"/>
  <c r="V84" i="1"/>
  <c r="V83" i="1"/>
  <c r="J137" i="1"/>
  <c r="V86" i="6" l="1"/>
  <c r="V21" i="3"/>
  <c r="R88" i="8"/>
  <c r="D114" i="14"/>
  <c r="J134" i="14"/>
  <c r="C87" i="14"/>
  <c r="E87" i="14" s="1"/>
  <c r="S86" i="14"/>
  <c r="D115" i="14" s="1"/>
  <c r="S88" i="15"/>
  <c r="D117" i="15" s="1"/>
  <c r="C89" i="15"/>
  <c r="I11" i="15"/>
  <c r="H12" i="15"/>
  <c r="B116" i="15"/>
  <c r="V87" i="15"/>
  <c r="F88" i="15"/>
  <c r="G115" i="15"/>
  <c r="G87" i="15"/>
  <c r="O85" i="15"/>
  <c r="U85" i="15"/>
  <c r="D87" i="15"/>
  <c r="T86" i="15"/>
  <c r="E86" i="15"/>
  <c r="F116" i="15"/>
  <c r="G87" i="14"/>
  <c r="G115" i="14"/>
  <c r="B116" i="14"/>
  <c r="F117" i="14"/>
  <c r="U86" i="14"/>
  <c r="E115" i="14" s="1"/>
  <c r="O86" i="14"/>
  <c r="V87" i="14"/>
  <c r="F88" i="14"/>
  <c r="T87" i="14"/>
  <c r="D88" i="14"/>
  <c r="E114" i="14"/>
  <c r="J136" i="14"/>
  <c r="I11" i="14"/>
  <c r="H12" i="14"/>
  <c r="B88" i="1"/>
  <c r="B24" i="3"/>
  <c r="D115" i="8"/>
  <c r="U23" i="3"/>
  <c r="B89" i="6"/>
  <c r="J25" i="3"/>
  <c r="E86" i="6"/>
  <c r="C87" i="6"/>
  <c r="E87" i="6" s="1"/>
  <c r="S86" i="6"/>
  <c r="J134" i="6"/>
  <c r="D114" i="6"/>
  <c r="D112" i="1"/>
  <c r="Q87" i="1"/>
  <c r="G24" i="3" s="1"/>
  <c r="F115" i="1"/>
  <c r="F116" i="8"/>
  <c r="Q88" i="8"/>
  <c r="W25" i="3" s="1"/>
  <c r="D88" i="8"/>
  <c r="T87" i="8"/>
  <c r="G87" i="8"/>
  <c r="Y24" i="3" s="1"/>
  <c r="G115" i="8"/>
  <c r="H11" i="8"/>
  <c r="I10" i="8"/>
  <c r="J136" i="8"/>
  <c r="E114" i="8"/>
  <c r="C88" i="8"/>
  <c r="S87" i="8"/>
  <c r="E87" i="8"/>
  <c r="B90" i="8"/>
  <c r="B118" i="8"/>
  <c r="F88" i="8"/>
  <c r="V87" i="8"/>
  <c r="U86" i="8"/>
  <c r="O86" i="8"/>
  <c r="B116" i="6"/>
  <c r="D88" i="6"/>
  <c r="T87" i="6"/>
  <c r="G87" i="6"/>
  <c r="Q24" i="3" s="1"/>
  <c r="G115" i="6"/>
  <c r="J136" i="6"/>
  <c r="E114" i="6"/>
  <c r="I11" i="6"/>
  <c r="H12" i="6"/>
  <c r="F116" i="6"/>
  <c r="Q88" i="6"/>
  <c r="O25" i="3" s="1"/>
  <c r="V87" i="6"/>
  <c r="F88" i="6"/>
  <c r="B115" i="1"/>
  <c r="D86" i="1"/>
  <c r="T86" i="1" s="1"/>
  <c r="U83" i="1"/>
  <c r="F20" i="3" s="1"/>
  <c r="R89" i="8" l="1"/>
  <c r="C88" i="14"/>
  <c r="S87" i="14"/>
  <c r="D116" i="14" s="1"/>
  <c r="B117" i="15"/>
  <c r="O86" i="15"/>
  <c r="U86" i="15"/>
  <c r="E115" i="15" s="1"/>
  <c r="D88" i="15"/>
  <c r="T87" i="15"/>
  <c r="E87" i="15"/>
  <c r="J136" i="15"/>
  <c r="E114" i="15"/>
  <c r="H13" i="15"/>
  <c r="I12" i="15"/>
  <c r="G88" i="15"/>
  <c r="G116" i="15"/>
  <c r="F117" i="15"/>
  <c r="C90" i="15"/>
  <c r="S89" i="15"/>
  <c r="F89" i="15"/>
  <c r="V88" i="15"/>
  <c r="O87" i="14"/>
  <c r="U87" i="14"/>
  <c r="E116" i="14" s="1"/>
  <c r="D89" i="14"/>
  <c r="T88" i="14"/>
  <c r="J147" i="14"/>
  <c r="F119" i="14"/>
  <c r="F118" i="14"/>
  <c r="F89" i="14"/>
  <c r="V88" i="14"/>
  <c r="I12" i="14"/>
  <c r="H13" i="14"/>
  <c r="B117" i="14"/>
  <c r="G88" i="14"/>
  <c r="G116" i="14"/>
  <c r="B89" i="1"/>
  <c r="B25" i="3"/>
  <c r="B119" i="8"/>
  <c r="R27" i="3"/>
  <c r="D116" i="8"/>
  <c r="U24" i="3"/>
  <c r="E115" i="8"/>
  <c r="V23" i="3"/>
  <c r="D115" i="6"/>
  <c r="M23" i="3"/>
  <c r="J26" i="3"/>
  <c r="B90" i="6"/>
  <c r="C88" i="6"/>
  <c r="E88" i="6" s="1"/>
  <c r="U88" i="6" s="1"/>
  <c r="S87" i="6"/>
  <c r="O86" i="6"/>
  <c r="U86" i="6"/>
  <c r="Q88" i="1"/>
  <c r="G25" i="3" s="1"/>
  <c r="F116" i="1"/>
  <c r="E112" i="1"/>
  <c r="G116" i="8"/>
  <c r="G88" i="8"/>
  <c r="Y25" i="3" s="1"/>
  <c r="S88" i="8"/>
  <c r="E88" i="8"/>
  <c r="C89" i="8"/>
  <c r="F89" i="8"/>
  <c r="V88" i="8"/>
  <c r="U87" i="8"/>
  <c r="O87" i="8"/>
  <c r="T88" i="8"/>
  <c r="D89" i="8"/>
  <c r="F117" i="8"/>
  <c r="Q89" i="8"/>
  <c r="W26" i="3" s="1"/>
  <c r="H12" i="8"/>
  <c r="I11" i="8"/>
  <c r="O87" i="6"/>
  <c r="U87" i="6"/>
  <c r="H13" i="6"/>
  <c r="I12" i="6"/>
  <c r="V88" i="6"/>
  <c r="F89" i="6"/>
  <c r="F117" i="6"/>
  <c r="Q89" i="6"/>
  <c r="O26" i="3" s="1"/>
  <c r="T88" i="6"/>
  <c r="D89" i="6"/>
  <c r="G88" i="6"/>
  <c r="Q25" i="3" s="1"/>
  <c r="G116" i="6"/>
  <c r="B117" i="6"/>
  <c r="B116" i="1"/>
  <c r="D87" i="1"/>
  <c r="V85" i="1"/>
  <c r="R90" i="8" l="1"/>
  <c r="S88" i="14"/>
  <c r="D117" i="14" s="1"/>
  <c r="C89" i="14"/>
  <c r="E89" i="14" s="1"/>
  <c r="E88" i="14"/>
  <c r="O88" i="14" s="1"/>
  <c r="J147" i="15"/>
  <c r="F119" i="15"/>
  <c r="F118" i="15"/>
  <c r="U87" i="15"/>
  <c r="E116" i="15" s="1"/>
  <c r="O87" i="15"/>
  <c r="T88" i="15"/>
  <c r="D89" i="15"/>
  <c r="E88" i="15"/>
  <c r="S90" i="15"/>
  <c r="D119" i="15" s="1"/>
  <c r="G117" i="15"/>
  <c r="G89" i="15"/>
  <c r="I13" i="15"/>
  <c r="H14" i="15"/>
  <c r="B118" i="15"/>
  <c r="B119" i="15"/>
  <c r="F90" i="15"/>
  <c r="V90" i="15" s="1"/>
  <c r="V89" i="15"/>
  <c r="J144" i="15"/>
  <c r="D118" i="15"/>
  <c r="I13" i="14"/>
  <c r="H14" i="14"/>
  <c r="T89" i="14"/>
  <c r="D90" i="14"/>
  <c r="B118" i="14"/>
  <c r="B119" i="14"/>
  <c r="G117" i="14"/>
  <c r="G89" i="14"/>
  <c r="V89" i="14"/>
  <c r="F90" i="14"/>
  <c r="V90" i="14" s="1"/>
  <c r="B90" i="1"/>
  <c r="B27" i="3" s="1"/>
  <c r="B26" i="3"/>
  <c r="D117" i="8"/>
  <c r="U25" i="3"/>
  <c r="E116" i="8"/>
  <c r="V24" i="3"/>
  <c r="E115" i="6"/>
  <c r="N23" i="3"/>
  <c r="D116" i="6"/>
  <c r="M24" i="3"/>
  <c r="E117" i="6"/>
  <c r="N25" i="3"/>
  <c r="E116" i="6"/>
  <c r="N24" i="3"/>
  <c r="J27" i="3"/>
  <c r="O88" i="6"/>
  <c r="S88" i="6"/>
  <c r="C89" i="6"/>
  <c r="Q89" i="1"/>
  <c r="G26" i="3" s="1"/>
  <c r="F117" i="1"/>
  <c r="I12" i="8"/>
  <c r="H13" i="8"/>
  <c r="J147" i="8"/>
  <c r="Q90" i="8"/>
  <c r="F118" i="8"/>
  <c r="U88" i="8"/>
  <c r="O88" i="8"/>
  <c r="G117" i="8"/>
  <c r="G89" i="8"/>
  <c r="Y26" i="3" s="1"/>
  <c r="V89" i="8"/>
  <c r="F90" i="8"/>
  <c r="V90" i="8" s="1"/>
  <c r="C90" i="8"/>
  <c r="S89" i="8"/>
  <c r="E89" i="8"/>
  <c r="D90" i="8"/>
  <c r="T90" i="8" s="1"/>
  <c r="T89" i="8"/>
  <c r="I13" i="6"/>
  <c r="H14" i="6"/>
  <c r="G117" i="6"/>
  <c r="G89" i="6"/>
  <c r="Q26" i="3" s="1"/>
  <c r="T89" i="6"/>
  <c r="D90" i="6"/>
  <c r="T90" i="6" s="1"/>
  <c r="B118" i="6"/>
  <c r="B119" i="6"/>
  <c r="J147" i="6"/>
  <c r="Q90" i="6"/>
  <c r="F118" i="6"/>
  <c r="V89" i="6"/>
  <c r="F90" i="6"/>
  <c r="V90" i="6" s="1"/>
  <c r="T87" i="1"/>
  <c r="D88" i="1"/>
  <c r="B117" i="1"/>
  <c r="V86" i="1"/>
  <c r="U26" i="3" l="1"/>
  <c r="U88" i="14"/>
  <c r="E117" i="14" s="1"/>
  <c r="S89" i="14"/>
  <c r="C90" i="14"/>
  <c r="S90" i="14" s="1"/>
  <c r="D119" i="14" s="1"/>
  <c r="U88" i="15"/>
  <c r="E117" i="15" s="1"/>
  <c r="O88" i="15"/>
  <c r="T89" i="15"/>
  <c r="D90" i="15"/>
  <c r="E89" i="15"/>
  <c r="H15" i="15"/>
  <c r="I14" i="15"/>
  <c r="J148" i="15"/>
  <c r="G118" i="15"/>
  <c r="G90" i="15"/>
  <c r="G119" i="15" s="1"/>
  <c r="J148" i="14"/>
  <c r="G118" i="14"/>
  <c r="G90" i="14"/>
  <c r="G119" i="14" s="1"/>
  <c r="U89" i="14"/>
  <c r="O89" i="14"/>
  <c r="T90" i="14"/>
  <c r="I14" i="14"/>
  <c r="H15" i="14"/>
  <c r="E117" i="8"/>
  <c r="V25" i="3"/>
  <c r="F119" i="8"/>
  <c r="W27" i="3"/>
  <c r="F119" i="6"/>
  <c r="O27" i="3"/>
  <c r="D117" i="6"/>
  <c r="M25" i="3"/>
  <c r="S89" i="6"/>
  <c r="M26" i="3" s="1"/>
  <c r="E89" i="6"/>
  <c r="C90" i="6"/>
  <c r="Q90" i="1"/>
  <c r="G27" i="3" s="1"/>
  <c r="F118" i="1"/>
  <c r="J147" i="1"/>
  <c r="J144" i="8"/>
  <c r="D118" i="8"/>
  <c r="O89" i="8"/>
  <c r="U89" i="8"/>
  <c r="V26" i="3" s="1"/>
  <c r="H14" i="8"/>
  <c r="I13" i="8"/>
  <c r="S90" i="8"/>
  <c r="E90" i="8"/>
  <c r="J148" i="8"/>
  <c r="G118" i="8"/>
  <c r="G90" i="8"/>
  <c r="J148" i="6"/>
  <c r="G118" i="6"/>
  <c r="G90" i="6"/>
  <c r="H15" i="6"/>
  <c r="I14" i="6"/>
  <c r="T88" i="1"/>
  <c r="D89" i="1"/>
  <c r="B118" i="1"/>
  <c r="V87" i="1"/>
  <c r="K84" i="1"/>
  <c r="D21" i="3" s="1"/>
  <c r="K85" i="1"/>
  <c r="D22" i="3" s="1"/>
  <c r="K86" i="1"/>
  <c r="D23" i="3" s="1"/>
  <c r="K87" i="1"/>
  <c r="D24" i="3" s="1"/>
  <c r="K88" i="1"/>
  <c r="D25" i="3" s="1"/>
  <c r="K89" i="1"/>
  <c r="D26" i="3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4" i="1"/>
  <c r="H4" i="1" s="1"/>
  <c r="E90" i="14" l="1"/>
  <c r="J144" i="14"/>
  <c r="D118" i="14"/>
  <c r="I15" i="15"/>
  <c r="H16" i="15"/>
  <c r="O89" i="15"/>
  <c r="U89" i="15"/>
  <c r="T90" i="15"/>
  <c r="E90" i="15"/>
  <c r="O90" i="14"/>
  <c r="U90" i="14"/>
  <c r="E119" i="14" s="1"/>
  <c r="J146" i="14"/>
  <c r="E118" i="14"/>
  <c r="I15" i="14"/>
  <c r="H16" i="14"/>
  <c r="D119" i="8"/>
  <c r="U27" i="3"/>
  <c r="G119" i="8"/>
  <c r="Y27" i="3"/>
  <c r="G119" i="6"/>
  <c r="Q27" i="3"/>
  <c r="S90" i="6"/>
  <c r="E90" i="6"/>
  <c r="U89" i="6"/>
  <c r="N26" i="3" s="1"/>
  <c r="O89" i="6"/>
  <c r="D118" i="6"/>
  <c r="J144" i="6"/>
  <c r="C115" i="1"/>
  <c r="C118" i="1"/>
  <c r="B119" i="1"/>
  <c r="C117" i="1"/>
  <c r="C114" i="1"/>
  <c r="F119" i="1"/>
  <c r="J146" i="8"/>
  <c r="E118" i="8"/>
  <c r="O90" i="8"/>
  <c r="U90" i="8"/>
  <c r="I14" i="8"/>
  <c r="H15" i="8"/>
  <c r="I15" i="6"/>
  <c r="H16" i="6"/>
  <c r="J84" i="1"/>
  <c r="C21" i="3" s="1"/>
  <c r="C113" i="1"/>
  <c r="T89" i="1"/>
  <c r="D90" i="1"/>
  <c r="T90" i="1" s="1"/>
  <c r="J87" i="1"/>
  <c r="C24" i="3" s="1"/>
  <c r="C116" i="1"/>
  <c r="J86" i="1"/>
  <c r="C23" i="3" s="1"/>
  <c r="V88" i="1"/>
  <c r="J88" i="1"/>
  <c r="C25" i="3" s="1"/>
  <c r="J85" i="1"/>
  <c r="C22" i="3" s="1"/>
  <c r="J90" i="1"/>
  <c r="C27" i="3" s="1"/>
  <c r="J89" i="1"/>
  <c r="C26" i="3" s="1"/>
  <c r="J143" i="1"/>
  <c r="J133" i="1"/>
  <c r="H5" i="1"/>
  <c r="K4" i="2"/>
  <c r="L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U90" i="15" l="1"/>
  <c r="E119" i="15" s="1"/>
  <c r="O90" i="15"/>
  <c r="J146" i="15"/>
  <c r="E118" i="15"/>
  <c r="H17" i="15"/>
  <c r="I16" i="15"/>
  <c r="I16" i="14"/>
  <c r="H17" i="14"/>
  <c r="E119" i="8"/>
  <c r="V27" i="3"/>
  <c r="D119" i="6"/>
  <c r="M27" i="3"/>
  <c r="E118" i="6"/>
  <c r="J146" i="6"/>
  <c r="O90" i="6"/>
  <c r="U90" i="6"/>
  <c r="H16" i="8"/>
  <c r="I15" i="8"/>
  <c r="H17" i="6"/>
  <c r="I16" i="6"/>
  <c r="V90" i="1"/>
  <c r="V89" i="1"/>
  <c r="H6" i="1"/>
  <c r="G84" i="1"/>
  <c r="I21" i="3" s="1"/>
  <c r="C84" i="1"/>
  <c r="E84" i="1" s="1"/>
  <c r="I17" i="15" l="1"/>
  <c r="H18" i="15"/>
  <c r="I17" i="14"/>
  <c r="H18" i="14"/>
  <c r="E119" i="6"/>
  <c r="N27" i="3"/>
  <c r="G113" i="1"/>
  <c r="I16" i="8"/>
  <c r="H17" i="8"/>
  <c r="I17" i="6"/>
  <c r="H18" i="6"/>
  <c r="U84" i="1"/>
  <c r="F21" i="3" s="1"/>
  <c r="S84" i="1"/>
  <c r="E21" i="3" s="1"/>
  <c r="H7" i="1"/>
  <c r="G85" i="1"/>
  <c r="I22" i="3" s="1"/>
  <c r="C85" i="1"/>
  <c r="E85" i="1" s="1"/>
  <c r="H19" i="15" l="1"/>
  <c r="I18" i="15"/>
  <c r="I18" i="14"/>
  <c r="H19" i="14"/>
  <c r="E113" i="1"/>
  <c r="D113" i="1"/>
  <c r="H18" i="8"/>
  <c r="I17" i="8"/>
  <c r="H19" i="6"/>
  <c r="I18" i="6"/>
  <c r="J138" i="1"/>
  <c r="G114" i="1"/>
  <c r="U85" i="1"/>
  <c r="F22" i="3" s="1"/>
  <c r="S85" i="1"/>
  <c r="E22" i="3" s="1"/>
  <c r="O84" i="1"/>
  <c r="I7" i="1"/>
  <c r="H8" i="1"/>
  <c r="G86" i="1"/>
  <c r="I23" i="3" s="1"/>
  <c r="C86" i="1"/>
  <c r="E86" i="1" s="1"/>
  <c r="I19" i="15" l="1"/>
  <c r="H20" i="15"/>
  <c r="I19" i="14"/>
  <c r="H20" i="14"/>
  <c r="D114" i="1"/>
  <c r="G115" i="1"/>
  <c r="E114" i="1"/>
  <c r="H19" i="8"/>
  <c r="I18" i="8"/>
  <c r="I19" i="6"/>
  <c r="H20" i="6"/>
  <c r="U86" i="1"/>
  <c r="F23" i="3" s="1"/>
  <c r="S86" i="1"/>
  <c r="E23" i="3" s="1"/>
  <c r="O85" i="1"/>
  <c r="J134" i="1"/>
  <c r="H9" i="1"/>
  <c r="I8" i="1"/>
  <c r="G87" i="1"/>
  <c r="I24" i="3" s="1"/>
  <c r="C87" i="1"/>
  <c r="E87" i="1" s="1"/>
  <c r="H21" i="15" l="1"/>
  <c r="I20" i="15"/>
  <c r="I20" i="14"/>
  <c r="H21" i="14"/>
  <c r="G116" i="1"/>
  <c r="E115" i="1"/>
  <c r="D115" i="1"/>
  <c r="H20" i="8"/>
  <c r="I19" i="8"/>
  <c r="H21" i="6"/>
  <c r="I20" i="6"/>
  <c r="O86" i="1"/>
  <c r="U87" i="1"/>
  <c r="F24" i="3" s="1"/>
  <c r="S87" i="1"/>
  <c r="E24" i="3" s="1"/>
  <c r="J136" i="1"/>
  <c r="I9" i="1"/>
  <c r="H10" i="1"/>
  <c r="G88" i="1"/>
  <c r="I25" i="3" s="1"/>
  <c r="C88" i="1"/>
  <c r="E88" i="1" s="1"/>
  <c r="I21" i="15" l="1"/>
  <c r="H22" i="15"/>
  <c r="I21" i="14"/>
  <c r="H22" i="14"/>
  <c r="G117" i="1"/>
  <c r="E116" i="1"/>
  <c r="D116" i="1"/>
  <c r="H21" i="8"/>
  <c r="I20" i="8"/>
  <c r="I21" i="6"/>
  <c r="H22" i="6"/>
  <c r="O87" i="1"/>
  <c r="U88" i="1"/>
  <c r="F25" i="3" s="1"/>
  <c r="S88" i="1"/>
  <c r="E25" i="3" s="1"/>
  <c r="I10" i="1"/>
  <c r="H11" i="1"/>
  <c r="G89" i="1"/>
  <c r="I26" i="3" s="1"/>
  <c r="C89" i="1"/>
  <c r="H23" i="15" l="1"/>
  <c r="I22" i="15"/>
  <c r="I22" i="14"/>
  <c r="H23" i="14"/>
  <c r="D117" i="1"/>
  <c r="E117" i="1"/>
  <c r="H22" i="8"/>
  <c r="I21" i="8"/>
  <c r="H23" i="6"/>
  <c r="I22" i="6"/>
  <c r="G90" i="1"/>
  <c r="I27" i="3" s="1"/>
  <c r="G118" i="1"/>
  <c r="E89" i="1"/>
  <c r="U89" i="1" s="1"/>
  <c r="F26" i="3" s="1"/>
  <c r="C90" i="1"/>
  <c r="E90" i="1" s="1"/>
  <c r="O88" i="1"/>
  <c r="S89" i="1"/>
  <c r="E26" i="3" s="1"/>
  <c r="J148" i="1"/>
  <c r="H12" i="1"/>
  <c r="I11" i="1"/>
  <c r="I23" i="15" l="1"/>
  <c r="H24" i="15"/>
  <c r="I23" i="14"/>
  <c r="H24" i="14"/>
  <c r="D118" i="1"/>
  <c r="E118" i="1"/>
  <c r="G119" i="1"/>
  <c r="I22" i="8"/>
  <c r="H23" i="8"/>
  <c r="I23" i="6"/>
  <c r="H24" i="6"/>
  <c r="S90" i="1"/>
  <c r="E27" i="3" s="1"/>
  <c r="U90" i="1"/>
  <c r="F27" i="3" s="1"/>
  <c r="O89" i="1"/>
  <c r="J144" i="1"/>
  <c r="I12" i="1"/>
  <c r="H13" i="1"/>
  <c r="H25" i="15" l="1"/>
  <c r="I24" i="15"/>
  <c r="I24" i="14"/>
  <c r="H25" i="14"/>
  <c r="D119" i="1"/>
  <c r="E119" i="1"/>
  <c r="H24" i="8"/>
  <c r="I23" i="8"/>
  <c r="H25" i="6"/>
  <c r="I24" i="6"/>
  <c r="O90" i="1"/>
  <c r="J146" i="1"/>
  <c r="H14" i="1"/>
  <c r="I13" i="1"/>
  <c r="I25" i="15" l="1"/>
  <c r="H26" i="15"/>
  <c r="I25" i="14"/>
  <c r="H26" i="14"/>
  <c r="I24" i="8"/>
  <c r="H25" i="8"/>
  <c r="I25" i="6"/>
  <c r="H26" i="6"/>
  <c r="H15" i="1"/>
  <c r="I14" i="1"/>
  <c r="H27" i="15" l="1"/>
  <c r="I26" i="15"/>
  <c r="I26" i="14"/>
  <c r="H27" i="14"/>
  <c r="H26" i="8"/>
  <c r="I25" i="8"/>
  <c r="H27" i="6"/>
  <c r="I26" i="6"/>
  <c r="H16" i="1"/>
  <c r="I15" i="1"/>
  <c r="I27" i="15" l="1"/>
  <c r="H28" i="15"/>
  <c r="I27" i="14"/>
  <c r="H28" i="14"/>
  <c r="H27" i="8"/>
  <c r="I26" i="8"/>
  <c r="H28" i="6"/>
  <c r="I27" i="6"/>
  <c r="H17" i="1"/>
  <c r="I16" i="1"/>
  <c r="H29" i="15" l="1"/>
  <c r="I28" i="15"/>
  <c r="I28" i="14"/>
  <c r="H29" i="14"/>
  <c r="H28" i="8"/>
  <c r="I27" i="8"/>
  <c r="H29" i="6"/>
  <c r="I28" i="6"/>
  <c r="H18" i="1"/>
  <c r="I17" i="1"/>
  <c r="I29" i="15" l="1"/>
  <c r="H30" i="15"/>
  <c r="I29" i="14"/>
  <c r="H30" i="14"/>
  <c r="I28" i="8"/>
  <c r="H29" i="8"/>
  <c r="I29" i="6"/>
  <c r="H30" i="6"/>
  <c r="H19" i="1"/>
  <c r="I18" i="1"/>
  <c r="H31" i="15" l="1"/>
  <c r="I30" i="15"/>
  <c r="I30" i="14"/>
  <c r="H31" i="14"/>
  <c r="H30" i="8"/>
  <c r="I29" i="8"/>
  <c r="H31" i="6"/>
  <c r="I30" i="6"/>
  <c r="I19" i="1"/>
  <c r="H20" i="1"/>
  <c r="I31" i="15" l="1"/>
  <c r="H32" i="15"/>
  <c r="I31" i="14"/>
  <c r="H32" i="14"/>
  <c r="I30" i="8"/>
  <c r="H31" i="8"/>
  <c r="I31" i="6"/>
  <c r="H32" i="6"/>
  <c r="H21" i="1"/>
  <c r="I20" i="1"/>
  <c r="H33" i="15" l="1"/>
  <c r="I32" i="15"/>
  <c r="I32" i="14"/>
  <c r="H33" i="14"/>
  <c r="H32" i="8"/>
  <c r="I31" i="8"/>
  <c r="H33" i="6"/>
  <c r="I32" i="6"/>
  <c r="I21" i="1"/>
  <c r="H22" i="1"/>
  <c r="I33" i="15" l="1"/>
  <c r="H34" i="15"/>
  <c r="I33" i="14"/>
  <c r="H34" i="14"/>
  <c r="I32" i="8"/>
  <c r="H33" i="8"/>
  <c r="I33" i="6"/>
  <c r="H34" i="6"/>
  <c r="H23" i="1"/>
  <c r="I22" i="1"/>
  <c r="H35" i="15" l="1"/>
  <c r="I34" i="15"/>
  <c r="I34" i="14"/>
  <c r="H35" i="14"/>
  <c r="H34" i="8"/>
  <c r="I33" i="8"/>
  <c r="H35" i="6"/>
  <c r="I34" i="6"/>
  <c r="H24" i="1"/>
  <c r="I23" i="1"/>
  <c r="I35" i="15" l="1"/>
  <c r="H36" i="15"/>
  <c r="I35" i="14"/>
  <c r="H36" i="14"/>
  <c r="H35" i="8"/>
  <c r="I34" i="8"/>
  <c r="I35" i="6"/>
  <c r="H36" i="6"/>
  <c r="I24" i="1"/>
  <c r="H25" i="1"/>
  <c r="H37" i="15" l="1"/>
  <c r="I36" i="15"/>
  <c r="I36" i="14"/>
  <c r="H37" i="14"/>
  <c r="H36" i="8"/>
  <c r="I35" i="8"/>
  <c r="H37" i="6"/>
  <c r="I36" i="6"/>
  <c r="I25" i="1"/>
  <c r="H26" i="1"/>
  <c r="I37" i="15" l="1"/>
  <c r="H38" i="15"/>
  <c r="I37" i="14"/>
  <c r="H38" i="14"/>
  <c r="H37" i="8"/>
  <c r="I36" i="8"/>
  <c r="I37" i="6"/>
  <c r="H38" i="6"/>
  <c r="I26" i="1"/>
  <c r="H27" i="1"/>
  <c r="H39" i="15" l="1"/>
  <c r="I38" i="15"/>
  <c r="I38" i="14"/>
  <c r="H39" i="14"/>
  <c r="H38" i="8"/>
  <c r="I37" i="8"/>
  <c r="H39" i="6"/>
  <c r="I38" i="6"/>
  <c r="H28" i="1"/>
  <c r="I27" i="1"/>
  <c r="I39" i="15" l="1"/>
  <c r="H40" i="15"/>
  <c r="I39" i="14"/>
  <c r="H40" i="14"/>
  <c r="I38" i="8"/>
  <c r="H39" i="8"/>
  <c r="I39" i="6"/>
  <c r="H40" i="6"/>
  <c r="H29" i="1"/>
  <c r="I28" i="1"/>
  <c r="H41" i="15" l="1"/>
  <c r="I40" i="15"/>
  <c r="I40" i="14"/>
  <c r="H41" i="14"/>
  <c r="H40" i="8"/>
  <c r="I39" i="8"/>
  <c r="H41" i="6"/>
  <c r="I40" i="6"/>
  <c r="I29" i="1"/>
  <c r="H30" i="1"/>
  <c r="I41" i="15" l="1"/>
  <c r="H42" i="15"/>
  <c r="I41" i="14"/>
  <c r="H42" i="14"/>
  <c r="I40" i="8"/>
  <c r="H41" i="8"/>
  <c r="I41" i="6"/>
  <c r="H42" i="6"/>
  <c r="I30" i="1"/>
  <c r="H31" i="1"/>
  <c r="H43" i="15" l="1"/>
  <c r="I42" i="15"/>
  <c r="I42" i="14"/>
  <c r="H43" i="14"/>
  <c r="H42" i="8"/>
  <c r="I41" i="8"/>
  <c r="H43" i="6"/>
  <c r="I42" i="6"/>
  <c r="H32" i="1"/>
  <c r="I31" i="1"/>
  <c r="I43" i="15" l="1"/>
  <c r="H44" i="15"/>
  <c r="I43" i="14"/>
  <c r="H44" i="14"/>
  <c r="H43" i="8"/>
  <c r="I42" i="8"/>
  <c r="I43" i="6"/>
  <c r="H44" i="6"/>
  <c r="H33" i="1"/>
  <c r="I32" i="1"/>
  <c r="H45" i="15" l="1"/>
  <c r="I44" i="15"/>
  <c r="I44" i="14"/>
  <c r="H45" i="14"/>
  <c r="H44" i="8"/>
  <c r="I43" i="8"/>
  <c r="H45" i="6"/>
  <c r="I44" i="6"/>
  <c r="H34" i="1"/>
  <c r="I33" i="1"/>
  <c r="I45" i="15" l="1"/>
  <c r="H46" i="15"/>
  <c r="I45" i="14"/>
  <c r="H46" i="14"/>
  <c r="I44" i="8"/>
  <c r="H45" i="8"/>
  <c r="I45" i="6"/>
  <c r="H46" i="6"/>
  <c r="H35" i="1"/>
  <c r="I34" i="1"/>
  <c r="H47" i="15" l="1"/>
  <c r="I46" i="15"/>
  <c r="I46" i="14"/>
  <c r="H47" i="14"/>
  <c r="H46" i="8"/>
  <c r="I45" i="8"/>
  <c r="H47" i="6"/>
  <c r="I46" i="6"/>
  <c r="H36" i="1"/>
  <c r="I35" i="1"/>
  <c r="I47" i="15" l="1"/>
  <c r="H48" i="15"/>
  <c r="I47" i="14"/>
  <c r="H48" i="14"/>
  <c r="I46" i="8"/>
  <c r="H47" i="8"/>
  <c r="I47" i="6"/>
  <c r="H48" i="6"/>
  <c r="H37" i="1"/>
  <c r="I36" i="1"/>
  <c r="H49" i="15" l="1"/>
  <c r="I48" i="15"/>
  <c r="I48" i="14"/>
  <c r="H49" i="14"/>
  <c r="H48" i="8"/>
  <c r="I47" i="8"/>
  <c r="H49" i="6"/>
  <c r="I48" i="6"/>
  <c r="H38" i="1"/>
  <c r="I37" i="1"/>
  <c r="I49" i="15" l="1"/>
  <c r="H50" i="15"/>
  <c r="I49" i="14"/>
  <c r="H50" i="14"/>
  <c r="I48" i="8"/>
  <c r="H49" i="8"/>
  <c r="H50" i="6"/>
  <c r="I49" i="6"/>
  <c r="I38" i="1"/>
  <c r="H39" i="1"/>
  <c r="H51" i="15" l="1"/>
  <c r="I50" i="15"/>
  <c r="I50" i="14"/>
  <c r="H51" i="14"/>
  <c r="H50" i="8"/>
  <c r="I49" i="8"/>
  <c r="H51" i="6"/>
  <c r="I50" i="6"/>
  <c r="I39" i="1"/>
  <c r="H40" i="1"/>
  <c r="I51" i="15" l="1"/>
  <c r="H52" i="15"/>
  <c r="I51" i="14"/>
  <c r="H52" i="14"/>
  <c r="H51" i="8"/>
  <c r="I50" i="8"/>
  <c r="I51" i="6"/>
  <c r="H52" i="6"/>
  <c r="H41" i="1"/>
  <c r="I40" i="1"/>
  <c r="H53" i="15" l="1"/>
  <c r="I52" i="15"/>
  <c r="I52" i="14"/>
  <c r="H53" i="14"/>
  <c r="H52" i="8"/>
  <c r="I51" i="8"/>
  <c r="H53" i="6"/>
  <c r="I52" i="6"/>
  <c r="H42" i="1"/>
  <c r="I41" i="1"/>
  <c r="I53" i="15" l="1"/>
  <c r="H54" i="15"/>
  <c r="I53" i="14"/>
  <c r="H54" i="14"/>
  <c r="H53" i="8"/>
  <c r="I52" i="8"/>
  <c r="I53" i="6"/>
  <c r="H54" i="6"/>
  <c r="H43" i="1"/>
  <c r="I42" i="1"/>
  <c r="H55" i="15" l="1"/>
  <c r="I54" i="15"/>
  <c r="I54" i="14"/>
  <c r="H55" i="14"/>
  <c r="H54" i="8"/>
  <c r="I53" i="8"/>
  <c r="H55" i="6"/>
  <c r="I54" i="6"/>
  <c r="I43" i="1"/>
  <c r="H44" i="1"/>
  <c r="I55" i="15" l="1"/>
  <c r="H56" i="15"/>
  <c r="I55" i="14"/>
  <c r="H56" i="14"/>
  <c r="H55" i="8"/>
  <c r="I54" i="8"/>
  <c r="I55" i="6"/>
  <c r="H56" i="6"/>
  <c r="I44" i="1"/>
  <c r="H45" i="1"/>
  <c r="H57" i="15" l="1"/>
  <c r="I56" i="15"/>
  <c r="I56" i="14"/>
  <c r="H57" i="14"/>
  <c r="H56" i="8"/>
  <c r="I55" i="8"/>
  <c r="H57" i="6"/>
  <c r="I56" i="6"/>
  <c r="I45" i="1"/>
  <c r="H46" i="1"/>
  <c r="I57" i="15" l="1"/>
  <c r="H58" i="15"/>
  <c r="I57" i="14"/>
  <c r="H58" i="14"/>
  <c r="H57" i="8"/>
  <c r="I56" i="8"/>
  <c r="I57" i="6"/>
  <c r="H58" i="6"/>
  <c r="H47" i="1"/>
  <c r="I46" i="1"/>
  <c r="H59" i="15" l="1"/>
  <c r="I58" i="15"/>
  <c r="I58" i="14"/>
  <c r="H59" i="14"/>
  <c r="H58" i="8"/>
  <c r="I57" i="8"/>
  <c r="H59" i="6"/>
  <c r="I58" i="6"/>
  <c r="H48" i="1"/>
  <c r="I47" i="1"/>
  <c r="I59" i="15" l="1"/>
  <c r="H60" i="15"/>
  <c r="I59" i="14"/>
  <c r="H60" i="14"/>
  <c r="H59" i="8"/>
  <c r="I58" i="8"/>
  <c r="I59" i="6"/>
  <c r="H60" i="6"/>
  <c r="H49" i="1"/>
  <c r="I48" i="1"/>
  <c r="I60" i="15" l="1"/>
  <c r="H61" i="15"/>
  <c r="I60" i="14"/>
  <c r="H61" i="14"/>
  <c r="H60" i="8"/>
  <c r="I59" i="8"/>
  <c r="H61" i="6"/>
  <c r="I60" i="6"/>
  <c r="H50" i="1"/>
  <c r="I49" i="1"/>
  <c r="I61" i="15" l="1"/>
  <c r="H62" i="15"/>
  <c r="I61" i="14"/>
  <c r="H62" i="14"/>
  <c r="I60" i="8"/>
  <c r="H61" i="8"/>
  <c r="I61" i="6"/>
  <c r="H62" i="6"/>
  <c r="H51" i="1"/>
  <c r="I50" i="1"/>
  <c r="H63" i="15" l="1"/>
  <c r="I62" i="15"/>
  <c r="I62" i="14"/>
  <c r="H63" i="14"/>
  <c r="H62" i="8"/>
  <c r="I61" i="8"/>
  <c r="H63" i="6"/>
  <c r="I62" i="6"/>
  <c r="H52" i="1"/>
  <c r="I51" i="1"/>
  <c r="I63" i="15" l="1"/>
  <c r="H64" i="15"/>
  <c r="I63" i="14"/>
  <c r="H64" i="14"/>
  <c r="I62" i="8"/>
  <c r="H63" i="8"/>
  <c r="I63" i="6"/>
  <c r="H64" i="6"/>
  <c r="H53" i="1"/>
  <c r="I52" i="1"/>
  <c r="I64" i="15" l="1"/>
  <c r="H65" i="15"/>
  <c r="I64" i="14"/>
  <c r="H65" i="14"/>
  <c r="H64" i="8"/>
  <c r="I63" i="8"/>
  <c r="H65" i="6"/>
  <c r="I64" i="6"/>
  <c r="I53" i="1"/>
  <c r="H54" i="1"/>
  <c r="I65" i="15" l="1"/>
  <c r="H66" i="15"/>
  <c r="I65" i="14"/>
  <c r="H66" i="14"/>
  <c r="I64" i="8"/>
  <c r="H65" i="8"/>
  <c r="I65" i="6"/>
  <c r="H66" i="6"/>
  <c r="H55" i="1"/>
  <c r="I54" i="1"/>
  <c r="I66" i="15" l="1"/>
  <c r="H67" i="15"/>
  <c r="I66" i="14"/>
  <c r="H67" i="14"/>
  <c r="H66" i="8"/>
  <c r="I65" i="8"/>
  <c r="H67" i="6"/>
  <c r="I66" i="6"/>
  <c r="I55" i="1"/>
  <c r="H56" i="1"/>
  <c r="I67" i="15" l="1"/>
  <c r="H68" i="15"/>
  <c r="I67" i="14"/>
  <c r="H68" i="14"/>
  <c r="H67" i="8"/>
  <c r="I66" i="8"/>
  <c r="I67" i="6"/>
  <c r="H68" i="6"/>
  <c r="H57" i="1"/>
  <c r="I56" i="1"/>
  <c r="H69" i="15" l="1"/>
  <c r="I68" i="15"/>
  <c r="I68" i="14"/>
  <c r="H69" i="14"/>
  <c r="H68" i="8"/>
  <c r="I67" i="8"/>
  <c r="H69" i="6"/>
  <c r="I68" i="6"/>
  <c r="I57" i="1"/>
  <c r="H58" i="1"/>
  <c r="I69" i="15" l="1"/>
  <c r="H70" i="15"/>
  <c r="I69" i="14"/>
  <c r="H70" i="14"/>
  <c r="I68" i="8"/>
  <c r="H69" i="8"/>
  <c r="I69" i="6"/>
  <c r="H70" i="6"/>
  <c r="H59" i="1"/>
  <c r="I58" i="1"/>
  <c r="H71" i="15" l="1"/>
  <c r="I70" i="15"/>
  <c r="I70" i="14"/>
  <c r="H71" i="14"/>
  <c r="H70" i="8"/>
  <c r="I69" i="8"/>
  <c r="H71" i="6"/>
  <c r="I70" i="6"/>
  <c r="H60" i="1"/>
  <c r="I59" i="1"/>
  <c r="I71" i="15" l="1"/>
  <c r="H72" i="15"/>
  <c r="I71" i="14"/>
  <c r="H72" i="14"/>
  <c r="H71" i="8"/>
  <c r="I70" i="8"/>
  <c r="I71" i="6"/>
  <c r="H72" i="6"/>
  <c r="H61" i="1"/>
  <c r="I60" i="1"/>
  <c r="I72" i="15" l="1"/>
  <c r="H73" i="15"/>
  <c r="I72" i="14"/>
  <c r="H73" i="14"/>
  <c r="H72" i="8"/>
  <c r="I71" i="8"/>
  <c r="H73" i="6"/>
  <c r="I72" i="6"/>
  <c r="H62" i="1"/>
  <c r="I61" i="1"/>
  <c r="I73" i="15" l="1"/>
  <c r="H74" i="15"/>
  <c r="J122" i="15"/>
  <c r="I73" i="14"/>
  <c r="H74" i="14"/>
  <c r="J122" i="14"/>
  <c r="H73" i="8"/>
  <c r="I72" i="8"/>
  <c r="H74" i="6"/>
  <c r="I73" i="6"/>
  <c r="J122" i="6"/>
  <c r="H63" i="1"/>
  <c r="I62" i="1"/>
  <c r="I74" i="15" l="1"/>
  <c r="H75" i="15"/>
  <c r="I74" i="14"/>
  <c r="H75" i="14"/>
  <c r="H74" i="8"/>
  <c r="I73" i="8"/>
  <c r="J122" i="8"/>
  <c r="H75" i="6"/>
  <c r="I74" i="6"/>
  <c r="I63" i="1"/>
  <c r="H64" i="1"/>
  <c r="I75" i="15" l="1"/>
  <c r="H76" i="15"/>
  <c r="I75" i="14"/>
  <c r="H76" i="14"/>
  <c r="I74" i="8"/>
  <c r="H75" i="8"/>
  <c r="I75" i="6"/>
  <c r="H76" i="6"/>
  <c r="I64" i="1"/>
  <c r="H65" i="1"/>
  <c r="H77" i="15" l="1"/>
  <c r="I76" i="15"/>
  <c r="I76" i="14"/>
  <c r="H77" i="14"/>
  <c r="I75" i="8"/>
  <c r="H76" i="8"/>
  <c r="H77" i="6"/>
  <c r="I76" i="6"/>
  <c r="H66" i="1"/>
  <c r="I65" i="1"/>
  <c r="I77" i="15" l="1"/>
  <c r="H78" i="15"/>
  <c r="H78" i="14"/>
  <c r="I77" i="14"/>
  <c r="H77" i="8"/>
  <c r="I76" i="8"/>
  <c r="I77" i="6"/>
  <c r="H78" i="6"/>
  <c r="I66" i="1"/>
  <c r="H67" i="1"/>
  <c r="I78" i="15" l="1"/>
  <c r="H79" i="15"/>
  <c r="H79" i="14"/>
  <c r="I78" i="14"/>
  <c r="H78" i="8"/>
  <c r="I77" i="8"/>
  <c r="I78" i="6"/>
  <c r="H79" i="6"/>
  <c r="I67" i="1"/>
  <c r="H68" i="1"/>
  <c r="H80" i="15" l="1"/>
  <c r="I79" i="15"/>
  <c r="H80" i="14"/>
  <c r="I79" i="14"/>
  <c r="H79" i="8"/>
  <c r="I78" i="8"/>
  <c r="H80" i="6"/>
  <c r="I79" i="6"/>
  <c r="H69" i="1"/>
  <c r="I68" i="1"/>
  <c r="I80" i="15" l="1"/>
  <c r="H81" i="15"/>
  <c r="H81" i="14"/>
  <c r="I80" i="14"/>
  <c r="H80" i="8"/>
  <c r="I79" i="8"/>
  <c r="I80" i="6"/>
  <c r="H81" i="6"/>
  <c r="I69" i="1"/>
  <c r="H70" i="1"/>
  <c r="H82" i="15" l="1"/>
  <c r="I81" i="15"/>
  <c r="I81" i="14"/>
  <c r="H82" i="14"/>
  <c r="I80" i="8"/>
  <c r="H81" i="8"/>
  <c r="H82" i="6"/>
  <c r="I81" i="6"/>
  <c r="H71" i="1"/>
  <c r="I70" i="1"/>
  <c r="H90" i="15" l="1"/>
  <c r="H83" i="15"/>
  <c r="I82" i="15"/>
  <c r="H90" i="14"/>
  <c r="H83" i="14"/>
  <c r="I82" i="14"/>
  <c r="I81" i="8"/>
  <c r="H82" i="8"/>
  <c r="H90" i="6"/>
  <c r="H83" i="6"/>
  <c r="I82" i="6"/>
  <c r="H72" i="1"/>
  <c r="I71" i="1"/>
  <c r="I83" i="15" l="1"/>
  <c r="H84" i="15"/>
  <c r="I83" i="14"/>
  <c r="H84" i="14"/>
  <c r="I82" i="8"/>
  <c r="H90" i="8"/>
  <c r="H83" i="8"/>
  <c r="H84" i="6"/>
  <c r="I83" i="6"/>
  <c r="H73" i="1"/>
  <c r="I72" i="1"/>
  <c r="I84" i="15" l="1"/>
  <c r="H85" i="15"/>
  <c r="H85" i="14"/>
  <c r="I84" i="14"/>
  <c r="H84" i="8"/>
  <c r="I83" i="8"/>
  <c r="I84" i="6"/>
  <c r="H85" i="6"/>
  <c r="H74" i="1"/>
  <c r="J122" i="1" s="1"/>
  <c r="I73" i="1"/>
  <c r="I85" i="15" l="1"/>
  <c r="H86" i="15"/>
  <c r="J132" i="15"/>
  <c r="I85" i="14"/>
  <c r="H86" i="14"/>
  <c r="J132" i="14"/>
  <c r="H85" i="8"/>
  <c r="I84" i="8"/>
  <c r="I85" i="6"/>
  <c r="H86" i="6"/>
  <c r="J132" i="6"/>
  <c r="H75" i="1"/>
  <c r="H76" i="1" s="1"/>
  <c r="I74" i="1"/>
  <c r="H87" i="15" l="1"/>
  <c r="I86" i="15"/>
  <c r="I90" i="15"/>
  <c r="H87" i="14"/>
  <c r="I86" i="14"/>
  <c r="I90" i="14"/>
  <c r="H86" i="8"/>
  <c r="I85" i="8"/>
  <c r="J132" i="8"/>
  <c r="I86" i="6"/>
  <c r="H87" i="6"/>
  <c r="I90" i="6"/>
  <c r="H77" i="1"/>
  <c r="I76" i="1"/>
  <c r="I75" i="1"/>
  <c r="I87" i="15" l="1"/>
  <c r="H88" i="15"/>
  <c r="H88" i="14"/>
  <c r="I87" i="14"/>
  <c r="H87" i="8"/>
  <c r="I86" i="8"/>
  <c r="I90" i="8"/>
  <c r="I87" i="6"/>
  <c r="H88" i="6"/>
  <c r="H78" i="1"/>
  <c r="I77" i="1"/>
  <c r="H89" i="15" l="1"/>
  <c r="I88" i="15"/>
  <c r="I88" i="14"/>
  <c r="H89" i="14"/>
  <c r="I89" i="14" s="1"/>
  <c r="J142" i="14"/>
  <c r="I87" i="8"/>
  <c r="H88" i="8"/>
  <c r="H89" i="6"/>
  <c r="I88" i="6"/>
  <c r="I78" i="1"/>
  <c r="H79" i="1"/>
  <c r="I89" i="15" l="1"/>
  <c r="J142" i="15"/>
  <c r="H89" i="8"/>
  <c r="I89" i="8" s="1"/>
  <c r="I88" i="8"/>
  <c r="I89" i="6"/>
  <c r="J142" i="6"/>
  <c r="H80" i="1"/>
  <c r="I79" i="1"/>
  <c r="J142" i="8" l="1"/>
  <c r="H81" i="1"/>
  <c r="I80" i="1"/>
  <c r="H82" i="1" l="1"/>
  <c r="I81" i="1"/>
  <c r="H83" i="1" l="1"/>
  <c r="I82" i="1"/>
  <c r="H90" i="1"/>
  <c r="I83" i="1" l="1"/>
  <c r="H84" i="1"/>
  <c r="I84" i="1" l="1"/>
  <c r="H85" i="1"/>
  <c r="I85" i="1" l="1"/>
  <c r="H86" i="1"/>
  <c r="J132" i="1"/>
  <c r="I86" i="1" l="1"/>
  <c r="H87" i="1"/>
  <c r="I90" i="1"/>
  <c r="I87" i="1" l="1"/>
  <c r="H88" i="1"/>
  <c r="I88" i="1" l="1"/>
  <c r="H89" i="1"/>
  <c r="I89" i="1" s="1"/>
  <c r="J142" i="1" l="1"/>
</calcChain>
</file>

<file path=xl/sharedStrings.xml><?xml version="1.0" encoding="utf-8"?>
<sst xmlns="http://schemas.openxmlformats.org/spreadsheetml/2006/main" count="1353" uniqueCount="162">
  <si>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</si>
  <si>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</si>
  <si>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</si>
  <si>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</si>
  <si>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</si>
  <si>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</si>
  <si>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</si>
  <si>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</si>
  <si>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</si>
  <si>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</si>
  <si>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</si>
  <si>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</si>
  <si>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</si>
  <si>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</si>
  <si>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</si>
  <si>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</si>
  <si>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</si>
  <si>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</si>
  <si>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</si>
  <si>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</si>
  <si>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</si>
  <si>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</si>
  <si>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</si>
  <si>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</si>
  <si>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</si>
  <si>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</si>
  <si>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</si>
  <si>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</si>
  <si>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</si>
  <si>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</si>
  <si>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</si>
  <si>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</si>
  <si>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</si>
  <si>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</si>
  <si>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</si>
  <si>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</si>
  <si>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</si>
  <si>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</si>
  <si>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</si>
  <si>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</si>
  <si>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</si>
  <si>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</si>
  <si>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</si>
  <si>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</si>
  <si>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</si>
  <si>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</si>
  <si>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</si>
  <si>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</si>
  <si>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</si>
  <si>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</si>
  <si>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</si>
  <si>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</si>
  <si>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</si>
  <si>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</si>
  <si>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</si>
  <si>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</si>
  <si>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</si>
  <si>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</si>
  <si>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</si>
  <si>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</si>
  <si>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</si>
  <si>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</si>
  <si>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</si>
  <si>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</si>
  <si>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</si>
  <si>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</si>
  <si>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</si>
  <si>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</si>
  <si>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</si>
  <si>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</si>
  <si>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</si>
  <si>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</si>
  <si>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</si>
  <si>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</si>
  <si>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</si>
  <si>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</si>
  <si>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</si>
  <si>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</si>
  <si>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</si>
  <si>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</si>
  <si>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IPCsae</t>
  </si>
  <si>
    <t>IPCae</t>
  </si>
  <si>
    <t>TC</t>
  </si>
  <si>
    <t>IPC SAE</t>
  </si>
  <si>
    <t>IPC AE</t>
  </si>
  <si>
    <t>Tipo de cambio</t>
  </si>
  <si>
    <t>ED4p</t>
  </si>
  <si>
    <t>IPC importado S/</t>
  </si>
  <si>
    <t>IPC</t>
  </si>
  <si>
    <t>IPC total</t>
  </si>
  <si>
    <t>IPCimp</t>
  </si>
  <si>
    <t>Dpsae</t>
  </si>
  <si>
    <t>Dpae</t>
  </si>
  <si>
    <t>Dp</t>
  </si>
  <si>
    <t>Dpm</t>
  </si>
  <si>
    <t>Ds</t>
  </si>
  <si>
    <t>y</t>
  </si>
  <si>
    <t>DY_eq</t>
  </si>
  <si>
    <t>Inflación SAE</t>
  </si>
  <si>
    <t>Inflación AE</t>
  </si>
  <si>
    <t>Inflación total</t>
  </si>
  <si>
    <t>Inflación importada S/</t>
  </si>
  <si>
    <t>Expectativas de inflación</t>
  </si>
  <si>
    <t>Depreciación nominal</t>
  </si>
  <si>
    <t>Brecha del producto</t>
  </si>
  <si>
    <t>Crecimiento potencial</t>
  </si>
  <si>
    <t>D4psae</t>
  </si>
  <si>
    <t>D4p</t>
  </si>
  <si>
    <t>D4pm</t>
  </si>
  <si>
    <t>Inflación SAE 4 trimestres</t>
  </si>
  <si>
    <t>Inflación total 4 trimestres</t>
  </si>
  <si>
    <t>i</t>
  </si>
  <si>
    <t>TPM</t>
  </si>
  <si>
    <t>Tipo de cambio nominal</t>
  </si>
  <si>
    <t>Límite inferior</t>
  </si>
  <si>
    <t>Centro</t>
  </si>
  <si>
    <t>Límite superior</t>
  </si>
  <si>
    <t>Rango meta de la inflación</t>
  </si>
  <si>
    <t>Y</t>
  </si>
  <si>
    <t>DY</t>
  </si>
  <si>
    <t>Crecimiento del PBI potencial</t>
  </si>
  <si>
    <t>Crecimiento del PBI
(% trimestral anualizado)</t>
  </si>
  <si>
    <t>DDY</t>
  </si>
  <si>
    <t>Crecimiento del PBI (% anual)</t>
  </si>
  <si>
    <t>Output</t>
  </si>
  <si>
    <t>Índice del PBI real</t>
  </si>
  <si>
    <t>Choque de oferta (petróleo)</t>
  </si>
  <si>
    <t>Desastre natural e inacción fiscal</t>
  </si>
  <si>
    <t>Brecha del producto
(Promedio annual)</t>
  </si>
  <si>
    <t>Inflación SAE
(Trimestre IV)</t>
  </si>
  <si>
    <t>Inflación total
(Trimestre IV)</t>
  </si>
  <si>
    <t>Expectativas de inflación
(Trimestre IV)</t>
  </si>
  <si>
    <t>Tipo de cambio nominal
(Trimestre IV)</t>
  </si>
  <si>
    <t>Variable macroeconómica</t>
  </si>
  <si>
    <t>Crecimiento del PBI
(Promedio anual)</t>
  </si>
  <si>
    <t>Escenario central</t>
  </si>
  <si>
    <t>Choque de demanda interna</t>
  </si>
  <si>
    <t>Choque externo real</t>
  </si>
  <si>
    <t>Salida de capitales</t>
  </si>
  <si>
    <t>Contracción del impulso fiscal</t>
  </si>
  <si>
    <t>Inflación AE
(Trimestre IV)</t>
  </si>
  <si>
    <t>D4pae</t>
  </si>
  <si>
    <t>Inflación AE 4 trimestres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</si>
  <si>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</si>
  <si>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</si>
  <si>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</si>
  <si>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</si>
  <si>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</si>
  <si>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</si>
  <si>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</si>
  <si>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</si>
  <si>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Inflación importada 4 trimestres</t>
  </si>
  <si>
    <t xml:space="preserve"> </t>
  </si>
  <si>
    <t>Hawkish</t>
  </si>
  <si>
    <t>Dovish</t>
  </si>
  <si>
    <t>Base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</si>
  <si>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 Narrow"/>
        <family val="2"/>
      </rPr>
      <t>% PBI real</t>
    </r>
  </si>
  <si>
    <t>Dy</t>
  </si>
  <si>
    <t>Rmn</t>
  </si>
  <si>
    <t>Tasa de interés real en MN</t>
  </si>
  <si>
    <t>Tasa Constante</t>
  </si>
  <si>
    <t>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</si>
</sst>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sz val="11"/>
      <color theme="1"/>
      <name val="Symbol"/>
      <family val="1"/>
      <charset val="2"/>
    </font>
    <font>
      <sz val="11"/>
      <color theme="1"/>
      <name val="Arial Narrow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2" fontId="2" fillId="4" borderId="14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2" fontId="2" fillId="4" borderId="16" xfId="0" applyNumberFormat="1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center" vertical="center"/>
    </xf>
    <xf numFmtId="2" fontId="2" fillId="4" borderId="18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2" fontId="2" fillId="6" borderId="14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 vertical="center"/>
    </xf>
    <xf numFmtId="2" fontId="2" fillId="6" borderId="20" xfId="0" applyNumberFormat="1" applyFont="1" applyFill="1" applyBorder="1" applyAlignment="1">
      <alignment horizontal="center" vertical="center"/>
    </xf>
    <xf numFmtId="2" fontId="2" fillId="6" borderId="16" xfId="0" applyNumberFormat="1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164" fontId="2" fillId="6" borderId="19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22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24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Tasa de política</a:t>
            </a:r>
            <a:r>
              <a:rPr lang="en-US" sz="14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monetaria</a:t>
            </a:r>
            <a:endParaRPr lang="en-US" sz="14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Graphs!$B$4:$B$27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3.3333162735244546</c:v>
                </c:pt>
                <c:pt idx="9">
                  <c:v>3.9515104768059959</c:v>
                </c:pt>
                <c:pt idx="10">
                  <c:v>4.2647463059676394</c:v>
                </c:pt>
                <c:pt idx="11">
                  <c:v>4.4391721794060901</c:v>
                </c:pt>
                <c:pt idx="12">
                  <c:v>4.6099715661209446</c:v>
                </c:pt>
                <c:pt idx="13">
                  <c:v>4.6651564484268535</c:v>
                </c:pt>
                <c:pt idx="14">
                  <c:v>4.7001465926017429</c:v>
                </c:pt>
                <c:pt idx="15">
                  <c:v>4.6904374628958543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E-4774-94F5-43EDA9B5BFAE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Graphs!$J$4:$J$27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5.5500000000001037</c:v>
                </c:pt>
                <c:pt idx="15">
                  <c:v>5.5000000000000009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E-4774-94F5-43EDA9B5BFAE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Graphs!$R$4:$R$27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</c:v>
                </c:pt>
                <c:pt idx="9">
                  <c:v>3.5</c:v>
                </c:pt>
                <c:pt idx="10">
                  <c:v>3.5</c:v>
                </c:pt>
                <c:pt idx="11">
                  <c:v>3.75</c:v>
                </c:pt>
                <c:pt idx="12">
                  <c:v>3.75</c:v>
                </c:pt>
                <c:pt idx="13">
                  <c:v>3.5</c:v>
                </c:pt>
                <c:pt idx="14">
                  <c:v>3.5</c:v>
                </c:pt>
                <c:pt idx="15">
                  <c:v>3.3000000000000496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E-4774-94F5-43EDA9B5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rPr>
              <a:t>Brecha del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Graphs!$D$4:$D$27</c:f>
              <c:numCache>
                <c:formatCode>0.0</c:formatCode>
                <c:ptCount val="16"/>
                <c:pt idx="0">
                  <c:v>-2.5283401759999999</c:v>
                </c:pt>
                <c:pt idx="1">
                  <c:v>-7.4933846749999997</c:v>
                </c:pt>
                <c:pt idx="2">
                  <c:v>-3.4570535360000001</c:v>
                </c:pt>
                <c:pt idx="3">
                  <c:v>-1.799657386</c:v>
                </c:pt>
                <c:pt idx="4">
                  <c:v>-0.85465582299999998</c:v>
                </c:pt>
                <c:pt idx="5">
                  <c:v>-0.54032207099999996</c:v>
                </c:pt>
                <c:pt idx="6">
                  <c:v>-0.46888258199999999</c:v>
                </c:pt>
                <c:pt idx="7">
                  <c:v>-0.43244844199999999</c:v>
                </c:pt>
                <c:pt idx="8">
                  <c:v>-0.38233342383286345</c:v>
                </c:pt>
                <c:pt idx="9">
                  <c:v>-0.64243747313716015</c:v>
                </c:pt>
                <c:pt idx="10">
                  <c:v>-0.53501492092680314</c:v>
                </c:pt>
                <c:pt idx="11">
                  <c:v>-0.32638090710496248</c:v>
                </c:pt>
                <c:pt idx="12">
                  <c:v>-0.14843918471867409</c:v>
                </c:pt>
                <c:pt idx="13">
                  <c:v>-1.2304984422154259E-2</c:v>
                </c:pt>
                <c:pt idx="14">
                  <c:v>-7.6237325228245029E-2</c:v>
                </c:pt>
                <c:pt idx="15">
                  <c:v>-0.30473122275848497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8-459F-96AD-E5D08F8BB0E7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Graphs!$L$4:$L$27</c:f>
              <c:numCache>
                <c:formatCode>0.0</c:formatCode>
                <c:ptCount val="16"/>
                <c:pt idx="0">
                  <c:v>-2.5283401759999999</c:v>
                </c:pt>
                <c:pt idx="1">
                  <c:v>-7.4933846749999997</c:v>
                </c:pt>
                <c:pt idx="2">
                  <c:v>-3.4570535360000001</c:v>
                </c:pt>
                <c:pt idx="3">
                  <c:v>-1.799657386</c:v>
                </c:pt>
                <c:pt idx="4">
                  <c:v>-0.85465582299999998</c:v>
                </c:pt>
                <c:pt idx="5">
                  <c:v>-0.54032207099999996</c:v>
                </c:pt>
                <c:pt idx="6">
                  <c:v>-0.46888258199999999</c:v>
                </c:pt>
                <c:pt idx="7">
                  <c:v>-0.43244844199999999</c:v>
                </c:pt>
                <c:pt idx="8">
                  <c:v>-0.38542470323034639</c:v>
                </c:pt>
                <c:pt idx="9">
                  <c:v>-0.69284788745695491</c:v>
                </c:pt>
                <c:pt idx="10">
                  <c:v>-0.60939021214405198</c:v>
                </c:pt>
                <c:pt idx="11">
                  <c:v>-0.414340868482104</c:v>
                </c:pt>
                <c:pt idx="12">
                  <c:v>-0.25920815379775314</c:v>
                </c:pt>
                <c:pt idx="13">
                  <c:v>-0.18005507598691817</c:v>
                </c:pt>
                <c:pt idx="14">
                  <c:v>-0.31209005465810719</c:v>
                </c:pt>
                <c:pt idx="15">
                  <c:v>-0.5982220197848388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78-459F-96AD-E5D08F8BB0E7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Graphs!$T$4:$T$27</c:f>
              <c:numCache>
                <c:formatCode>0.0</c:formatCode>
                <c:ptCount val="16"/>
                <c:pt idx="0">
                  <c:v>-2.5283401759999999</c:v>
                </c:pt>
                <c:pt idx="1">
                  <c:v>-7.4933846749999997</c:v>
                </c:pt>
                <c:pt idx="2">
                  <c:v>-3.4570535360000001</c:v>
                </c:pt>
                <c:pt idx="3">
                  <c:v>-1.799657386</c:v>
                </c:pt>
                <c:pt idx="4">
                  <c:v>-0.85465582299999998</c:v>
                </c:pt>
                <c:pt idx="5">
                  <c:v>-0.54032207099999996</c:v>
                </c:pt>
                <c:pt idx="6">
                  <c:v>-0.46888258199999999</c:v>
                </c:pt>
                <c:pt idx="7">
                  <c:v>-0.43244844199999999</c:v>
                </c:pt>
                <c:pt idx="8">
                  <c:v>-0.37986062812781596</c:v>
                </c:pt>
                <c:pt idx="9">
                  <c:v>-0.60053458189798203</c:v>
                </c:pt>
                <c:pt idx="10">
                  <c:v>-0.44663599243554097</c:v>
                </c:pt>
                <c:pt idx="11">
                  <c:v>-0.16660815974696583</c:v>
                </c:pt>
                <c:pt idx="12">
                  <c:v>6.2331792675370153E-2</c:v>
                </c:pt>
                <c:pt idx="13">
                  <c:v>0.2626057827212287</c:v>
                </c:pt>
                <c:pt idx="14">
                  <c:v>0.2864777976419472</c:v>
                </c:pt>
                <c:pt idx="15">
                  <c:v>0.13668660820955741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78-459F-96AD-E5D08F8B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2384"/>
        <c:axId val="635911840"/>
      </c:lineChart>
      <c:catAx>
        <c:axId val="6359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840"/>
        <c:crosses val="autoZero"/>
        <c:auto val="1"/>
        <c:lblAlgn val="ctr"/>
        <c:lblOffset val="100"/>
        <c:noMultiLvlLbl val="0"/>
      </c:catAx>
      <c:valAx>
        <c:axId val="63591184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rPr>
              <a:t>Inflación sin alimentos y energía (SAE)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5897618266239489E-2"/>
          <c:y val="0.1260287111528135"/>
          <c:w val="0.91840223088830519"/>
          <c:h val="0.61222491608958507"/>
        </c:manualLayout>
      </c:layout>
      <c:areaChart>
        <c:grouping val="standard"/>
        <c:varyColors val="0"/>
        <c:ser>
          <c:idx val="5"/>
          <c:order val="3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Graphs!$A$4:$A$19</c:f>
              <c:strCache>
                <c:ptCount val="8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</c:strCache>
            </c:strRef>
          </c:cat>
          <c:val>
            <c:numRef>
              <c:f>Graphs!$AS$4:$AS$27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D-4B4A-839D-2BA4464C9916}"/>
            </c:ext>
          </c:extLst>
        </c:ser>
        <c:ser>
          <c:idx val="3"/>
          <c:order val="4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Graphs!$A$4:$A$19</c:f>
              <c:strCache>
                <c:ptCount val="8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</c:strCache>
            </c:strRef>
          </c:cat>
          <c:val>
            <c:numRef>
              <c:f>Graphs!$AQ$4:$AQ$27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D-4B4A-839D-2BA4464C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00416"/>
        <c:axId val="635920544"/>
      </c:areaChart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Graphs!$E$4:$E$27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3.2508829529625842</c:v>
                </c:pt>
                <c:pt idx="9">
                  <c:v>3.2423806468689094</c:v>
                </c:pt>
                <c:pt idx="10">
                  <c:v>3.1653294542467165</c:v>
                </c:pt>
                <c:pt idx="11">
                  <c:v>2.8635638362321174</c:v>
                </c:pt>
                <c:pt idx="12">
                  <c:v>2.7251059734543475</c:v>
                </c:pt>
                <c:pt idx="13">
                  <c:v>2.6008618707003279</c:v>
                </c:pt>
                <c:pt idx="14">
                  <c:v>2.4727126607915437</c:v>
                </c:pt>
                <c:pt idx="15">
                  <c:v>2.3912883697339282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D-4B4A-839D-2BA4464C9916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Graphs!$M$4:$M$27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3.2472858293683942</c:v>
                </c:pt>
                <c:pt idx="9">
                  <c:v>3.2310472003921547</c:v>
                </c:pt>
                <c:pt idx="10">
                  <c:v>3.1409249892965647</c:v>
                </c:pt>
                <c:pt idx="11">
                  <c:v>2.8211538529331364</c:v>
                </c:pt>
                <c:pt idx="12">
                  <c:v>2.6612125308551811</c:v>
                </c:pt>
                <c:pt idx="13">
                  <c:v>2.5102276384215259</c:v>
                </c:pt>
                <c:pt idx="14">
                  <c:v>2.348946642095612</c:v>
                </c:pt>
                <c:pt idx="15">
                  <c:v>2.2272479679551651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D-4B4A-839D-2BA4464C9916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Graphs!$U$4:$U$27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3.2537601161174479</c:v>
                </c:pt>
                <c:pt idx="9">
                  <c:v>3.2532845584268131</c:v>
                </c:pt>
                <c:pt idx="10">
                  <c:v>3.1942995163565229</c:v>
                </c:pt>
                <c:pt idx="11">
                  <c:v>2.9215871095136521</c:v>
                </c:pt>
                <c:pt idx="12">
                  <c:v>2.8225720902736526</c:v>
                </c:pt>
                <c:pt idx="13">
                  <c:v>2.7474597032648376</c:v>
                </c:pt>
                <c:pt idx="14">
                  <c:v>2.6741009686616479</c:v>
                </c:pt>
                <c:pt idx="15">
                  <c:v>2.6541449947335138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D-4B4A-839D-2BA4464C9916}"/>
            </c:ext>
          </c:extLst>
        </c:ser>
        <c:ser>
          <c:idx val="4"/>
          <c:order val="5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Graphs!$AR$4:$AR$27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ED-4B4A-839D-2BA4464C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0416"/>
        <c:axId val="635920544"/>
      </c:lineChart>
      <c:catAx>
        <c:axId val="6359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20544"/>
        <c:crosses val="autoZero"/>
        <c:auto val="1"/>
        <c:lblAlgn val="ctr"/>
        <c:lblOffset val="100"/>
        <c:noMultiLvlLbl val="0"/>
      </c:catAx>
      <c:valAx>
        <c:axId val="635920544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rPr>
              <a:t>Inflación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5"/>
          <c:order val="3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Graphs!$AS$4:$AS$27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4-4A89-86D1-70191E5D751A}"/>
            </c:ext>
          </c:extLst>
        </c:ser>
        <c:ser>
          <c:idx val="3"/>
          <c:order val="4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Graphs!$AQ$4:$AQ$27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4-4A89-86D1-70191E5D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02048"/>
        <c:axId val="635906944"/>
      </c:areaChart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Graphs!$F$4:$F$27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5.7543401650591619</c:v>
                </c:pt>
                <c:pt idx="9">
                  <c:v>5.5723946025110394</c:v>
                </c:pt>
                <c:pt idx="10">
                  <c:v>3.9611311051689597</c:v>
                </c:pt>
                <c:pt idx="11">
                  <c:v>3.160660026092927</c:v>
                </c:pt>
                <c:pt idx="12">
                  <c:v>2.9062458968473095</c:v>
                </c:pt>
                <c:pt idx="13">
                  <c:v>2.8002242958544485</c:v>
                </c:pt>
                <c:pt idx="14">
                  <c:v>2.6583219259580488</c:v>
                </c:pt>
                <c:pt idx="15">
                  <c:v>2.4423994436263428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4-4A89-86D1-70191E5D751A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Graphs!$N$4:$N$27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5.7523048598559399</c:v>
                </c:pt>
                <c:pt idx="9">
                  <c:v>5.5659843911008693</c:v>
                </c:pt>
                <c:pt idx="10">
                  <c:v>3.9475262820195951</c:v>
                </c:pt>
                <c:pt idx="11">
                  <c:v>3.1371899876213973</c:v>
                </c:pt>
                <c:pt idx="12">
                  <c:v>2.8709538883331618</c:v>
                </c:pt>
                <c:pt idx="13">
                  <c:v>2.7501074125356126</c:v>
                </c:pt>
                <c:pt idx="14">
                  <c:v>2.5898854306942525</c:v>
                </c:pt>
                <c:pt idx="15">
                  <c:v>2.3519079229533162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4-4A89-86D1-70191E5D751A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Graphs!$V$4:$V$27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5.7559681061032819</c:v>
                </c:pt>
                <c:pt idx="9">
                  <c:v>5.5785618684374185</c:v>
                </c:pt>
                <c:pt idx="10">
                  <c:v>3.977281124127984</c:v>
                </c:pt>
                <c:pt idx="11">
                  <c:v>3.1927705894609915</c:v>
                </c:pt>
                <c:pt idx="12">
                  <c:v>2.960086057342366</c:v>
                </c:pt>
                <c:pt idx="13">
                  <c:v>2.8813024145891717</c:v>
                </c:pt>
                <c:pt idx="14">
                  <c:v>2.7697161649033291</c:v>
                </c:pt>
                <c:pt idx="15">
                  <c:v>2.587468310583489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4-4A89-86D1-70191E5D751A}"/>
            </c:ext>
          </c:extLst>
        </c:ser>
        <c:ser>
          <c:idx val="4"/>
          <c:order val="5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Graphs!$AR$4:$AR$27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4-4A89-86D1-70191E5D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2048"/>
        <c:axId val="635906944"/>
      </c:lineChart>
      <c:catAx>
        <c:axId val="6359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06944"/>
        <c:crosses val="autoZero"/>
        <c:auto val="1"/>
        <c:lblAlgn val="ctr"/>
        <c:lblOffset val="100"/>
        <c:noMultiLvlLbl val="0"/>
      </c:catAx>
      <c:valAx>
        <c:axId val="635906944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rPr>
              <a:t>Expectativas de 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5"/>
          <c:order val="3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Graphs!$A$4:$A$19</c:f>
              <c:strCache>
                <c:ptCount val="8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</c:strCache>
            </c:strRef>
          </c:cat>
          <c:val>
            <c:numRef>
              <c:f>Graphs!$AS$4:$AS$27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F6-4E58-B33F-C290F975D93B}"/>
            </c:ext>
          </c:extLst>
        </c:ser>
        <c:ser>
          <c:idx val="3"/>
          <c:order val="4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Graphs!$A$4:$A$19</c:f>
              <c:strCache>
                <c:ptCount val="8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</c:strCache>
            </c:strRef>
          </c:cat>
          <c:val>
            <c:numRef>
              <c:f>Graphs!$AQ$4:$AQ$27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6-4E58-B33F-C290F975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02592"/>
        <c:axId val="635912928"/>
      </c:areaChart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Graphs!$G$4:$G$27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2.6775821227093624</c:v>
                </c:pt>
                <c:pt idx="9">
                  <c:v>2.6741133772729651</c:v>
                </c:pt>
                <c:pt idx="10">
                  <c:v>2.6883165625414009</c:v>
                </c:pt>
                <c:pt idx="11">
                  <c:v>2.7167512784346743</c:v>
                </c:pt>
                <c:pt idx="12">
                  <c:v>2.6783072539224086</c:v>
                </c:pt>
                <c:pt idx="13">
                  <c:v>2.5694635291783281</c:v>
                </c:pt>
                <c:pt idx="14">
                  <c:v>2.4975432620452493</c:v>
                </c:pt>
                <c:pt idx="15">
                  <c:v>2.4462723499949011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E58-B33F-C290F975D93B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Graphs!$O$4:$O$27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2.6583112807901252</c:v>
                </c:pt>
                <c:pt idx="9">
                  <c:v>2.6412306881432435</c:v>
                </c:pt>
                <c:pt idx="10">
                  <c:v>2.6454112360240778</c:v>
                </c:pt>
                <c:pt idx="11">
                  <c:v>2.661114413612077</c:v>
                </c:pt>
                <c:pt idx="12">
                  <c:v>2.5954274559048764</c:v>
                </c:pt>
                <c:pt idx="13">
                  <c:v>2.4511844658012514</c:v>
                </c:pt>
                <c:pt idx="14">
                  <c:v>2.3445856076079274</c:v>
                </c:pt>
                <c:pt idx="15">
                  <c:v>2.2625061655601391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E58-B33F-C290F975D93B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Graphs!$W$4:$W$27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2.6929973760731767</c:v>
                </c:pt>
                <c:pt idx="9">
                  <c:v>2.7102559713898304</c:v>
                </c:pt>
                <c:pt idx="10">
                  <c:v>2.7590429780733983</c:v>
                </c:pt>
                <c:pt idx="11">
                  <c:v>2.817401855729357</c:v>
                </c:pt>
                <c:pt idx="12">
                  <c:v>2.8151246820871245</c:v>
                </c:pt>
                <c:pt idx="13">
                  <c:v>2.7547168930630939</c:v>
                </c:pt>
                <c:pt idx="14">
                  <c:v>2.7306758521546928</c:v>
                </c:pt>
                <c:pt idx="15">
                  <c:v>2.7333643875817812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6-4E58-B33F-C290F975D93B}"/>
            </c:ext>
          </c:extLst>
        </c:ser>
        <c:ser>
          <c:idx val="4"/>
          <c:order val="5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Graphs!$AR$4:$AR$27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6-4E58-B33F-C290F975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2592"/>
        <c:axId val="635912928"/>
      </c:lineChart>
      <c:catAx>
        <c:axId val="6359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2928"/>
        <c:crosses val="autoZero"/>
        <c:auto val="1"/>
        <c:lblAlgn val="ctr"/>
        <c:lblOffset val="100"/>
        <c:noMultiLvlLbl val="0"/>
      </c:catAx>
      <c:valAx>
        <c:axId val="6359129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rPr>
              <a:t>Tipo de cambio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Graphs!$B$1:$I$1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Graphs!$I$4:$I$27</c:f>
              <c:numCache>
                <c:formatCode>0.00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4.0002241012705237</c:v>
                </c:pt>
                <c:pt idx="9">
                  <c:v>3.9766718994763632</c:v>
                </c:pt>
                <c:pt idx="10">
                  <c:v>3.9521351663390645</c:v>
                </c:pt>
                <c:pt idx="11">
                  <c:v>3.9296014066299843</c:v>
                </c:pt>
                <c:pt idx="12">
                  <c:v>3.9116365083020228</c:v>
                </c:pt>
                <c:pt idx="13">
                  <c:v>3.8930607346621056</c:v>
                </c:pt>
                <c:pt idx="14">
                  <c:v>3.8798847456740782</c:v>
                </c:pt>
                <c:pt idx="15">
                  <c:v>3.8659596513435446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2-493C-8105-9268816F3325}"/>
            </c:ext>
          </c:extLst>
        </c:ser>
        <c:ser>
          <c:idx val="1"/>
          <c:order val="1"/>
          <c:tx>
            <c:strRef>
              <c:f>Graphs!$J$1:$Q$1</c:f>
              <c:strCache>
                <c:ptCount val="1"/>
                <c:pt idx="0">
                  <c:v>Hawkish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Graphs!$Q$4:$Q$27</c:f>
              <c:numCache>
                <c:formatCode>0.00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3.9946806504709285</c:v>
                </c:pt>
                <c:pt idx="9">
                  <c:v>3.967257978387817</c:v>
                </c:pt>
                <c:pt idx="10">
                  <c:v>3.9397506876357324</c:v>
                </c:pt>
                <c:pt idx="11">
                  <c:v>3.9133115480724086</c:v>
                </c:pt>
                <c:pt idx="12">
                  <c:v>3.887249111291561</c:v>
                </c:pt>
                <c:pt idx="13">
                  <c:v>3.8582027997026747</c:v>
                </c:pt>
                <c:pt idx="14">
                  <c:v>3.8345435474263083</c:v>
                </c:pt>
                <c:pt idx="15">
                  <c:v>3.8107962678786218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2-493C-8105-9268816F3325}"/>
            </c:ext>
          </c:extLst>
        </c:ser>
        <c:ser>
          <c:idx val="2"/>
          <c:order val="2"/>
          <c:tx>
            <c:strRef>
              <c:f>Graphs!$R$1:$Y$1</c:f>
              <c:strCache>
                <c:ptCount val="1"/>
                <c:pt idx="0">
                  <c:v>Dovish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Graphs!$A$4:$A$27</c:f>
              <c:strCache>
                <c:ptCount val="16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  <c:pt idx="10">
                  <c:v>2022Q3</c:v>
                </c:pt>
                <c:pt idx="11">
                  <c:v>2022Q4</c:v>
                </c:pt>
                <c:pt idx="12">
                  <c:v>2023Q1</c:v>
                </c:pt>
                <c:pt idx="13">
                  <c:v>2023Q2</c:v>
                </c:pt>
                <c:pt idx="14">
                  <c:v>2023Q3</c:v>
                </c:pt>
                <c:pt idx="15">
                  <c:v>2023Q4</c:v>
                </c:pt>
              </c:strCache>
            </c:strRef>
          </c:cat>
          <c:val>
            <c:numRef>
              <c:f>Graphs!$Y$4:$Y$27</c:f>
              <c:numCache>
                <c:formatCode>0.00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4.0046419204060006</c:v>
                </c:pt>
                <c:pt idx="9">
                  <c:v>3.9869868079524351</c:v>
                </c:pt>
                <c:pt idx="10">
                  <c:v>3.9723529509524598</c:v>
                </c:pt>
                <c:pt idx="11">
                  <c:v>3.9585802479305388</c:v>
                </c:pt>
                <c:pt idx="12">
                  <c:v>3.9514621252394861</c:v>
                </c:pt>
                <c:pt idx="13">
                  <c:v>3.9475378090474611</c:v>
                </c:pt>
                <c:pt idx="14">
                  <c:v>3.9493191756572443</c:v>
                </c:pt>
                <c:pt idx="15">
                  <c:v>3.9526698358197718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2-493C-8105-9268816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3472"/>
        <c:axId val="635899872"/>
      </c:lineChart>
      <c:catAx>
        <c:axId val="6359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9872"/>
        <c:crosses val="autoZero"/>
        <c:auto val="1"/>
        <c:lblAlgn val="ctr"/>
        <c:lblOffset val="100"/>
        <c:noMultiLvlLbl val="0"/>
      </c:catAx>
      <c:valAx>
        <c:axId val="635899872"/>
        <c:scaling>
          <c:orientation val="minMax"/>
          <c:min val="3.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185531</xdr:colOff>
      <xdr:row>30</xdr:row>
      <xdr:rowOff>77777</xdr:rowOff>
    </xdr:from>
    <xdr:to>
      <xdr:col>25</xdr:col>
      <xdr:colOff>189475</xdr:colOff>
      <xdr:row>68</xdr:row>
      <xdr:rowOff>79930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657C0E-329D-4AF0-95A7-5DF1AD67F4BF}"/>
            </a:ext>
          </a:extLst>
        </xdr:cNvPr>
        <xdr:cNvGrpSpPr/>
      </xdr:nvGrpSpPr>
      <xdr:grpSpPr>
        <a:xfrm>
          <a:off x="773360" y="4170806"/>
          <a:ext cx="20643258" cy="7034324"/>
          <a:chOff x="618435" y="3832087"/>
          <a:chExt cx="16399565" cy="691730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E6A8D38-CD7B-441B-8DA2-4D76270D34EF}"/>
              </a:ext>
            </a:extLst>
          </xdr:cNvPr>
          <xdr:cNvGraphicFramePr>
            <a:graphicFrameLocks/>
          </xdr:cNvGraphicFramePr>
        </xdr:nvGraphicFramePr>
        <xdr:xfrm>
          <a:off x="618435" y="3832087"/>
          <a:ext cx="5466522" cy="34551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520F1B3-1213-47D2-A9CA-5DAF22453DBF}"/>
              </a:ext>
            </a:extLst>
          </xdr:cNvPr>
          <xdr:cNvGraphicFramePr>
            <a:graphicFrameLocks/>
          </xdr:cNvGraphicFramePr>
        </xdr:nvGraphicFramePr>
        <xdr:xfrm>
          <a:off x="6084957" y="3832087"/>
          <a:ext cx="5466521" cy="34535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13A5E9E-7B97-403D-A4F8-8502F0806528}"/>
              </a:ext>
            </a:extLst>
          </xdr:cNvPr>
          <xdr:cNvGraphicFramePr>
            <a:graphicFrameLocks/>
          </xdr:cNvGraphicFramePr>
        </xdr:nvGraphicFramePr>
        <xdr:xfrm>
          <a:off x="11551478" y="3832087"/>
          <a:ext cx="5466522" cy="34551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9CD18D0F-E05A-441B-9A3B-FBF918A92AC1}"/>
              </a:ext>
            </a:extLst>
          </xdr:cNvPr>
          <xdr:cNvGraphicFramePr>
            <a:graphicFrameLocks/>
          </xdr:cNvGraphicFramePr>
        </xdr:nvGraphicFramePr>
        <xdr:xfrm>
          <a:off x="618435" y="7294217"/>
          <a:ext cx="5463973" cy="3455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4FD0EBDF-45AD-4BD3-AAEA-4CE06616D737}"/>
              </a:ext>
            </a:extLst>
          </xdr:cNvPr>
          <xdr:cNvGraphicFramePr>
            <a:graphicFrameLocks/>
          </xdr:cNvGraphicFramePr>
        </xdr:nvGraphicFramePr>
        <xdr:xfrm>
          <a:off x="6084957" y="7294217"/>
          <a:ext cx="5463971" cy="3455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816D5A97-CC6A-4C90-ACE5-C614B092544E}"/>
              </a:ext>
            </a:extLst>
          </xdr:cNvPr>
          <xdr:cNvGraphicFramePr>
            <a:graphicFrameLocks/>
          </xdr:cNvGraphicFramePr>
        </xdr:nvGraphicFramePr>
        <xdr:xfrm>
          <a:off x="11551478" y="7294217"/>
          <a:ext cx="5463972" cy="3455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workbookViewId="0">
      <selection activeCell="C5" sqref="C5:C11"/>
    </sheetView>
  </sheetViews>
  <sheetFormatPr baseColWidth="10" defaultColWidth="14.5546875" defaultRowHeight="13.8"/>
  <cols>
    <col min="1" max="1" width="8.5546875" style="29" customWidth="1"/>
    <col min="2" max="8" width="14.5546875" style="29"/>
    <col min="9" max="10" width="14.5546875" style="26"/>
    <col min="11" max="16384" width="14.5546875" style="29"/>
  </cols>
  <sheetData>
    <row r="1" spans="1:16" s="27" customFormat="1">
      <c r="A1" s="31"/>
      <c r="B1" s="31" t="s">
        <v>111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86</v>
      </c>
      <c r="H1" s="31" t="s">
        <v>95</v>
      </c>
      <c r="I1" s="21" t="s">
        <v>96</v>
      </c>
      <c r="J1" s="21" t="s">
        <v>97</v>
      </c>
      <c r="K1" s="15" t="s">
        <v>91</v>
      </c>
      <c r="L1" s="15" t="s">
        <v>94</v>
      </c>
      <c r="M1" s="15" t="s">
        <v>86</v>
      </c>
      <c r="N1" s="15" t="s">
        <v>95</v>
      </c>
    </row>
    <row r="2" spans="1:16" s="28" customFormat="1" ht="27.6">
      <c r="A2" s="32"/>
      <c r="B2" s="32" t="s">
        <v>112</v>
      </c>
      <c r="C2" s="32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22" t="s">
        <v>104</v>
      </c>
      <c r="J2" s="22" t="s">
        <v>105</v>
      </c>
      <c r="K2" s="19" t="s">
        <v>98</v>
      </c>
      <c r="L2" s="19" t="s">
        <v>101</v>
      </c>
      <c r="M2" s="19" t="s">
        <v>102</v>
      </c>
      <c r="N2" s="19" t="s">
        <v>103</v>
      </c>
    </row>
    <row r="3" spans="1:16">
      <c r="A3" s="34" t="s">
        <v>79</v>
      </c>
      <c r="B3" s="40">
        <v>2</v>
      </c>
      <c r="C3" s="33">
        <v>4.2760894016331319</v>
      </c>
      <c r="D3" s="33">
        <v>12.259527085539524</v>
      </c>
      <c r="E3" s="33">
        <v>7.7511177524492991</v>
      </c>
      <c r="F3" s="33">
        <v>14.045665127065377</v>
      </c>
      <c r="G3" s="33">
        <v>3.6669444444444443</v>
      </c>
      <c r="H3" s="33">
        <v>-2.031370690199219</v>
      </c>
      <c r="I3" s="25">
        <v>-0.43244844199999999</v>
      </c>
      <c r="J3" s="25">
        <v>2.8454722280000002</v>
      </c>
      <c r="K3" s="16">
        <f>C3-2+AVERAGE(Data_Graphs0!M$3:M$75)</f>
        <v>4.4594881564367164</v>
      </c>
      <c r="L3" s="16">
        <f>F3-2+AVERAGE(Data_Graphs0!P$3:P$75)</f>
        <v>13.872065129714146</v>
      </c>
      <c r="M3" s="16">
        <f>G3-2+AVERAGE(Data_Graphs0!Q$3:Q$75)</f>
        <v>4.3019235159817359</v>
      </c>
      <c r="N3" s="16">
        <f>H3+AVERAGE(Data_Graphs0!R$3:R$75)</f>
        <v>-1.7053172006369814</v>
      </c>
    </row>
    <row r="4" spans="1:16">
      <c r="A4" s="34" t="s">
        <v>143</v>
      </c>
      <c r="B4" s="40">
        <v>3.333316273524455</v>
      </c>
      <c r="C4" s="33">
        <v>3.0781961943293603</v>
      </c>
      <c r="D4" s="33">
        <v>4.6710999999999654</v>
      </c>
      <c r="E4" s="33">
        <v>3.7727500407159349</v>
      </c>
      <c r="F4" s="33">
        <v>5.2128773977264773</v>
      </c>
      <c r="G4" s="33">
        <v>2.6775821227093619</v>
      </c>
      <c r="H4" s="33">
        <v>-2.3303295363077341</v>
      </c>
      <c r="I4" s="25">
        <v>-0.38233342383286345</v>
      </c>
      <c r="J4" s="25">
        <v>3.3681000000000343</v>
      </c>
      <c r="K4" s="16">
        <f>C4-2+AVERAGE(Data_Graphs0!M$3:M$75)</f>
        <v>3.2615949491329448</v>
      </c>
      <c r="L4" s="16">
        <f>F4-2+AVERAGE(Data_Graphs0!P$3:P$75)</f>
        <v>5.0392774003752461</v>
      </c>
      <c r="M4" s="16">
        <f>G4-2+AVERAGE(Data_Graphs0!Q$3:Q$75)</f>
        <v>3.3125611942466531</v>
      </c>
      <c r="N4" s="16">
        <f>H4+AVERAGE(Data_Graphs0!R$3:R$75)</f>
        <v>-2.0042760467454963</v>
      </c>
      <c r="P4" s="47"/>
    </row>
    <row r="5" spans="1:16">
      <c r="A5" s="34" t="s">
        <v>144</v>
      </c>
      <c r="B5" s="40">
        <v>3.9515104768059959</v>
      </c>
      <c r="C5" s="33">
        <v>2.9009647614610636</v>
      </c>
      <c r="D5" s="33">
        <v>1.7456999999999874</v>
      </c>
      <c r="E5" s="33">
        <v>2.3972346675211944</v>
      </c>
      <c r="F5" s="33">
        <v>4.157949558177533</v>
      </c>
      <c r="G5" s="33">
        <v>2.6741133772729646</v>
      </c>
      <c r="H5" s="33">
        <v>-2.334370602185611</v>
      </c>
      <c r="I5" s="25">
        <v>-0.64243747313716015</v>
      </c>
      <c r="J5" s="25">
        <v>4.7310999999999757</v>
      </c>
      <c r="K5" s="16">
        <f>C5-2+AVERAGE(Data_Graphs0!M$3:M$75)</f>
        <v>3.0843635162646481</v>
      </c>
      <c r="L5" s="16">
        <f>F5-2+AVERAGE(Data_Graphs0!P$3:P$75)</f>
        <v>3.9843495608263018</v>
      </c>
      <c r="M5" s="16">
        <f>G5-2+AVERAGE(Data_Graphs0!Q$3:Q$75)</f>
        <v>3.3090924488102558</v>
      </c>
      <c r="N5" s="16">
        <f>H5+AVERAGE(Data_Graphs0!R$3:R$75)</f>
        <v>-2.0083171126233736</v>
      </c>
      <c r="P5" s="47"/>
    </row>
    <row r="6" spans="1:16">
      <c r="A6" s="34" t="s">
        <v>145</v>
      </c>
      <c r="B6" s="40">
        <v>4.2647463059676403</v>
      </c>
      <c r="C6" s="33">
        <v>2.8490829121232064</v>
      </c>
      <c r="D6" s="33">
        <v>2.7041999999999975</v>
      </c>
      <c r="E6" s="33">
        <v>2.7859096159501249</v>
      </c>
      <c r="F6" s="33">
        <v>1.3108225375104536</v>
      </c>
      <c r="G6" s="33">
        <v>2.6883165625414009</v>
      </c>
      <c r="H6" s="33">
        <v>-2.4453183772683142</v>
      </c>
      <c r="I6" s="25">
        <v>-0.53501492092680314</v>
      </c>
      <c r="J6" s="25">
        <v>4.5385000000000426</v>
      </c>
      <c r="K6" s="16">
        <f>C6-2+AVERAGE(Data_Graphs0!M$3:M$75)</f>
        <v>3.0324816669267909</v>
      </c>
      <c r="L6" s="16">
        <f>F6-2+AVERAGE(Data_Graphs0!P$3:P$75)</f>
        <v>1.1372225401592226</v>
      </c>
      <c r="M6" s="16">
        <f>G6-2+AVERAGE(Data_Graphs0!Q$3:Q$75)</f>
        <v>3.3232956340786921</v>
      </c>
      <c r="N6" s="16">
        <f>H6+AVERAGE(Data_Graphs0!R$3:R$75)</f>
        <v>-2.1192648877060769</v>
      </c>
      <c r="P6" s="47"/>
    </row>
    <row r="7" spans="1:16">
      <c r="A7" s="34" t="s">
        <v>146</v>
      </c>
      <c r="B7" s="40">
        <v>4.4391721794060901</v>
      </c>
      <c r="C7" s="33">
        <v>2.6265164624829369</v>
      </c>
      <c r="D7" s="33">
        <v>4.9618999999999591</v>
      </c>
      <c r="E7" s="33">
        <v>3.6448137463465091</v>
      </c>
      <c r="F7" s="33">
        <v>-0.17285014827202289</v>
      </c>
      <c r="G7" s="33">
        <v>2.7167512784346748</v>
      </c>
      <c r="H7" s="33">
        <v>-2.2612355372070878</v>
      </c>
      <c r="I7" s="25">
        <v>-0.32638090710496248</v>
      </c>
      <c r="J7" s="25">
        <v>3.7871000000000086</v>
      </c>
      <c r="K7" s="16">
        <f>C7-2+AVERAGE(Data_Graphs0!M$3:M$75)</f>
        <v>2.8099152172865214</v>
      </c>
      <c r="L7" s="16">
        <f>F7-2+AVERAGE(Data_Graphs0!P$3:P$75)</f>
        <v>-0.34645014562325405</v>
      </c>
      <c r="M7" s="16">
        <f>G7-2+AVERAGE(Data_Graphs0!Q$3:Q$75)</f>
        <v>3.3517303499719659</v>
      </c>
      <c r="N7" s="16">
        <f>H7+AVERAGE(Data_Graphs0!R$3:R$75)</f>
        <v>-1.9351820476448502</v>
      </c>
      <c r="P7" s="47"/>
    </row>
    <row r="8" spans="1:16">
      <c r="A8" s="34" t="s">
        <v>147</v>
      </c>
      <c r="B8" s="40">
        <v>4.6099715661209446</v>
      </c>
      <c r="C8" s="33">
        <v>2.5243286753990768</v>
      </c>
      <c r="D8" s="33">
        <v>3.1338000000000363</v>
      </c>
      <c r="E8" s="33">
        <v>2.7900764570648162</v>
      </c>
      <c r="F8" s="33">
        <v>-0.16360718223548781</v>
      </c>
      <c r="G8" s="33">
        <v>2.6783072539224091</v>
      </c>
      <c r="H8" s="33">
        <v>-1.8161718454513143</v>
      </c>
      <c r="I8" s="25">
        <v>-0.14843918471867409</v>
      </c>
      <c r="J8" s="25">
        <v>5.2199000000000462</v>
      </c>
      <c r="K8" s="16">
        <f>C8-2+AVERAGE(Data_Graphs0!M$3:M$75)</f>
        <v>2.7077274302026613</v>
      </c>
      <c r="L8" s="16">
        <f>F8-2+AVERAGE(Data_Graphs0!P$3:P$75)</f>
        <v>-0.33720717958671886</v>
      </c>
      <c r="M8" s="16">
        <f>G8-2+AVERAGE(Data_Graphs0!Q$3:Q$75)</f>
        <v>3.3132863254597003</v>
      </c>
      <c r="N8" s="16">
        <f>H8+AVERAGE(Data_Graphs0!R$3:R$75)</f>
        <v>-1.4901183558890767</v>
      </c>
      <c r="P8" s="47"/>
    </row>
    <row r="9" spans="1:16">
      <c r="A9" s="34" t="s">
        <v>148</v>
      </c>
      <c r="B9" s="40">
        <v>4.6651564484268535</v>
      </c>
      <c r="C9" s="33">
        <v>2.4040399998008719</v>
      </c>
      <c r="D9" s="33">
        <v>1.4192000000000269</v>
      </c>
      <c r="E9" s="33">
        <v>1.9746202146876952</v>
      </c>
      <c r="F9" s="33">
        <v>0.60514008134885866</v>
      </c>
      <c r="G9" s="33">
        <v>2.569463529178329</v>
      </c>
      <c r="H9" s="33">
        <v>-1.8860517005905058</v>
      </c>
      <c r="I9" s="25">
        <v>-1.2304984422154259E-2</v>
      </c>
      <c r="J9" s="25">
        <v>3.9283000000000299</v>
      </c>
      <c r="K9" s="16">
        <f>C9-2+AVERAGE(Data_Graphs0!M$3:M$75)</f>
        <v>2.5874387546044564</v>
      </c>
      <c r="L9" s="16">
        <f>F9-2+AVERAGE(Data_Graphs0!P$3:P$75)</f>
        <v>0.43154008399762778</v>
      </c>
      <c r="M9" s="16">
        <f>G9-2+AVERAGE(Data_Graphs0!Q$3:Q$75)</f>
        <v>3.2044426007156201</v>
      </c>
      <c r="N9" s="16">
        <f>H9+AVERAGE(Data_Graphs0!R$3:R$75)</f>
        <v>-1.5599982110282682</v>
      </c>
      <c r="P9" s="47"/>
    </row>
    <row r="10" spans="1:16">
      <c r="A10" s="34" t="s">
        <v>149</v>
      </c>
      <c r="B10" s="40">
        <v>4.7001465926017438</v>
      </c>
      <c r="C10" s="33">
        <v>2.3362078307749843</v>
      </c>
      <c r="D10" s="33">
        <v>2.0724000000000129</v>
      </c>
      <c r="E10" s="33">
        <v>2.2211797023221638</v>
      </c>
      <c r="F10" s="33">
        <v>0.62976538844785168</v>
      </c>
      <c r="G10" s="33">
        <v>2.4975432620452498</v>
      </c>
      <c r="H10" s="33">
        <v>-1.3469349552902583</v>
      </c>
      <c r="I10" s="25">
        <v>-7.6237325228245029E-2</v>
      </c>
      <c r="J10" s="25">
        <v>3.0158999999999905</v>
      </c>
      <c r="K10" s="16">
        <f>C10-2+AVERAGE(Data_Graphs0!M$3:M$75)</f>
        <v>2.5196065855785688</v>
      </c>
      <c r="L10" s="16">
        <f>F10-2+AVERAGE(Data_Graphs0!P$3:P$75)</f>
        <v>0.45616539109662058</v>
      </c>
      <c r="M10" s="16">
        <f>G10-2+AVERAGE(Data_Graphs0!Q$3:Q$75)</f>
        <v>3.132522333582541</v>
      </c>
      <c r="N10" s="16">
        <f>H10+AVERAGE(Data_Graphs0!R$3:R$75)</f>
        <v>-1.0208814657280207</v>
      </c>
      <c r="P10" s="47"/>
    </row>
    <row r="11" spans="1:16">
      <c r="A11" s="34" t="s">
        <v>150</v>
      </c>
      <c r="B11" s="40">
        <v>4.6904374628958543</v>
      </c>
      <c r="C11" s="33">
        <v>2.3007190240959705</v>
      </c>
      <c r="D11" s="33">
        <v>3.4085000000000027</v>
      </c>
      <c r="E11" s="33">
        <v>2.7837447630194077</v>
      </c>
      <c r="F11" s="33">
        <v>1.0467966233203985</v>
      </c>
      <c r="G11" s="33">
        <v>2.4462723499949015</v>
      </c>
      <c r="H11" s="33">
        <v>-1.4279090945256838</v>
      </c>
      <c r="I11" s="25">
        <v>-0.30473122275848497</v>
      </c>
      <c r="J11" s="25">
        <v>3.5450999999999442</v>
      </c>
      <c r="K11" s="16">
        <f>C11-2+AVERAGE(Data_Graphs0!M$3:M$75)</f>
        <v>2.484117778899555</v>
      </c>
      <c r="L11" s="16">
        <f>F11-2+AVERAGE(Data_Graphs0!P$3:P$75)</f>
        <v>0.87319662596916747</v>
      </c>
      <c r="M11" s="16">
        <f>G11-2+AVERAGE(Data_Graphs0!Q$3:Q$75)</f>
        <v>3.0812514215321927</v>
      </c>
      <c r="N11" s="16">
        <f>H11+AVERAGE(Data_Graphs0!R$3:R$75)</f>
        <v>-1.1018556049634463</v>
      </c>
    </row>
    <row r="12" spans="1:16">
      <c r="E12" s="30"/>
    </row>
    <row r="13" spans="1:16">
      <c r="E13" s="30"/>
    </row>
    <row r="14" spans="1:16">
      <c r="E14" s="30"/>
    </row>
    <row r="15" spans="1:16">
      <c r="E15" s="30"/>
    </row>
    <row r="16" spans="1:16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2CD-A188-4BEC-B475-E3B4C22DE7CF}">
  <dimension ref="A1:V251"/>
  <sheetViews>
    <sheetView workbookViewId="0">
      <pane xSplit="1" ySplit="2" topLeftCell="J66" activePane="bottomRight" state="frozen"/>
      <selection activeCell="B3" sqref="B3:J11"/>
      <selection pane="topRight" activeCell="B3" sqref="B3:J11"/>
      <selection pane="bottomLeft" activeCell="B3" sqref="B3:J11"/>
      <selection pane="bottomRight" activeCell="H12" sqref="H12"/>
    </sheetView>
  </sheetViews>
  <sheetFormatPr baseColWidth="10" defaultColWidth="14.5546875" defaultRowHeight="13.8"/>
  <cols>
    <col min="1" max="1" width="8.5546875" style="1" customWidth="1"/>
    <col min="2" max="2" width="21.6640625" style="3" customWidth="1"/>
    <col min="3" max="16384" width="14.5546875" style="1"/>
  </cols>
  <sheetData>
    <row r="1" spans="1:22" s="2" customFormat="1">
      <c r="A1" s="71"/>
      <c r="B1" s="41" t="s">
        <v>111</v>
      </c>
      <c r="C1" s="73" t="s">
        <v>80</v>
      </c>
      <c r="D1" s="73" t="s">
        <v>81</v>
      </c>
      <c r="E1" s="73" t="s">
        <v>88</v>
      </c>
      <c r="F1" s="60" t="s">
        <v>90</v>
      </c>
      <c r="G1" s="73" t="s">
        <v>82</v>
      </c>
      <c r="H1" s="73" t="s">
        <v>118</v>
      </c>
      <c r="I1" s="73" t="s">
        <v>122</v>
      </c>
      <c r="J1" s="73" t="s">
        <v>119</v>
      </c>
      <c r="K1" s="60" t="s">
        <v>96</v>
      </c>
      <c r="L1" s="60" t="s">
        <v>97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86</v>
      </c>
      <c r="R1" s="15" t="s">
        <v>95</v>
      </c>
      <c r="S1" s="72" t="s">
        <v>106</v>
      </c>
      <c r="T1" s="60" t="s">
        <v>141</v>
      </c>
      <c r="U1" s="72" t="s">
        <v>107</v>
      </c>
      <c r="V1" s="72" t="s">
        <v>108</v>
      </c>
    </row>
    <row r="2" spans="1:22" s="17" customFormat="1" ht="55.2">
      <c r="A2" s="20"/>
      <c r="B2" s="42" t="s">
        <v>112</v>
      </c>
      <c r="C2" s="18" t="s">
        <v>83</v>
      </c>
      <c r="D2" s="18" t="s">
        <v>84</v>
      </c>
      <c r="E2" s="18" t="s">
        <v>89</v>
      </c>
      <c r="F2" s="18" t="s">
        <v>87</v>
      </c>
      <c r="G2" s="18" t="s">
        <v>85</v>
      </c>
      <c r="H2" s="18" t="s">
        <v>125</v>
      </c>
      <c r="I2" s="18" t="s">
        <v>123</v>
      </c>
      <c r="J2" s="18" t="s">
        <v>121</v>
      </c>
      <c r="K2" s="18" t="s">
        <v>104</v>
      </c>
      <c r="L2" s="18" t="s">
        <v>120</v>
      </c>
      <c r="M2" s="19" t="s">
        <v>98</v>
      </c>
      <c r="N2" s="19" t="s">
        <v>99</v>
      </c>
      <c r="O2" s="19" t="s">
        <v>100</v>
      </c>
      <c r="P2" s="19" t="s">
        <v>101</v>
      </c>
      <c r="Q2" s="19" t="s">
        <v>102</v>
      </c>
      <c r="R2" s="19" t="s">
        <v>103</v>
      </c>
      <c r="S2" s="22" t="s">
        <v>109</v>
      </c>
      <c r="T2" s="22" t="s">
        <v>142</v>
      </c>
      <c r="U2" s="22" t="s">
        <v>110</v>
      </c>
      <c r="V2" s="61" t="s">
        <v>151</v>
      </c>
    </row>
    <row r="3" spans="1:22">
      <c r="A3" s="5" t="s">
        <v>0</v>
      </c>
      <c r="B3" s="12">
        <v>2.7166666666666668</v>
      </c>
      <c r="C3" s="10">
        <v>64.636872100565995</v>
      </c>
      <c r="D3" s="11">
        <v>49.012715079642966</v>
      </c>
      <c r="E3" s="10">
        <v>56.399489428853464</v>
      </c>
      <c r="F3" s="10">
        <v>71.765527461437571</v>
      </c>
      <c r="G3" s="12">
        <v>3.4652357256778337</v>
      </c>
      <c r="H3" s="12">
        <v>100</v>
      </c>
      <c r="I3" s="12"/>
      <c r="J3" s="10">
        <v>-1.94931050524959</v>
      </c>
      <c r="K3" s="10">
        <v>-0.69548864099999996</v>
      </c>
      <c r="L3" s="6">
        <v>5.1824863609999996</v>
      </c>
      <c r="M3" s="16">
        <v>0.93834922815236865</v>
      </c>
      <c r="N3" s="16">
        <v>-9.068545767853708</v>
      </c>
      <c r="O3" s="16">
        <v>-2.8866538983843726</v>
      </c>
      <c r="P3" s="16">
        <v>-2.5683170545451328</v>
      </c>
      <c r="Q3" s="16">
        <v>1.9736111111111108</v>
      </c>
      <c r="R3" s="16">
        <v>2.2245225624239362</v>
      </c>
      <c r="S3" s="25">
        <v>1.4786455508832619</v>
      </c>
      <c r="T3" s="25"/>
      <c r="U3" s="25">
        <v>-1.018423459865736</v>
      </c>
      <c r="V3" s="25">
        <v>-2.4656375555085708</v>
      </c>
    </row>
    <row r="4" spans="1:22">
      <c r="A4" s="5" t="s">
        <v>1</v>
      </c>
      <c r="B4" s="8">
        <v>2.4500000000000002</v>
      </c>
      <c r="C4" s="6">
        <v>64.908054411304121</v>
      </c>
      <c r="D4" s="7">
        <v>49.846049627822339</v>
      </c>
      <c r="E4" s="6">
        <v>57.016421964970867</v>
      </c>
      <c r="F4" s="6">
        <v>73.405571823761719</v>
      </c>
      <c r="G4" s="8">
        <v>3.4580558213716066</v>
      </c>
      <c r="H4" s="8">
        <f t="shared" ref="H4:H67" si="0">H3*(1+J4/100)^(1/4)</f>
        <v>101.91820108437055</v>
      </c>
      <c r="I4" s="8"/>
      <c r="J4" s="6">
        <f>L4+4*(K4-K3)</f>
        <v>7.8964108049999995</v>
      </c>
      <c r="K4" s="6">
        <v>-3.6316474000000001E-2</v>
      </c>
      <c r="L4" s="6">
        <v>5.2597221369999998</v>
      </c>
      <c r="M4" s="16">
        <v>0.94808209149654932</v>
      </c>
      <c r="N4" s="16">
        <v>6.9740910934369849</v>
      </c>
      <c r="O4" s="16">
        <v>3.1290939073565838</v>
      </c>
      <c r="P4" s="16">
        <v>-3.2465023305550234</v>
      </c>
      <c r="Q4" s="16">
        <v>2.0430555555555556</v>
      </c>
      <c r="R4" s="16">
        <v>-0.82622029064431945</v>
      </c>
      <c r="S4" s="25">
        <v>1.0780122723514252</v>
      </c>
      <c r="T4" s="25"/>
      <c r="U4" s="25">
        <v>7.7549447327251997E-2</v>
      </c>
      <c r="V4" s="25">
        <v>-3.729191657722486</v>
      </c>
    </row>
    <row r="5" spans="1:22">
      <c r="A5" s="5" t="s">
        <v>2</v>
      </c>
      <c r="B5" s="8">
        <v>2.6583333333333337</v>
      </c>
      <c r="C5" s="6">
        <v>65.178963783064617</v>
      </c>
      <c r="D5" s="7">
        <v>49.817930323851527</v>
      </c>
      <c r="E5" s="6">
        <v>57.104196502497707</v>
      </c>
      <c r="F5" s="6">
        <v>75.445518109419808</v>
      </c>
      <c r="G5" s="8">
        <v>3.5753174603174602</v>
      </c>
      <c r="H5" s="8">
        <f t="shared" si="0"/>
        <v>102.72680094493099</v>
      </c>
      <c r="I5" s="8"/>
      <c r="J5" s="6">
        <f t="shared" ref="J5:J68" si="1">L5+4*(K5-K4)</f>
        <v>3.2114922340000005</v>
      </c>
      <c r="K5" s="6">
        <v>-0.53353531899999995</v>
      </c>
      <c r="L5" s="6">
        <v>5.2003676140000001</v>
      </c>
      <c r="M5" s="16">
        <v>2.3763022458643368</v>
      </c>
      <c r="N5" s="16">
        <v>-0.91791107144137962</v>
      </c>
      <c r="O5" s="16">
        <v>1.1468592072670925</v>
      </c>
      <c r="P5" s="16">
        <v>10.884751799674319</v>
      </c>
      <c r="Q5" s="16">
        <v>2.0356944444444443</v>
      </c>
      <c r="R5" s="16">
        <v>14.269529982592942</v>
      </c>
      <c r="S5" s="25">
        <v>1.230553231171605</v>
      </c>
      <c r="T5" s="25"/>
      <c r="U5" s="25">
        <v>0.28616461884072297</v>
      </c>
      <c r="V5" s="25">
        <v>-4.2587624036449778E-2</v>
      </c>
    </row>
    <row r="6" spans="1:22">
      <c r="A6" s="5" t="s">
        <v>3</v>
      </c>
      <c r="B6" s="8">
        <v>3.8333333333333335</v>
      </c>
      <c r="C6" s="6">
        <v>65.25342497695631</v>
      </c>
      <c r="D6" s="7">
        <v>50.4927212385304</v>
      </c>
      <c r="E6" s="6">
        <v>57.554929863472239</v>
      </c>
      <c r="F6" s="6">
        <v>80.288352447265495</v>
      </c>
      <c r="G6" s="8">
        <v>3.5720182539682539</v>
      </c>
      <c r="H6" s="8">
        <f t="shared" si="0"/>
        <v>103.97927264789077</v>
      </c>
      <c r="I6" s="8"/>
      <c r="J6" s="6">
        <f t="shared" si="1"/>
        <v>4.9668212309999991</v>
      </c>
      <c r="K6" s="6">
        <v>-0.58968675800000003</v>
      </c>
      <c r="L6" s="6">
        <v>5.1914269869999998</v>
      </c>
      <c r="M6" s="16">
        <v>0.76029072615282356</v>
      </c>
      <c r="N6" s="16">
        <v>11.1649240547115</v>
      </c>
      <c r="O6" s="16">
        <v>4.5048253415541417</v>
      </c>
      <c r="P6" s="16">
        <v>5.2381125779613846</v>
      </c>
      <c r="Q6" s="16">
        <v>2.0958333333333332</v>
      </c>
      <c r="R6" s="16">
        <v>-0.36859860045642678</v>
      </c>
      <c r="S6" s="25">
        <v>1.253671596012107</v>
      </c>
      <c r="T6" s="25"/>
      <c r="U6" s="25">
        <v>1.4348558692149016</v>
      </c>
      <c r="V6" s="25">
        <v>2.4124932687129563</v>
      </c>
    </row>
    <row r="7" spans="1:22">
      <c r="A7" s="5" t="s">
        <v>4</v>
      </c>
      <c r="B7" s="8">
        <v>3.625</v>
      </c>
      <c r="C7" s="6">
        <v>65.698242974728814</v>
      </c>
      <c r="D7" s="7">
        <v>50.903291985833079</v>
      </c>
      <c r="E7" s="6">
        <v>57.994250870440226</v>
      </c>
      <c r="F7" s="6">
        <v>81.025562328778278</v>
      </c>
      <c r="G7" s="8">
        <v>3.4865020202020198</v>
      </c>
      <c r="H7" s="8">
        <f t="shared" si="0"/>
        <v>105.23773389313479</v>
      </c>
      <c r="I7" s="8">
        <f t="shared" ref="I7:I70" si="2">H7/H3*100-100</f>
        <v>5.2377338931347737</v>
      </c>
      <c r="J7" s="6">
        <f t="shared" si="1"/>
        <v>4.9298012950000007</v>
      </c>
      <c r="K7" s="6">
        <v>-0.64983880800000005</v>
      </c>
      <c r="L7" s="6">
        <v>5.1704094950000004</v>
      </c>
      <c r="M7" s="16">
        <v>2.5226625361467914</v>
      </c>
      <c r="N7" s="16">
        <v>2.4162764641948886</v>
      </c>
      <c r="O7" s="16">
        <v>2.4828451705338095</v>
      </c>
      <c r="P7" s="16">
        <v>-0.48706661270406792</v>
      </c>
      <c r="Q7" s="16">
        <v>2.3069444444444445</v>
      </c>
      <c r="R7" s="16">
        <v>-9.2378016431943095</v>
      </c>
      <c r="S7" s="25">
        <v>1.6486698420134172</v>
      </c>
      <c r="T7" s="38">
        <f>D7/D3*100-100</f>
        <v>3.857319275453392</v>
      </c>
      <c r="U7" s="25">
        <v>2.8087977127224439</v>
      </c>
      <c r="V7" s="25">
        <v>2.9550776168588921</v>
      </c>
    </row>
    <row r="8" spans="1:22">
      <c r="A8" s="5" t="s">
        <v>5</v>
      </c>
      <c r="B8" s="8">
        <v>3.625</v>
      </c>
      <c r="C8" s="6">
        <v>66.802572212099392</v>
      </c>
      <c r="D8" s="7">
        <v>50.806138247045823</v>
      </c>
      <c r="E8" s="6">
        <v>58.381038433532353</v>
      </c>
      <c r="F8" s="6">
        <v>81.449314670230024</v>
      </c>
      <c r="G8" s="8">
        <v>3.4756738095238098</v>
      </c>
      <c r="H8" s="8">
        <f t="shared" si="0"/>
        <v>106.75253833295695</v>
      </c>
      <c r="I8" s="8">
        <f t="shared" si="2"/>
        <v>4.7433502526054099</v>
      </c>
      <c r="J8" s="6">
        <f t="shared" si="1"/>
        <v>5.8831591210000003</v>
      </c>
      <c r="K8" s="6">
        <v>-0.46588212299999998</v>
      </c>
      <c r="L8" s="6">
        <v>5.147332381</v>
      </c>
      <c r="M8" s="16">
        <v>6.2107836115726123</v>
      </c>
      <c r="N8" s="16">
        <v>-6.0629039122319206</v>
      </c>
      <c r="O8" s="16">
        <v>1.4862967809372796</v>
      </c>
      <c r="P8" s="16">
        <v>6.4511104551288723</v>
      </c>
      <c r="Q8" s="16">
        <v>2.5427083333333336</v>
      </c>
      <c r="R8" s="16">
        <v>-1.2365253626209216</v>
      </c>
      <c r="S8" s="25">
        <v>2.9483368990570469</v>
      </c>
      <c r="T8" s="38">
        <f t="shared" ref="T8:T71" si="3">D8/D4*100-100</f>
        <v>1.9261077385109218</v>
      </c>
      <c r="U8" s="25">
        <v>2.3969052727051299</v>
      </c>
      <c r="V8" s="25">
        <v>5.4432178380150686</v>
      </c>
    </row>
    <row r="9" spans="1:22">
      <c r="A9" s="5" t="s">
        <v>6</v>
      </c>
      <c r="B9" s="8">
        <v>3</v>
      </c>
      <c r="C9" s="6">
        <v>66.99235593619278</v>
      </c>
      <c r="D9" s="7">
        <v>50.422735861540396</v>
      </c>
      <c r="E9" s="6">
        <v>58.216963972630161</v>
      </c>
      <c r="F9" s="6">
        <v>80.92277158662084</v>
      </c>
      <c r="G9" s="8">
        <v>3.4781652236652234</v>
      </c>
      <c r="H9" s="8">
        <f t="shared" si="0"/>
        <v>107.31196900195337</v>
      </c>
      <c r="I9" s="8">
        <f t="shared" si="2"/>
        <v>4.4634584303665576</v>
      </c>
      <c r="J9" s="6">
        <f t="shared" si="1"/>
        <v>2.1127124789999994</v>
      </c>
      <c r="K9" s="6">
        <v>-1.2022089380000001</v>
      </c>
      <c r="L9" s="6">
        <v>5.0580197389999997</v>
      </c>
      <c r="M9" s="16">
        <v>1.702564957792374</v>
      </c>
      <c r="N9" s="16">
        <v>-4.3702395684945277</v>
      </c>
      <c r="O9" s="16">
        <v>-0.55852495393716728</v>
      </c>
      <c r="P9" s="16">
        <v>0.10784912585641848</v>
      </c>
      <c r="Q9" s="16">
        <v>2.1761805555555558</v>
      </c>
      <c r="R9" s="16">
        <v>0.28703432853141031</v>
      </c>
      <c r="S9" s="25">
        <v>2.7785418299474784</v>
      </c>
      <c r="T9" s="38">
        <f t="shared" si="3"/>
        <v>1.2140318430677581</v>
      </c>
      <c r="U9" s="25">
        <v>1.9625340206836706</v>
      </c>
      <c r="V9" s="25">
        <v>2.7821567040177353</v>
      </c>
    </row>
    <row r="10" spans="1:22">
      <c r="A10" s="5" t="s">
        <v>7</v>
      </c>
      <c r="B10" s="8">
        <v>2.5833333333333335</v>
      </c>
      <c r="C10" s="6">
        <v>67.009061475524604</v>
      </c>
      <c r="D10" s="7">
        <v>51.097094239930961</v>
      </c>
      <c r="E10" s="6">
        <v>58.640074196872888</v>
      </c>
      <c r="F10" s="6">
        <v>81.907004788684333</v>
      </c>
      <c r="G10" s="8">
        <v>3.4764854978354962</v>
      </c>
      <c r="H10" s="8">
        <f t="shared" si="0"/>
        <v>107.64339538740656</v>
      </c>
      <c r="I10" s="8">
        <f t="shared" si="2"/>
        <v>3.5238972597199734</v>
      </c>
      <c r="J10" s="6">
        <f t="shared" si="1"/>
        <v>1.2411101470000006</v>
      </c>
      <c r="K10" s="6">
        <v>-2.1467818639999998</v>
      </c>
      <c r="L10" s="6">
        <v>5.0194018509999996</v>
      </c>
      <c r="M10" s="16">
        <v>0.30944190898836155</v>
      </c>
      <c r="N10" s="16">
        <v>11.239308561067251</v>
      </c>
      <c r="O10" s="16">
        <v>4.1834511594527779</v>
      </c>
      <c r="P10" s="16">
        <v>2.2794045014239872</v>
      </c>
      <c r="Q10" s="16">
        <v>2.0206944444444446</v>
      </c>
      <c r="R10" s="16">
        <v>-0.19303389198364052</v>
      </c>
      <c r="S10" s="25">
        <v>2.6633785590821635</v>
      </c>
      <c r="T10" s="38">
        <f t="shared" si="3"/>
        <v>1.1969507417622935</v>
      </c>
      <c r="U10" s="25">
        <v>1.8840544334648657</v>
      </c>
      <c r="V10" s="25">
        <v>2.0519978967294294</v>
      </c>
    </row>
    <row r="11" spans="1:22">
      <c r="A11" s="5" t="s">
        <v>8</v>
      </c>
      <c r="B11" s="8">
        <v>2.5</v>
      </c>
      <c r="C11" s="6">
        <v>67.145790419101886</v>
      </c>
      <c r="D11" s="7">
        <v>52.781909688247652</v>
      </c>
      <c r="E11" s="6">
        <v>59.730021125098638</v>
      </c>
      <c r="F11" s="6">
        <v>86.425756948838568</v>
      </c>
      <c r="G11" s="8">
        <v>3.471917149758454</v>
      </c>
      <c r="H11" s="8">
        <f t="shared" si="0"/>
        <v>110.14965856733563</v>
      </c>
      <c r="I11" s="8">
        <f t="shared" si="2"/>
        <v>4.6674557618170809</v>
      </c>
      <c r="J11" s="6">
        <f t="shared" si="1"/>
        <v>9.6435448919999995</v>
      </c>
      <c r="K11" s="6">
        <v>-1.004964508</v>
      </c>
      <c r="L11" s="6">
        <v>5.0762754680000004</v>
      </c>
      <c r="M11" s="16">
        <v>0.67970170166298249</v>
      </c>
      <c r="N11" s="16">
        <v>17.721411898233065</v>
      </c>
      <c r="O11" s="16">
        <v>6.7429153259175756</v>
      </c>
      <c r="P11" s="16">
        <v>7.9894277558669069</v>
      </c>
      <c r="Q11" s="16">
        <v>2.4762500000000003</v>
      </c>
      <c r="R11" s="16">
        <v>-0.52459315784485483</v>
      </c>
      <c r="S11" s="25">
        <v>2.1988628110174657</v>
      </c>
      <c r="T11" s="38">
        <f t="shared" si="3"/>
        <v>3.6905622978910912</v>
      </c>
      <c r="U11" s="25">
        <v>2.9267336286223911</v>
      </c>
      <c r="V11" s="25">
        <v>4.1590329985048857</v>
      </c>
    </row>
    <row r="12" spans="1:22">
      <c r="A12" s="5" t="s">
        <v>9</v>
      </c>
      <c r="B12" s="8">
        <v>2.5</v>
      </c>
      <c r="C12" s="6">
        <v>67.239097421684846</v>
      </c>
      <c r="D12" s="7">
        <v>53.746944469832449</v>
      </c>
      <c r="E12" s="6">
        <v>60.369595523450222</v>
      </c>
      <c r="F12" s="6">
        <v>88.236538980147586</v>
      </c>
      <c r="G12" s="8">
        <v>3.4780182539682536</v>
      </c>
      <c r="H12" s="8">
        <f t="shared" si="0"/>
        <v>111.55521663045215</v>
      </c>
      <c r="I12" s="8">
        <f t="shared" si="2"/>
        <v>4.4988890873169112</v>
      </c>
      <c r="J12" s="6">
        <f t="shared" si="1"/>
        <v>5.2027068820000002</v>
      </c>
      <c r="K12" s="6">
        <v>-0.96881612699999997</v>
      </c>
      <c r="L12" s="6">
        <v>5.0581133579999999</v>
      </c>
      <c r="M12" s="16">
        <v>3.5988512261386774E-2</v>
      </c>
      <c r="N12" s="16">
        <v>9.1844363384318228</v>
      </c>
      <c r="O12" s="16">
        <v>3.4286111609300063</v>
      </c>
      <c r="P12" s="16">
        <v>10.15025113741852</v>
      </c>
      <c r="Q12" s="16">
        <v>2.6533333333333333</v>
      </c>
      <c r="R12" s="16">
        <v>0.70476393849185914</v>
      </c>
      <c r="S12" s="25">
        <v>0.67994672779250198</v>
      </c>
      <c r="T12" s="38">
        <f t="shared" si="3"/>
        <v>5.7882892190839215</v>
      </c>
      <c r="U12" s="25">
        <v>3.4157087233540162</v>
      </c>
      <c r="V12" s="25">
        <v>5.0523478801699939</v>
      </c>
    </row>
    <row r="13" spans="1:22">
      <c r="A13" s="5" t="s">
        <v>10</v>
      </c>
      <c r="B13" s="8">
        <v>2.6666666666666665</v>
      </c>
      <c r="C13" s="6">
        <v>67.316116848900151</v>
      </c>
      <c r="D13" s="7">
        <v>54.37391524668908</v>
      </c>
      <c r="E13" s="6">
        <v>60.783920586643511</v>
      </c>
      <c r="F13" s="6">
        <v>89.536579077672741</v>
      </c>
      <c r="G13" s="8">
        <v>3.3981144300144295</v>
      </c>
      <c r="H13" s="8">
        <f t="shared" si="0"/>
        <v>112.47042074717234</v>
      </c>
      <c r="I13" s="8">
        <f t="shared" si="2"/>
        <v>4.806967753173069</v>
      </c>
      <c r="J13" s="6">
        <f t="shared" si="1"/>
        <v>3.3222235050000002</v>
      </c>
      <c r="K13" s="6">
        <v>-1.405597164</v>
      </c>
      <c r="L13" s="6">
        <v>5.0693476530000003</v>
      </c>
      <c r="M13" s="16">
        <v>0.94304749848703739</v>
      </c>
      <c r="N13" s="16">
        <v>7.2118905514528375</v>
      </c>
      <c r="O13" s="16">
        <v>3.3149908459584543</v>
      </c>
      <c r="P13" s="16">
        <v>-0.86550625284780303</v>
      </c>
      <c r="Q13" s="16">
        <v>2.8754861111111105</v>
      </c>
      <c r="R13" s="16">
        <v>-8.8777216934102228</v>
      </c>
      <c r="S13" s="25">
        <v>0.49144788070081269</v>
      </c>
      <c r="T13" s="38">
        <f t="shared" si="3"/>
        <v>7.8361067039252532</v>
      </c>
      <c r="U13" s="25">
        <v>4.4084043397990103</v>
      </c>
      <c r="V13" s="25">
        <v>4.7960537224340793</v>
      </c>
    </row>
    <row r="14" spans="1:22">
      <c r="A14" s="5" t="s">
        <v>11</v>
      </c>
      <c r="B14" s="8">
        <v>3</v>
      </c>
      <c r="C14" s="6">
        <v>67.694965960755482</v>
      </c>
      <c r="D14" s="7">
        <v>54.292656335115147</v>
      </c>
      <c r="E14" s="6">
        <v>60.888698624354696</v>
      </c>
      <c r="F14" s="6">
        <v>91.20044213686036</v>
      </c>
      <c r="G14" s="8">
        <v>3.3040866161616158</v>
      </c>
      <c r="H14" s="8">
        <f t="shared" si="0"/>
        <v>114.50351558113232</v>
      </c>
      <c r="I14" s="8">
        <f t="shared" si="2"/>
        <v>6.3730061366387787</v>
      </c>
      <c r="J14" s="6">
        <f t="shared" si="1"/>
        <v>7.4291166000000004</v>
      </c>
      <c r="K14" s="6">
        <v>-0.840510804</v>
      </c>
      <c r="L14" s="6">
        <v>5.1687711600000004</v>
      </c>
      <c r="M14" s="16">
        <v>2.3622232375691166</v>
      </c>
      <c r="N14" s="16">
        <v>1.1063097629855578</v>
      </c>
      <c r="O14" s="16">
        <v>1.8744597668230334</v>
      </c>
      <c r="P14" s="16">
        <v>-5.2871724926200514</v>
      </c>
      <c r="Q14" s="16">
        <v>2.6293055555555553</v>
      </c>
      <c r="R14" s="16">
        <v>-10.617253094972966</v>
      </c>
      <c r="S14" s="25">
        <v>1.0016753240654541</v>
      </c>
      <c r="T14" s="38">
        <f t="shared" si="3"/>
        <v>6.2539017975839215</v>
      </c>
      <c r="U14" s="25">
        <v>3.8250390929408518</v>
      </c>
      <c r="V14" s="25">
        <v>2.8016491396037679</v>
      </c>
    </row>
    <row r="15" spans="1:22">
      <c r="A15" s="5" t="s">
        <v>12</v>
      </c>
      <c r="B15" s="8">
        <v>3</v>
      </c>
      <c r="C15" s="6">
        <v>67.881997976382863</v>
      </c>
      <c r="D15" s="7">
        <v>54.425263702177887</v>
      </c>
      <c r="E15" s="6">
        <v>61.040560375929637</v>
      </c>
      <c r="F15" s="6">
        <v>90.965776227459131</v>
      </c>
      <c r="G15" s="8">
        <v>3.2621162698412696</v>
      </c>
      <c r="H15" s="8">
        <f t="shared" si="0"/>
        <v>116.18831177806062</v>
      </c>
      <c r="I15" s="8">
        <f t="shared" si="2"/>
        <v>5.4822259907719086</v>
      </c>
      <c r="J15" s="6">
        <f t="shared" si="1"/>
        <v>6.0167488700000007</v>
      </c>
      <c r="K15" s="6">
        <v>-0.65048176300000005</v>
      </c>
      <c r="L15" s="6">
        <v>5.2566327060000004</v>
      </c>
      <c r="M15" s="16">
        <v>1.0389686210783067</v>
      </c>
      <c r="N15" s="16">
        <v>-0.58156546641945361</v>
      </c>
      <c r="O15" s="16">
        <v>0.41023254516079355</v>
      </c>
      <c r="P15" s="16">
        <v>1.483725979237227</v>
      </c>
      <c r="Q15" s="16">
        <v>2.5041666666666669</v>
      </c>
      <c r="R15" s="16">
        <v>-4.9850268094049577</v>
      </c>
      <c r="S15" s="25">
        <v>1.0916589650195041</v>
      </c>
      <c r="T15" s="38">
        <f t="shared" si="3"/>
        <v>3.1134796441367456</v>
      </c>
      <c r="U15" s="25">
        <v>2.2496503412098745</v>
      </c>
      <c r="V15" s="25">
        <v>1.2170959524483216</v>
      </c>
    </row>
    <row r="16" spans="1:22">
      <c r="A16" s="5" t="s">
        <v>13</v>
      </c>
      <c r="B16" s="8">
        <v>3</v>
      </c>
      <c r="C16" s="6">
        <v>68.083427871809036</v>
      </c>
      <c r="D16" s="7">
        <v>54.933867393612779</v>
      </c>
      <c r="E16" s="6">
        <v>61.435086018674149</v>
      </c>
      <c r="F16" s="6">
        <v>91.493738837200695</v>
      </c>
      <c r="G16" s="8">
        <v>3.2551976190476188</v>
      </c>
      <c r="H16" s="8">
        <f t="shared" si="0"/>
        <v>118.18334033771724</v>
      </c>
      <c r="I16" s="8">
        <f t="shared" si="2"/>
        <v>5.9415632074132532</v>
      </c>
      <c r="J16" s="6">
        <f t="shared" si="1"/>
        <v>7.0471914029999994</v>
      </c>
      <c r="K16" s="6">
        <v>-0.22741710800000001</v>
      </c>
      <c r="L16" s="6">
        <v>5.3549327829999998</v>
      </c>
      <c r="M16" s="16">
        <v>0.74930155267340925</v>
      </c>
      <c r="N16" s="16">
        <v>2.796130483804915</v>
      </c>
      <c r="O16" s="16">
        <v>1.534871217139222</v>
      </c>
      <c r="P16" s="16">
        <v>3.2966190008626439</v>
      </c>
      <c r="Q16" s="16">
        <v>2.4929861111111111</v>
      </c>
      <c r="R16" s="16">
        <v>-0.84566834391687218</v>
      </c>
      <c r="S16" s="25">
        <v>1.2713892262001814</v>
      </c>
      <c r="T16" s="38">
        <f t="shared" si="3"/>
        <v>2.2083542338793478</v>
      </c>
      <c r="U16" s="25">
        <v>1.7783635746629445</v>
      </c>
      <c r="V16" s="25">
        <v>-0.3954846858225558</v>
      </c>
    </row>
    <row r="17" spans="1:22">
      <c r="A17" s="5" t="s">
        <v>14</v>
      </c>
      <c r="B17" s="8">
        <v>3</v>
      </c>
      <c r="C17" s="6">
        <v>68.235833835095505</v>
      </c>
      <c r="D17" s="7">
        <v>54.994162198046439</v>
      </c>
      <c r="E17" s="6">
        <v>61.54015846123437</v>
      </c>
      <c r="F17" s="6">
        <v>91.902241185621492</v>
      </c>
      <c r="G17" s="8">
        <v>3.2723054226475283</v>
      </c>
      <c r="H17" s="8">
        <f t="shared" si="0"/>
        <v>119.18726188597049</v>
      </c>
      <c r="I17" s="8">
        <f t="shared" si="2"/>
        <v>5.9720956800697564</v>
      </c>
      <c r="J17" s="6">
        <f t="shared" si="1"/>
        <v>3.4413853110000003</v>
      </c>
      <c r="K17" s="6">
        <v>-0.72856512500000004</v>
      </c>
      <c r="L17" s="6">
        <v>5.4459773790000003</v>
      </c>
      <c r="M17" s="16">
        <v>1.3200877524523369</v>
      </c>
      <c r="N17" s="16">
        <v>0.9224585948307551</v>
      </c>
      <c r="O17" s="16">
        <v>1.1661551026626249</v>
      </c>
      <c r="P17" s="16">
        <v>2.595843876695958</v>
      </c>
      <c r="Q17" s="16">
        <v>2.4277777777777776</v>
      </c>
      <c r="R17" s="16">
        <v>2.1188443525649747</v>
      </c>
      <c r="S17" s="25">
        <v>1.3658237225113279</v>
      </c>
      <c r="T17" s="38">
        <f t="shared" si="3"/>
        <v>1.1407068049879427</v>
      </c>
      <c r="U17" s="25">
        <v>1.2449661772388376</v>
      </c>
      <c r="V17" s="25">
        <v>0.46279814880738623</v>
      </c>
    </row>
    <row r="18" spans="1:22">
      <c r="A18" s="5" t="s">
        <v>15</v>
      </c>
      <c r="B18" s="8">
        <v>3.0833333333333335</v>
      </c>
      <c r="C18" s="6">
        <v>68.57118888869006</v>
      </c>
      <c r="D18" s="7">
        <v>54.97083086753284</v>
      </c>
      <c r="E18" s="6">
        <v>61.667576972477605</v>
      </c>
      <c r="F18" s="6">
        <v>93.46513945735542</v>
      </c>
      <c r="G18" s="8">
        <v>3.3937142857142866</v>
      </c>
      <c r="H18" s="8">
        <f t="shared" si="0"/>
        <v>121.8011400224408</v>
      </c>
      <c r="I18" s="8">
        <f t="shared" si="2"/>
        <v>6.3732754442266071</v>
      </c>
      <c r="J18" s="6">
        <f t="shared" si="1"/>
        <v>9.065160229</v>
      </c>
      <c r="K18" s="6">
        <v>0.13885315300000001</v>
      </c>
      <c r="L18" s="6">
        <v>5.5954871170000002</v>
      </c>
      <c r="M18" s="16">
        <v>2.0332428911243428</v>
      </c>
      <c r="N18" s="16">
        <v>1.8861524178275024</v>
      </c>
      <c r="O18" s="16">
        <v>1.9763671901848356</v>
      </c>
      <c r="P18" s="16">
        <v>10.407579786950727</v>
      </c>
      <c r="Q18" s="16">
        <v>2.4173611111111111</v>
      </c>
      <c r="R18" s="16">
        <v>15.6873247556784</v>
      </c>
      <c r="S18" s="25">
        <v>1.2842808722087984</v>
      </c>
      <c r="T18" s="38">
        <f t="shared" si="3"/>
        <v>1.2491091396076541</v>
      </c>
      <c r="U18" s="25">
        <v>1.2702761164397947</v>
      </c>
      <c r="V18" s="25">
        <v>4.3885324779470603</v>
      </c>
    </row>
    <row r="19" spans="1:22">
      <c r="A19" s="5" t="s">
        <v>16</v>
      </c>
      <c r="B19" s="8">
        <v>3.75</v>
      </c>
      <c r="C19" s="6">
        <v>68.841454273254655</v>
      </c>
      <c r="D19" s="7">
        <v>56.133647151229013</v>
      </c>
      <c r="E19" s="6">
        <v>62.485177659011192</v>
      </c>
      <c r="F19" s="6">
        <v>93.326271736104914</v>
      </c>
      <c r="G19" s="8">
        <v>3.340448847167325</v>
      </c>
      <c r="H19" s="8">
        <f t="shared" si="0"/>
        <v>124.72925049398727</v>
      </c>
      <c r="I19" s="8">
        <f t="shared" si="2"/>
        <v>7.3509448456754285</v>
      </c>
      <c r="J19" s="6">
        <f t="shared" si="1"/>
        <v>9.9683826769999992</v>
      </c>
      <c r="K19" s="6">
        <v>1.2039444969999999</v>
      </c>
      <c r="L19" s="6">
        <v>5.7080173009999999</v>
      </c>
      <c r="M19" s="16">
        <v>1.5658028625879172</v>
      </c>
      <c r="N19" s="16">
        <v>10.136976758699024</v>
      </c>
      <c r="O19" s="16">
        <v>4.8165567155086464</v>
      </c>
      <c r="P19" s="16">
        <v>2.8492836456261106</v>
      </c>
      <c r="Q19" s="16">
        <v>2.5</v>
      </c>
      <c r="R19" s="16">
        <v>-6.1318634321823273</v>
      </c>
      <c r="S19" s="25">
        <v>1.4160518331036931</v>
      </c>
      <c r="T19" s="38">
        <f t="shared" si="3"/>
        <v>3.1389530024137855</v>
      </c>
      <c r="U19" s="25">
        <v>2.3634637632569122</v>
      </c>
      <c r="V19" s="25">
        <v>4.7379354426334341</v>
      </c>
    </row>
    <row r="20" spans="1:22">
      <c r="A20" s="5" t="s">
        <v>17</v>
      </c>
      <c r="B20" s="8">
        <v>4.416666666666667</v>
      </c>
      <c r="C20" s="6">
        <v>69.094075803569453</v>
      </c>
      <c r="D20" s="7">
        <v>56.577748703889959</v>
      </c>
      <c r="E20" s="6">
        <v>62.859651600422147</v>
      </c>
      <c r="F20" s="6">
        <v>94.401007659420259</v>
      </c>
      <c r="G20" s="8">
        <v>3.2915443241943243</v>
      </c>
      <c r="H20" s="8">
        <f t="shared" si="0"/>
        <v>125.8196928467937</v>
      </c>
      <c r="I20" s="8">
        <f t="shared" si="2"/>
        <v>6.4614458241365043</v>
      </c>
      <c r="J20" s="6">
        <f t="shared" si="1"/>
        <v>3.5431163790000006</v>
      </c>
      <c r="K20" s="6">
        <v>0.65250308000000001</v>
      </c>
      <c r="L20" s="6">
        <v>5.7488820470000004</v>
      </c>
      <c r="M20" s="16">
        <v>1.0585868264779696</v>
      </c>
      <c r="N20" s="16">
        <v>1.9542614508760714</v>
      </c>
      <c r="O20" s="16">
        <v>1.408332682289215</v>
      </c>
      <c r="P20" s="16">
        <v>2.4790462801634661</v>
      </c>
      <c r="Q20" s="16">
        <v>2.552430555555556</v>
      </c>
      <c r="R20" s="16">
        <v>-5.7286930690480409</v>
      </c>
      <c r="S20" s="25">
        <v>1.4937954166568845</v>
      </c>
      <c r="T20" s="38">
        <f t="shared" si="3"/>
        <v>2.9924732924744291</v>
      </c>
      <c r="U20" s="25">
        <v>2.3315560539225677</v>
      </c>
      <c r="V20" s="25">
        <v>4.5300723575238511</v>
      </c>
    </row>
    <row r="21" spans="1:22">
      <c r="A21" s="5" t="s">
        <v>18</v>
      </c>
      <c r="B21" s="8">
        <v>4.5</v>
      </c>
      <c r="C21" s="6">
        <v>69.306734324839653</v>
      </c>
      <c r="D21" s="7">
        <v>56.085986612522014</v>
      </c>
      <c r="E21" s="6">
        <v>62.650125382095318</v>
      </c>
      <c r="F21" s="6">
        <v>94.728170763940852</v>
      </c>
      <c r="G21" s="8">
        <v>3.241741486291486</v>
      </c>
      <c r="H21" s="8">
        <f t="shared" si="0"/>
        <v>127.10875214513366</v>
      </c>
      <c r="I21" s="8">
        <f t="shared" si="2"/>
        <v>6.6462557607388248</v>
      </c>
      <c r="J21" s="6">
        <f t="shared" si="1"/>
        <v>4.1615270330000005</v>
      </c>
      <c r="K21" s="6">
        <v>0.233581916</v>
      </c>
      <c r="L21" s="6">
        <v>5.8372116890000001</v>
      </c>
      <c r="M21" s="16">
        <v>1.5875315234709086</v>
      </c>
      <c r="N21" s="16">
        <v>-4.729882799102592</v>
      </c>
      <c r="O21" s="16">
        <v>-0.92389461432456077</v>
      </c>
      <c r="P21" s="16">
        <v>-1.8147289980477543</v>
      </c>
      <c r="Q21" s="16">
        <v>2.4520833333333329</v>
      </c>
      <c r="R21" s="16">
        <v>-5.9162357693841372</v>
      </c>
      <c r="S21" s="25">
        <v>1.5607047950912278</v>
      </c>
      <c r="T21" s="38">
        <f t="shared" si="3"/>
        <v>1.9853460273540691</v>
      </c>
      <c r="U21" s="25">
        <v>1.7988796794362827</v>
      </c>
      <c r="V21" s="25">
        <v>3.3880620521301141</v>
      </c>
    </row>
    <row r="22" spans="1:22">
      <c r="A22" s="5" t="s">
        <v>19</v>
      </c>
      <c r="B22" s="8">
        <v>4.5</v>
      </c>
      <c r="C22" s="6">
        <v>69.495278896675188</v>
      </c>
      <c r="D22" s="7">
        <v>55.894885525931578</v>
      </c>
      <c r="E22" s="6">
        <v>62.605489024264365</v>
      </c>
      <c r="F22" s="6">
        <v>93.885937756995418</v>
      </c>
      <c r="G22" s="8">
        <v>3.2216218576744891</v>
      </c>
      <c r="H22" s="8">
        <f t="shared" si="0"/>
        <v>129.0926645864582</v>
      </c>
      <c r="I22" s="8">
        <f t="shared" si="2"/>
        <v>5.9864173378623633</v>
      </c>
      <c r="J22" s="6">
        <f t="shared" si="1"/>
        <v>6.3908894649999999</v>
      </c>
      <c r="K22" s="6">
        <v>0.340241073</v>
      </c>
      <c r="L22" s="6">
        <v>5.9642528370000001</v>
      </c>
      <c r="M22" s="16">
        <v>1.1569067603208527</v>
      </c>
      <c r="N22" s="16">
        <v>0.25514754172228926</v>
      </c>
      <c r="O22" s="16">
        <v>0.80632440554644358</v>
      </c>
      <c r="P22" s="16">
        <v>3.3233796877025767</v>
      </c>
      <c r="Q22" s="16">
        <v>2.3013888888888889</v>
      </c>
      <c r="R22" s="16">
        <v>-2.4595540418448358</v>
      </c>
      <c r="S22" s="25">
        <v>1.3419294959912786</v>
      </c>
      <c r="T22" s="38">
        <f t="shared" si="3"/>
        <v>1.6809908888324685</v>
      </c>
      <c r="U22" s="25">
        <v>1.5056132423390656</v>
      </c>
      <c r="V22" s="25">
        <v>1.6881445773877291</v>
      </c>
    </row>
    <row r="23" spans="1:22">
      <c r="A23" s="5" t="s">
        <v>20</v>
      </c>
      <c r="B23" s="8">
        <v>4.5</v>
      </c>
      <c r="C23" s="6">
        <v>69.665541206737473</v>
      </c>
      <c r="D23" s="7">
        <v>56.001012193078346</v>
      </c>
      <c r="E23" s="6">
        <v>62.744318269361656</v>
      </c>
      <c r="F23" s="6">
        <v>93.743707582783316</v>
      </c>
      <c r="G23" s="8">
        <v>3.1894712121212123</v>
      </c>
      <c r="H23" s="8">
        <f t="shared" si="0"/>
        <v>132.80388481639261</v>
      </c>
      <c r="I23" s="8">
        <f t="shared" si="2"/>
        <v>6.4737295305038174</v>
      </c>
      <c r="J23" s="6">
        <f t="shared" si="1"/>
        <v>12.004857236000001</v>
      </c>
      <c r="K23" s="6">
        <v>0.74037365200000005</v>
      </c>
      <c r="L23" s="6">
        <v>10.404326920000001</v>
      </c>
      <c r="M23" s="16">
        <v>1.0148773998812199</v>
      </c>
      <c r="N23" s="16">
        <v>-0.55332194386662481</v>
      </c>
      <c r="O23" s="16">
        <v>0.40509873359797499</v>
      </c>
      <c r="P23" s="16">
        <v>-4.8790176907236082</v>
      </c>
      <c r="Q23" s="16">
        <v>1.8951388888888889</v>
      </c>
      <c r="R23" s="16">
        <v>-3.9324989541088651</v>
      </c>
      <c r="S23" s="25">
        <v>1.2042212880815084</v>
      </c>
      <c r="T23" s="38">
        <f t="shared" si="3"/>
        <v>-0.23628423393429898</v>
      </c>
      <c r="U23" s="25">
        <v>0.42030336268121804</v>
      </c>
      <c r="V23" s="25">
        <v>-0.2784346632084933</v>
      </c>
    </row>
    <row r="24" spans="1:22">
      <c r="A24" s="5" t="s">
        <v>21</v>
      </c>
      <c r="B24" s="8">
        <v>4.5</v>
      </c>
      <c r="C24" s="6">
        <v>69.957114895437016</v>
      </c>
      <c r="D24" s="7">
        <v>56.833336600872151</v>
      </c>
      <c r="E24" s="6">
        <v>63.362452727162271</v>
      </c>
      <c r="F24" s="6">
        <v>95.247459593194847</v>
      </c>
      <c r="G24" s="8">
        <v>3.1720040669856453</v>
      </c>
      <c r="H24" s="8">
        <f t="shared" si="0"/>
        <v>135.19825779259099</v>
      </c>
      <c r="I24" s="8">
        <f t="shared" si="2"/>
        <v>7.453972214999169</v>
      </c>
      <c r="J24" s="6">
        <f t="shared" si="1"/>
        <v>7.4091459739999994</v>
      </c>
      <c r="K24" s="6">
        <v>1.068923863</v>
      </c>
      <c r="L24" s="6">
        <v>6.0949451300000002</v>
      </c>
      <c r="M24" s="16">
        <v>1.2617627263669995</v>
      </c>
      <c r="N24" s="16">
        <v>5.9033803381133509</v>
      </c>
      <c r="O24" s="16">
        <v>3.0373552156284234</v>
      </c>
      <c r="P24" s="16">
        <v>0.32167243841201287</v>
      </c>
      <c r="Q24" s="16">
        <v>1.9373611111111113</v>
      </c>
      <c r="R24" s="16">
        <v>-2.1726711246967345</v>
      </c>
      <c r="S24" s="25">
        <v>1.2550501564097649</v>
      </c>
      <c r="T24" s="38">
        <f t="shared" si="3"/>
        <v>0.45174631871596205</v>
      </c>
      <c r="U24" s="25">
        <v>0.82118418542203031</v>
      </c>
      <c r="V24" s="25">
        <v>-0.80746047992722447</v>
      </c>
    </row>
    <row r="25" spans="1:22">
      <c r="A25" s="5" t="s">
        <v>22</v>
      </c>
      <c r="B25" s="8">
        <v>4.833333333333333</v>
      </c>
      <c r="C25" s="6">
        <v>70.195662631928144</v>
      </c>
      <c r="D25" s="7">
        <v>57.9447387316335</v>
      </c>
      <c r="E25" s="6">
        <v>64.156171440470231</v>
      </c>
      <c r="F25" s="6">
        <v>99.392501673220025</v>
      </c>
      <c r="G25" s="8">
        <v>3.1516886363636361</v>
      </c>
      <c r="H25" s="8">
        <f t="shared" si="0"/>
        <v>137.02674096027943</v>
      </c>
      <c r="I25" s="8">
        <f t="shared" si="2"/>
        <v>7.802758384270291</v>
      </c>
      <c r="J25" s="6">
        <f t="shared" si="1"/>
        <v>5.5205226590000001</v>
      </c>
      <c r="K25" s="6">
        <v>0.88503861800000005</v>
      </c>
      <c r="L25" s="6">
        <v>6.2560636389999997</v>
      </c>
      <c r="M25" s="16">
        <v>1.6687499297650898</v>
      </c>
      <c r="N25" s="16">
        <v>11.517168212556928</v>
      </c>
      <c r="O25" s="16">
        <v>5.4205301418873697</v>
      </c>
      <c r="P25" s="16">
        <v>6.0566108952491149</v>
      </c>
      <c r="Q25" s="16">
        <v>2.1681249999999999</v>
      </c>
      <c r="R25" s="16">
        <v>-2.5373352292917484</v>
      </c>
      <c r="S25" s="25">
        <v>1.275282239185449</v>
      </c>
      <c r="T25" s="38">
        <f t="shared" si="3"/>
        <v>3.3141114766384305</v>
      </c>
      <c r="U25" s="25">
        <v>2.3978555175997895</v>
      </c>
      <c r="V25" s="25">
        <v>1.12344574137897</v>
      </c>
    </row>
    <row r="26" spans="1:22">
      <c r="A26" s="5" t="s">
        <v>23</v>
      </c>
      <c r="B26" s="8">
        <v>5</v>
      </c>
      <c r="C26" s="6">
        <v>70.469778920432489</v>
      </c>
      <c r="D26" s="7">
        <v>58.809966738043613</v>
      </c>
      <c r="E26" s="6">
        <v>64.794887620912831</v>
      </c>
      <c r="F26" s="6">
        <v>103.14889692747197</v>
      </c>
      <c r="G26" s="8">
        <v>3.0005462121212116</v>
      </c>
      <c r="H26" s="8">
        <f t="shared" si="0"/>
        <v>139.96562381934459</v>
      </c>
      <c r="I26" s="8">
        <f t="shared" si="2"/>
        <v>8.422600360537416</v>
      </c>
      <c r="J26" s="6">
        <f t="shared" si="1"/>
        <v>8.8589703130000004</v>
      </c>
      <c r="K26" s="6">
        <v>1.577858784</v>
      </c>
      <c r="L26" s="6">
        <v>6.0876896489999996</v>
      </c>
      <c r="M26" s="16">
        <v>1.6491599034757387</v>
      </c>
      <c r="N26" s="16">
        <v>10.658877986515858</v>
      </c>
      <c r="O26" s="16">
        <v>5.1367484374472028</v>
      </c>
      <c r="P26" s="16">
        <v>0.43001361963033169</v>
      </c>
      <c r="Q26" s="16">
        <v>2.6681944444444441</v>
      </c>
      <c r="R26" s="16">
        <v>-17.846124419308961</v>
      </c>
      <c r="S26" s="25">
        <v>1.3982653384419397</v>
      </c>
      <c r="T26" s="38">
        <f t="shared" si="3"/>
        <v>5.215291497036219</v>
      </c>
      <c r="U26" s="25">
        <v>3.4802696828698521</v>
      </c>
      <c r="V26" s="25">
        <v>0.4079474201102995</v>
      </c>
    </row>
    <row r="27" spans="1:22">
      <c r="A27" s="5" t="s">
        <v>24</v>
      </c>
      <c r="B27" s="8">
        <v>5.25</v>
      </c>
      <c r="C27" s="6">
        <v>70.749642271565975</v>
      </c>
      <c r="D27" s="7">
        <v>60.226554198866232</v>
      </c>
      <c r="E27" s="6">
        <v>65.781012632835697</v>
      </c>
      <c r="F27" s="6">
        <v>104.47468873579778</v>
      </c>
      <c r="G27" s="8">
        <v>2.8889130781499208</v>
      </c>
      <c r="H27" s="8">
        <f t="shared" si="0"/>
        <v>143.06592560561188</v>
      </c>
      <c r="I27" s="8">
        <f t="shared" si="2"/>
        <v>7.7272143080806757</v>
      </c>
      <c r="J27" s="6">
        <f t="shared" si="1"/>
        <v>9.1589374290000016</v>
      </c>
      <c r="K27" s="6">
        <v>2.3322597900000002</v>
      </c>
      <c r="L27" s="6">
        <v>6.1413334050000001</v>
      </c>
      <c r="M27" s="16">
        <v>1.6666386204567507</v>
      </c>
      <c r="N27" s="16">
        <v>11.583278255951024</v>
      </c>
      <c r="O27" s="16">
        <v>5.5481206391711835</v>
      </c>
      <c r="P27" s="16">
        <v>10.000160282745352</v>
      </c>
      <c r="Q27" s="16">
        <v>3.5395833333333333</v>
      </c>
      <c r="R27" s="16">
        <v>-14.071620720974254</v>
      </c>
      <c r="S27" s="25">
        <v>1.5614298054047904</v>
      </c>
      <c r="T27" s="38">
        <f t="shared" si="3"/>
        <v>7.5454743411051339</v>
      </c>
      <c r="U27" s="25">
        <v>4.7806856940513898</v>
      </c>
      <c r="V27" s="25">
        <v>4.1231593038821845</v>
      </c>
    </row>
    <row r="28" spans="1:22">
      <c r="A28" s="5" t="s">
        <v>25</v>
      </c>
      <c r="B28" s="8">
        <v>5.583333333333333</v>
      </c>
      <c r="C28" s="6">
        <v>71.244704940816845</v>
      </c>
      <c r="D28" s="7">
        <v>61.678230901663177</v>
      </c>
      <c r="E28" s="6">
        <v>66.872364696154605</v>
      </c>
      <c r="F28" s="6">
        <v>106.09196635735601</v>
      </c>
      <c r="G28" s="8">
        <v>2.8146872104503688</v>
      </c>
      <c r="H28" s="8">
        <f t="shared" si="0"/>
        <v>146.5902556050381</v>
      </c>
      <c r="I28" s="8">
        <f t="shared" si="2"/>
        <v>8.4261424654773975</v>
      </c>
      <c r="J28" s="6">
        <f t="shared" si="1"/>
        <v>10.223848998999998</v>
      </c>
      <c r="K28" s="6">
        <v>3.3724901919999999</v>
      </c>
      <c r="L28" s="6">
        <v>6.0629273909999997</v>
      </c>
      <c r="M28" s="16">
        <v>2.3905139756913663</v>
      </c>
      <c r="N28" s="16">
        <v>11.802513255454672</v>
      </c>
      <c r="O28" s="16">
        <v>6.1311315370778718</v>
      </c>
      <c r="P28" s="16">
        <v>5.0748989171661707</v>
      </c>
      <c r="Q28" s="16">
        <v>3.9511111111111119</v>
      </c>
      <c r="R28" s="16">
        <v>-9.8879936949917138</v>
      </c>
      <c r="S28" s="25">
        <v>1.8432772822411847</v>
      </c>
      <c r="T28" s="38">
        <f t="shared" si="3"/>
        <v>8.5247402150882721</v>
      </c>
      <c r="U28" s="25">
        <v>5.5585119011136719</v>
      </c>
      <c r="V28" s="25">
        <v>5.3351677749751802</v>
      </c>
    </row>
    <row r="29" spans="1:22">
      <c r="A29" s="5" t="s">
        <v>26</v>
      </c>
      <c r="B29" s="8">
        <v>6.25</v>
      </c>
      <c r="C29" s="6">
        <v>72.126255479503769</v>
      </c>
      <c r="D29" s="7">
        <v>63.031800195047275</v>
      </c>
      <c r="E29" s="6">
        <v>68.065861586518437</v>
      </c>
      <c r="F29" s="6">
        <v>107.60134988170466</v>
      </c>
      <c r="G29" s="8">
        <v>2.9021930014430013</v>
      </c>
      <c r="H29" s="8">
        <f t="shared" si="0"/>
        <v>147.51432390620411</v>
      </c>
      <c r="I29" s="8">
        <f t="shared" si="2"/>
        <v>7.6536761163755358</v>
      </c>
      <c r="J29" s="6">
        <f t="shared" si="1"/>
        <v>2.545442651000001</v>
      </c>
      <c r="K29" s="6">
        <v>2.4638513290000001</v>
      </c>
      <c r="L29" s="6">
        <v>6.179998103</v>
      </c>
      <c r="M29" s="16">
        <v>5.3347129105886459</v>
      </c>
      <c r="N29" s="16">
        <v>10.833126613520761</v>
      </c>
      <c r="O29" s="16">
        <v>7.5674181452354494</v>
      </c>
      <c r="P29" s="16">
        <v>20.327167999041464</v>
      </c>
      <c r="Q29" s="16">
        <v>4.5152777777777775</v>
      </c>
      <c r="R29" s="16">
        <v>13.027625231747407</v>
      </c>
      <c r="S29" s="25">
        <v>2.7491823047292696</v>
      </c>
      <c r="T29" s="38">
        <f t="shared" si="3"/>
        <v>8.7791602391618255</v>
      </c>
      <c r="U29" s="25">
        <v>6.0918802438632458</v>
      </c>
      <c r="V29" s="25">
        <v>8.7125990923983654</v>
      </c>
    </row>
    <row r="30" spans="1:22">
      <c r="A30" s="5" t="s">
        <v>27</v>
      </c>
      <c r="B30" s="8">
        <v>6.5</v>
      </c>
      <c r="C30" s="6">
        <v>73.377282681748454</v>
      </c>
      <c r="D30" s="7">
        <v>63.885251570056617</v>
      </c>
      <c r="E30" s="6">
        <v>69.101034400000756</v>
      </c>
      <c r="F30" s="6">
        <v>106.9567125055343</v>
      </c>
      <c r="G30" s="8">
        <v>3.0936076599326601</v>
      </c>
      <c r="H30" s="8">
        <f t="shared" si="0"/>
        <v>147.78335570941954</v>
      </c>
      <c r="I30" s="8">
        <f t="shared" si="2"/>
        <v>5.5854656856067777</v>
      </c>
      <c r="J30" s="6">
        <f t="shared" si="1"/>
        <v>0.73150503199999939</v>
      </c>
      <c r="K30" s="6">
        <v>1.1222891610000001</v>
      </c>
      <c r="L30" s="6">
        <v>6.0977537039999996</v>
      </c>
      <c r="M30" s="16">
        <v>7.23179124792932</v>
      </c>
      <c r="N30" s="16">
        <v>7.3920149865345008</v>
      </c>
      <c r="O30" s="16">
        <v>7.2980636558199086</v>
      </c>
      <c r="P30" s="16">
        <v>5.8467872968363421</v>
      </c>
      <c r="Q30" s="16">
        <v>4.0598611111111111</v>
      </c>
      <c r="R30" s="16">
        <v>29.108779508442595</v>
      </c>
      <c r="S30" s="25">
        <v>4.1317857451431017</v>
      </c>
      <c r="T30" s="38">
        <f t="shared" si="3"/>
        <v>8.6299739882863378</v>
      </c>
      <c r="U30" s="25">
        <v>6.6329642499962205</v>
      </c>
      <c r="V30" s="25">
        <v>10.14972537807537</v>
      </c>
    </row>
    <row r="31" spans="1:22">
      <c r="A31" s="5" t="s">
        <v>28</v>
      </c>
      <c r="B31" s="8">
        <v>6.25</v>
      </c>
      <c r="C31" s="6">
        <v>73.992794338251713</v>
      </c>
      <c r="D31" s="7">
        <v>64.079132753979721</v>
      </c>
      <c r="E31" s="6">
        <v>69.459918771433934</v>
      </c>
      <c r="F31" s="6">
        <v>100.57061319931996</v>
      </c>
      <c r="G31" s="8">
        <v>3.1873409090909086</v>
      </c>
      <c r="H31" s="8">
        <f t="shared" si="0"/>
        <v>148.09617721463121</v>
      </c>
      <c r="I31" s="8">
        <f t="shared" si="2"/>
        <v>3.5160375104874078</v>
      </c>
      <c r="J31" s="6">
        <f t="shared" si="1"/>
        <v>0.84939513499999908</v>
      </c>
      <c r="K31" s="6">
        <v>-0.170479835</v>
      </c>
      <c r="L31" s="6">
        <v>6.0204711189999998</v>
      </c>
      <c r="M31" s="16">
        <v>3.4481751683969053</v>
      </c>
      <c r="N31" s="16">
        <v>-0.72126831330221464</v>
      </c>
      <c r="O31" s="16">
        <v>1.7070367533073449</v>
      </c>
      <c r="P31" s="16">
        <v>-10.577126167093819</v>
      </c>
      <c r="Q31" s="16">
        <v>3.2008333333333332</v>
      </c>
      <c r="R31" s="16">
        <v>12.681632404608667</v>
      </c>
      <c r="S31" s="25">
        <v>4.585001854587234</v>
      </c>
      <c r="T31" s="38">
        <f t="shared" si="3"/>
        <v>6.3968105204763788</v>
      </c>
      <c r="U31" s="25">
        <v>5.6492957167343372</v>
      </c>
      <c r="V31" s="25">
        <v>4.5917055431069276</v>
      </c>
    </row>
    <row r="32" spans="1:22">
      <c r="A32" s="5" t="s">
        <v>29</v>
      </c>
      <c r="B32" s="8">
        <v>4</v>
      </c>
      <c r="C32" s="6">
        <v>74.480696847721688</v>
      </c>
      <c r="D32" s="7">
        <v>63.851621120097462</v>
      </c>
      <c r="E32" s="6">
        <v>69.523678251782158</v>
      </c>
      <c r="F32" s="6">
        <v>98.595989828590405</v>
      </c>
      <c r="G32" s="8">
        <v>3.0231837301587299</v>
      </c>
      <c r="H32" s="8">
        <f t="shared" si="0"/>
        <v>147.70973705038887</v>
      </c>
      <c r="I32" s="8">
        <f t="shared" si="2"/>
        <v>0.76368066944847612</v>
      </c>
      <c r="J32" s="6">
        <f t="shared" si="1"/>
        <v>-1.0396763599999996</v>
      </c>
      <c r="K32" s="6">
        <v>-1.943322199</v>
      </c>
      <c r="L32" s="6">
        <v>6.0516930960000002</v>
      </c>
      <c r="M32" s="16">
        <v>2.1513960225089335</v>
      </c>
      <c r="N32" s="16">
        <v>-4.0673954239412113</v>
      </c>
      <c r="O32" s="16">
        <v>-0.44225112452408455</v>
      </c>
      <c r="P32" s="16">
        <v>-14.761417848894599</v>
      </c>
      <c r="Q32" s="16">
        <v>2.6534722222222218</v>
      </c>
      <c r="R32" s="16">
        <v>-19.063559777527317</v>
      </c>
      <c r="S32" s="25">
        <v>4.5238875932211764</v>
      </c>
      <c r="T32" s="38">
        <f t="shared" si="3"/>
        <v>3.5237557670864987</v>
      </c>
      <c r="U32" s="25">
        <v>3.9739814623674929</v>
      </c>
      <c r="V32" s="25">
        <v>-0.73833538930411224</v>
      </c>
    </row>
    <row r="33" spans="1:22">
      <c r="A33" s="5" t="s">
        <v>30</v>
      </c>
      <c r="B33" s="8">
        <v>1.5</v>
      </c>
      <c r="C33" s="6">
        <v>74.665412440475436</v>
      </c>
      <c r="D33" s="7">
        <v>63.476026189339528</v>
      </c>
      <c r="E33" s="6">
        <v>69.369401547223859</v>
      </c>
      <c r="F33" s="6">
        <v>98.568469007573711</v>
      </c>
      <c r="G33" s="8">
        <v>2.9575689033189039</v>
      </c>
      <c r="H33" s="8">
        <f t="shared" si="0"/>
        <v>149.26812556888456</v>
      </c>
      <c r="I33" s="8">
        <f t="shared" si="2"/>
        <v>1.1889026205994782</v>
      </c>
      <c r="J33" s="6">
        <f t="shared" si="1"/>
        <v>4.2873943820000004</v>
      </c>
      <c r="K33" s="6">
        <v>-2.3527419119999999</v>
      </c>
      <c r="L33" s="6">
        <v>5.9250732340000001</v>
      </c>
      <c r="M33" s="16">
        <v>1.3047673026159279</v>
      </c>
      <c r="N33" s="16">
        <v>-3.602089228087102</v>
      </c>
      <c r="O33" s="16">
        <v>-0.71715052268750412</v>
      </c>
      <c r="P33" s="16">
        <v>-4.7523269328541229</v>
      </c>
      <c r="Q33" s="16">
        <v>2.1014583333333334</v>
      </c>
      <c r="R33" s="16">
        <v>-8.402985515913775</v>
      </c>
      <c r="S33" s="25">
        <v>3.5094845854984014</v>
      </c>
      <c r="T33" s="38">
        <f t="shared" si="3"/>
        <v>0.70476488521291003</v>
      </c>
      <c r="U33" s="25">
        <v>1.9114654863918501</v>
      </c>
      <c r="V33" s="25">
        <v>-6.3723282641077965</v>
      </c>
    </row>
    <row r="34" spans="1:22">
      <c r="A34" s="5" t="s">
        <v>31</v>
      </c>
      <c r="B34" s="8">
        <v>1.25</v>
      </c>
      <c r="C34" s="6">
        <v>74.772117739076791</v>
      </c>
      <c r="D34" s="7">
        <v>63.435106428402797</v>
      </c>
      <c r="E34" s="6">
        <v>69.387429909571367</v>
      </c>
      <c r="F34" s="6">
        <v>98.697425981988303</v>
      </c>
      <c r="G34" s="8">
        <v>2.8779162280701756</v>
      </c>
      <c r="H34" s="8">
        <f t="shared" si="0"/>
        <v>152.43961959247878</v>
      </c>
      <c r="I34" s="8">
        <f t="shared" si="2"/>
        <v>3.1507363334032306</v>
      </c>
      <c r="J34" s="6">
        <f t="shared" si="1"/>
        <v>8.7735013709999983</v>
      </c>
      <c r="K34" s="6">
        <v>-1.5226864870000001</v>
      </c>
      <c r="L34" s="6">
        <v>5.4532796709999998</v>
      </c>
      <c r="M34" s="16">
        <v>0.809634798464276</v>
      </c>
      <c r="N34" s="16">
        <v>1.6093671337220172</v>
      </c>
      <c r="O34" s="16">
        <v>1.1326096828461418</v>
      </c>
      <c r="P34" s="16">
        <v>-0.20703544088470638</v>
      </c>
      <c r="Q34" s="16">
        <v>1.9788888888888891</v>
      </c>
      <c r="R34" s="16">
        <v>-10.34529059338074</v>
      </c>
      <c r="S34" s="25">
        <v>1.9236026892440972</v>
      </c>
      <c r="T34" s="38">
        <f t="shared" si="3"/>
        <v>-0.70461511943831567</v>
      </c>
      <c r="U34" s="25">
        <v>0.41483504884880507</v>
      </c>
      <c r="V34" s="25">
        <v>-7.7407786885245855</v>
      </c>
    </row>
    <row r="35" spans="1:22">
      <c r="A35" s="5" t="s">
        <v>32</v>
      </c>
      <c r="B35" s="8">
        <v>1.25</v>
      </c>
      <c r="C35" s="6">
        <v>74.973535159896969</v>
      </c>
      <c r="D35" s="7">
        <v>64.371757218875544</v>
      </c>
      <c r="E35" s="6">
        <v>69.929035076696778</v>
      </c>
      <c r="F35" s="6">
        <v>100.14017138917296</v>
      </c>
      <c r="G35" s="8">
        <v>2.8499025362318839</v>
      </c>
      <c r="H35" s="8">
        <f t="shared" si="0"/>
        <v>155.47341979704433</v>
      </c>
      <c r="I35" s="8">
        <f t="shared" si="2"/>
        <v>4.9813862323545948</v>
      </c>
      <c r="J35" s="6">
        <f t="shared" si="1"/>
        <v>8.2014748090000005</v>
      </c>
      <c r="K35" s="6">
        <v>-0.87980252299999995</v>
      </c>
      <c r="L35" s="6">
        <v>5.6299389529999999</v>
      </c>
      <c r="M35" s="16">
        <v>1.0974870519054436</v>
      </c>
      <c r="N35" s="16">
        <v>5.2949656359804864</v>
      </c>
      <c r="O35" s="16">
        <v>2.7822275644289629</v>
      </c>
      <c r="P35" s="16">
        <v>1.9464149618643845</v>
      </c>
      <c r="Q35" s="16">
        <v>2.203125</v>
      </c>
      <c r="R35" s="16">
        <v>-3.8371250305425875</v>
      </c>
      <c r="S35" s="25">
        <v>1.3395911647369196</v>
      </c>
      <c r="T35" s="38">
        <f t="shared" si="3"/>
        <v>0.45666108812567074</v>
      </c>
      <c r="U35" s="25">
        <v>0.67917202673157817</v>
      </c>
      <c r="V35" s="25">
        <v>-4.6675798124538925</v>
      </c>
    </row>
    <row r="36" spans="1:22">
      <c r="A36" s="5" t="s">
        <v>33</v>
      </c>
      <c r="B36" s="8">
        <v>1.5</v>
      </c>
      <c r="C36" s="6">
        <v>75.279191762828461</v>
      </c>
      <c r="D36" s="7">
        <v>64.86245237343735</v>
      </c>
      <c r="E36" s="6">
        <v>70.32273606183351</v>
      </c>
      <c r="F36" s="6">
        <v>100.84525580242324</v>
      </c>
      <c r="G36" s="8">
        <v>2.8411333333333331</v>
      </c>
      <c r="H36" s="8">
        <f t="shared" si="0"/>
        <v>159.34650568410288</v>
      </c>
      <c r="I36" s="8">
        <f t="shared" si="2"/>
        <v>7.8781323872672715</v>
      </c>
      <c r="J36" s="6">
        <f t="shared" si="1"/>
        <v>10.343199188</v>
      </c>
      <c r="K36" s="6">
        <v>0.40246486799999998</v>
      </c>
      <c r="L36" s="6">
        <v>5.2141296239999999</v>
      </c>
      <c r="M36" s="16">
        <v>1.0102554202219949</v>
      </c>
      <c r="N36" s="16">
        <v>2.1022435625793534</v>
      </c>
      <c r="O36" s="16">
        <v>1.454173909673151</v>
      </c>
      <c r="P36" s="16">
        <v>8.5895476700507558</v>
      </c>
      <c r="Q36" s="16">
        <v>2.4958333333333331</v>
      </c>
      <c r="R36" s="16">
        <v>-1.2251382285879853</v>
      </c>
      <c r="S36" s="25">
        <v>1.0553798057244768</v>
      </c>
      <c r="T36" s="38">
        <f t="shared" si="3"/>
        <v>1.5830941103885721</v>
      </c>
      <c r="U36" s="25">
        <v>1.1552314281574327</v>
      </c>
      <c r="V36" s="25">
        <v>1.281137489262929</v>
      </c>
    </row>
    <row r="37" spans="1:22">
      <c r="A37" s="5" t="s">
        <v>34</v>
      </c>
      <c r="B37" s="8">
        <v>2.5</v>
      </c>
      <c r="C37" s="6">
        <v>75.506200057353283</v>
      </c>
      <c r="D37" s="7">
        <v>65.765917991384285</v>
      </c>
      <c r="E37" s="6">
        <v>70.871613861951403</v>
      </c>
      <c r="F37" s="6">
        <v>101.62164172166962</v>
      </c>
      <c r="G37" s="8">
        <v>2.8051586542112852</v>
      </c>
      <c r="H37" s="8">
        <f t="shared" si="0"/>
        <v>161.12188432387097</v>
      </c>
      <c r="I37" s="8">
        <f t="shared" si="2"/>
        <v>7.9412525010345405</v>
      </c>
      <c r="J37" s="6">
        <f t="shared" si="1"/>
        <v>4.5316852909999996</v>
      </c>
      <c r="K37" s="6">
        <v>0.113706453</v>
      </c>
      <c r="L37" s="6">
        <v>5.6867189509999996</v>
      </c>
      <c r="M37" s="16">
        <v>1.528142937645427</v>
      </c>
      <c r="N37" s="16">
        <v>5.8116050116044704</v>
      </c>
      <c r="O37" s="16">
        <v>3.2603958237578112</v>
      </c>
      <c r="P37" s="16">
        <v>0.89075826026394633</v>
      </c>
      <c r="Q37" s="16">
        <v>2.5687499999999996</v>
      </c>
      <c r="R37" s="16">
        <v>-4.9694474254780685</v>
      </c>
      <c r="S37" s="25">
        <v>1.1110402376544259</v>
      </c>
      <c r="T37" s="38">
        <f t="shared" si="3"/>
        <v>3.6074907953663455</v>
      </c>
      <c r="U37" s="25">
        <v>2.1534964727419892</v>
      </c>
      <c r="V37" s="25">
        <v>2.7490518915918916</v>
      </c>
    </row>
    <row r="38" spans="1:22">
      <c r="A38" s="5" t="s">
        <v>35</v>
      </c>
      <c r="B38" s="8">
        <v>3</v>
      </c>
      <c r="C38" s="6">
        <v>75.748645364338358</v>
      </c>
      <c r="D38" s="7">
        <v>65.485262410878804</v>
      </c>
      <c r="E38" s="6">
        <v>70.865159174506488</v>
      </c>
      <c r="F38" s="6">
        <v>102.505110780577</v>
      </c>
      <c r="G38" s="8">
        <v>2.8042484126984122</v>
      </c>
      <c r="H38" s="8">
        <f t="shared" si="0"/>
        <v>163.48216521038799</v>
      </c>
      <c r="I38" s="8">
        <f t="shared" si="2"/>
        <v>7.2438816414194491</v>
      </c>
      <c r="J38" s="6">
        <f t="shared" si="1"/>
        <v>5.9896345609999999</v>
      </c>
      <c r="K38" s="6">
        <v>0.17664464299999999</v>
      </c>
      <c r="L38" s="6">
        <v>5.7378818010000003</v>
      </c>
      <c r="M38" s="16">
        <v>1.6635555087269216</v>
      </c>
      <c r="N38" s="16">
        <v>0.10973066009145604</v>
      </c>
      <c r="O38" s="16">
        <v>1.0233146443038965</v>
      </c>
      <c r="P38" s="16">
        <v>6.7125231763103033</v>
      </c>
      <c r="Q38" s="16">
        <v>2.5130555555555554</v>
      </c>
      <c r="R38" s="16">
        <v>-0.12973220792187323</v>
      </c>
      <c r="S38" s="25">
        <v>1.3244818856927854</v>
      </c>
      <c r="T38" s="38">
        <f t="shared" si="3"/>
        <v>3.2318949205042458</v>
      </c>
      <c r="U38" s="25">
        <v>2.1258857001889675</v>
      </c>
      <c r="V38" s="25">
        <v>4.4856597299128165</v>
      </c>
    </row>
    <row r="39" spans="1:22">
      <c r="A39" s="5" t="s">
        <v>36</v>
      </c>
      <c r="B39" s="8">
        <v>3.5</v>
      </c>
      <c r="C39" s="6">
        <v>76.120755279565444</v>
      </c>
      <c r="D39" s="7">
        <v>66.571958632394754</v>
      </c>
      <c r="E39" s="6">
        <v>71.577280991659961</v>
      </c>
      <c r="F39" s="6">
        <v>104.41372439651703</v>
      </c>
      <c r="G39" s="8">
        <v>2.778987974465148</v>
      </c>
      <c r="H39" s="8">
        <f t="shared" si="0"/>
        <v>166.59192470847239</v>
      </c>
      <c r="I39" s="8">
        <f t="shared" si="2"/>
        <v>7.1513863436863971</v>
      </c>
      <c r="J39" s="6">
        <f t="shared" si="1"/>
        <v>7.8286726590000004</v>
      </c>
      <c r="K39" s="6">
        <v>0.80231168900000005</v>
      </c>
      <c r="L39" s="6">
        <v>5.3260044750000004</v>
      </c>
      <c r="M39" s="16">
        <v>1.9727134154122083</v>
      </c>
      <c r="N39" s="16">
        <v>6.3470521950612646</v>
      </c>
      <c r="O39" s="16">
        <v>3.748280909670032</v>
      </c>
      <c r="P39" s="16">
        <v>9.1447818589086349</v>
      </c>
      <c r="Q39" s="16">
        <v>2.9527777777777779</v>
      </c>
      <c r="R39" s="16">
        <v>-3.5547731488772216</v>
      </c>
      <c r="S39" s="25">
        <v>1.543071394679596</v>
      </c>
      <c r="T39" s="38">
        <f t="shared" si="3"/>
        <v>3.4179607774852627</v>
      </c>
      <c r="U39" s="25">
        <v>2.3650155888409907</v>
      </c>
      <c r="V39" s="25">
        <v>6.2831564986737476</v>
      </c>
    </row>
    <row r="40" spans="1:22">
      <c r="A40" s="5" t="s">
        <v>37</v>
      </c>
      <c r="B40" s="8">
        <v>4.166666666666667</v>
      </c>
      <c r="C40" s="6">
        <v>76.700557155546377</v>
      </c>
      <c r="D40" s="7">
        <v>67.884374831458828</v>
      </c>
      <c r="E40" s="6">
        <v>72.505672796076112</v>
      </c>
      <c r="F40" s="6">
        <v>105.90443556133994</v>
      </c>
      <c r="G40" s="8">
        <v>2.7848851294903927</v>
      </c>
      <c r="H40" s="8">
        <f t="shared" si="0"/>
        <v>167.76894185775606</v>
      </c>
      <c r="I40" s="8">
        <f t="shared" si="2"/>
        <v>5.2856108375230093</v>
      </c>
      <c r="J40" s="6">
        <f t="shared" si="1"/>
        <v>2.8562006899999997</v>
      </c>
      <c r="K40" s="6">
        <v>0.12620836299999999</v>
      </c>
      <c r="L40" s="6">
        <v>5.5606139939999997</v>
      </c>
      <c r="M40" s="16">
        <v>2.317311666254751</v>
      </c>
      <c r="N40" s="16">
        <v>7.535170107315059</v>
      </c>
      <c r="O40" s="16">
        <v>4.4448316861253057</v>
      </c>
      <c r="P40" s="16">
        <v>6.9179012524099415</v>
      </c>
      <c r="Q40" s="16">
        <v>3.1451388888888894</v>
      </c>
      <c r="R40" s="16">
        <v>0.85152620268273971</v>
      </c>
      <c r="S40" s="25">
        <v>1.8699770533025406</v>
      </c>
      <c r="T40" s="38">
        <f t="shared" si="3"/>
        <v>4.6589704018946634</v>
      </c>
      <c r="U40" s="25">
        <v>3.1111939651506271</v>
      </c>
      <c r="V40" s="25">
        <v>5.8717384243386794</v>
      </c>
    </row>
    <row r="41" spans="1:22">
      <c r="A41" s="5" t="s">
        <v>38</v>
      </c>
      <c r="B41" s="8">
        <v>4.25</v>
      </c>
      <c r="C41" s="6">
        <v>77.151246530477223</v>
      </c>
      <c r="D41" s="7">
        <v>69.129509840506088</v>
      </c>
      <c r="E41" s="6">
        <v>73.334372452838238</v>
      </c>
      <c r="F41" s="6">
        <v>106.99993001837565</v>
      </c>
      <c r="G41" s="8">
        <v>2.741512550315182</v>
      </c>
      <c r="H41" s="8">
        <f t="shared" si="0"/>
        <v>169.97751306282476</v>
      </c>
      <c r="I41" s="8">
        <f t="shared" si="2"/>
        <v>5.4962296252401615</v>
      </c>
      <c r="J41" s="6">
        <f t="shared" si="1"/>
        <v>5.3706409179999994</v>
      </c>
      <c r="K41" s="6">
        <v>3.4480059E-2</v>
      </c>
      <c r="L41" s="6">
        <v>5.7375541339999998</v>
      </c>
      <c r="M41" s="16">
        <v>2.7110140992856691</v>
      </c>
      <c r="N41" s="16">
        <v>7.5426874780065489</v>
      </c>
      <c r="O41" s="16">
        <v>4.697254110926341</v>
      </c>
      <c r="P41" s="16">
        <v>2.546459664156453</v>
      </c>
      <c r="Q41" s="16">
        <v>2.8954166666666672</v>
      </c>
      <c r="R41" s="16">
        <v>-6.0856820466085981</v>
      </c>
      <c r="S41" s="25">
        <v>2.1654028916463952</v>
      </c>
      <c r="T41" s="38">
        <f t="shared" si="3"/>
        <v>5.114490836366727</v>
      </c>
      <c r="U41" s="25">
        <v>3.4680328484925305</v>
      </c>
      <c r="V41" s="25">
        <v>6.3034515042941219</v>
      </c>
    </row>
    <row r="42" spans="1:22">
      <c r="A42" s="5" t="s">
        <v>39</v>
      </c>
      <c r="B42" s="8">
        <v>4.25</v>
      </c>
      <c r="C42" s="6">
        <v>77.575141839600633</v>
      </c>
      <c r="D42" s="7">
        <v>70.215468929283006</v>
      </c>
      <c r="E42" s="6">
        <v>74.073288583009358</v>
      </c>
      <c r="F42" s="6">
        <v>107.87221127327943</v>
      </c>
      <c r="G42" s="8">
        <v>2.7110135129490396</v>
      </c>
      <c r="H42" s="8">
        <f t="shared" si="0"/>
        <v>172.65929213289766</v>
      </c>
      <c r="I42" s="8">
        <f t="shared" si="2"/>
        <v>5.613533996628604</v>
      </c>
      <c r="J42" s="6">
        <f t="shared" si="1"/>
        <v>6.4618334209999997</v>
      </c>
      <c r="K42" s="6">
        <v>0.252084743</v>
      </c>
      <c r="L42" s="6">
        <v>5.5914146850000002</v>
      </c>
      <c r="M42" s="16">
        <v>2.7220328114499592</v>
      </c>
      <c r="N42" s="16">
        <v>8.6999689138991485</v>
      </c>
      <c r="O42" s="16">
        <v>5.1903660310137045</v>
      </c>
      <c r="P42" s="16">
        <v>2.275179120807036</v>
      </c>
      <c r="Q42" s="16">
        <v>2.8874999999999997</v>
      </c>
      <c r="R42" s="16">
        <v>-4.3762489687569577</v>
      </c>
      <c r="S42" s="25">
        <v>2.4302964696073515</v>
      </c>
      <c r="T42" s="38">
        <f t="shared" si="3"/>
        <v>7.2233145966876151</v>
      </c>
      <c r="U42" s="25">
        <v>4.518887968162999</v>
      </c>
      <c r="V42" s="25">
        <v>5.1807057644274179</v>
      </c>
    </row>
    <row r="43" spans="1:22">
      <c r="A43" s="5" t="s">
        <v>40</v>
      </c>
      <c r="B43" s="8">
        <v>4.25</v>
      </c>
      <c r="C43" s="6">
        <v>77.90441677620305</v>
      </c>
      <c r="D43" s="7">
        <v>70.936451048170554</v>
      </c>
      <c r="E43" s="6">
        <v>74.588944230905668</v>
      </c>
      <c r="F43" s="6">
        <v>107.90677605280285</v>
      </c>
      <c r="G43" s="8">
        <v>2.6823943001442996</v>
      </c>
      <c r="H43" s="8">
        <f t="shared" si="0"/>
        <v>175.05447821238374</v>
      </c>
      <c r="I43" s="8">
        <f t="shared" si="2"/>
        <v>5.0798101520949501</v>
      </c>
      <c r="J43" s="6">
        <f t="shared" si="1"/>
        <v>5.665467027</v>
      </c>
      <c r="K43" s="6">
        <v>0.31895210499999999</v>
      </c>
      <c r="L43" s="6">
        <v>5.3979975790000001</v>
      </c>
      <c r="M43" s="16">
        <v>1.6678086558068905</v>
      </c>
      <c r="N43" s="16">
        <v>3.1979565310246594</v>
      </c>
      <c r="O43" s="16">
        <v>2.3106882615516078</v>
      </c>
      <c r="P43" s="16">
        <v>-3.4639667878930913</v>
      </c>
      <c r="Q43" s="16">
        <v>2.7402777777777776</v>
      </c>
      <c r="R43" s="16">
        <v>-4.1562624849048717</v>
      </c>
      <c r="S43" s="25">
        <v>2.3536422252716349</v>
      </c>
      <c r="T43" s="38">
        <f t="shared" si="3"/>
        <v>6.5560522860326245</v>
      </c>
      <c r="U43" s="25">
        <v>4.1549235874843493</v>
      </c>
      <c r="V43" s="25">
        <v>2.0017677949357937</v>
      </c>
    </row>
    <row r="44" spans="1:22">
      <c r="A44" s="5" t="s">
        <v>41</v>
      </c>
      <c r="B44" s="8">
        <v>4.25</v>
      </c>
      <c r="C44" s="6">
        <v>78.625792376810693</v>
      </c>
      <c r="D44" s="7">
        <v>71.970572155077249</v>
      </c>
      <c r="E44" s="6">
        <v>75.459129280392787</v>
      </c>
      <c r="F44" s="6">
        <v>108.95201450218462</v>
      </c>
      <c r="G44" s="8">
        <v>2.6656251683501688</v>
      </c>
      <c r="H44" s="8">
        <f t="shared" si="0"/>
        <v>177.29492236033784</v>
      </c>
      <c r="I44" s="8">
        <f t="shared" si="2"/>
        <v>5.6780357538753776</v>
      </c>
      <c r="J44" s="6">
        <f t="shared" si="1"/>
        <v>5.2185445450000003</v>
      </c>
      <c r="K44" s="6">
        <v>0.14106777700000001</v>
      </c>
      <c r="L44" s="6">
        <v>5.9300818570000002</v>
      </c>
      <c r="M44" s="16">
        <v>2.8635210564944114</v>
      </c>
      <c r="N44" s="16">
        <v>5.9146437958767617</v>
      </c>
      <c r="O44" s="16">
        <v>4.1442157918218925</v>
      </c>
      <c r="P44" s="16">
        <v>2.6978894443063339</v>
      </c>
      <c r="Q44" s="16">
        <v>2.9722222222222228</v>
      </c>
      <c r="R44" s="16">
        <v>-2.477269870287313</v>
      </c>
      <c r="S44" s="25">
        <v>2.4899704473994699</v>
      </c>
      <c r="T44" s="38">
        <f t="shared" si="3"/>
        <v>6.0193488321333035</v>
      </c>
      <c r="U44" s="25">
        <v>4.0798971919694171</v>
      </c>
      <c r="V44" s="25">
        <v>0.98002454322334565</v>
      </c>
    </row>
    <row r="45" spans="1:22">
      <c r="A45" s="5" t="s">
        <v>42</v>
      </c>
      <c r="B45" s="8">
        <v>4.25</v>
      </c>
      <c r="C45" s="6">
        <v>78.950666969640352</v>
      </c>
      <c r="D45" s="7">
        <v>72.564414101672867</v>
      </c>
      <c r="E45" s="6">
        <v>75.911982958051283</v>
      </c>
      <c r="F45" s="6">
        <v>108.55230206687118</v>
      </c>
      <c r="G45" s="8">
        <v>2.6179412698412698</v>
      </c>
      <c r="H45" s="8">
        <f t="shared" si="0"/>
        <v>180.53890954718722</v>
      </c>
      <c r="I45" s="8">
        <f t="shared" si="2"/>
        <v>6.2134080526633539</v>
      </c>
      <c r="J45" s="6">
        <f t="shared" si="1"/>
        <v>7.5221819139999999</v>
      </c>
      <c r="K45" s="6">
        <v>0.75744769000000001</v>
      </c>
      <c r="L45" s="6">
        <v>5.0566622619999997</v>
      </c>
      <c r="M45" s="16">
        <v>2.03631718744548</v>
      </c>
      <c r="N45" s="16">
        <v>2.9460404576182819</v>
      </c>
      <c r="O45" s="16">
        <v>2.4214846729926798</v>
      </c>
      <c r="P45" s="16">
        <v>-4.0486391712654335</v>
      </c>
      <c r="Q45" s="16">
        <v>2.8447916666666671</v>
      </c>
      <c r="R45" s="16">
        <v>-6.9656608983449386</v>
      </c>
      <c r="S45" s="25">
        <v>2.3212430196898559</v>
      </c>
      <c r="T45" s="38">
        <f t="shared" si="3"/>
        <v>4.9687959152201415</v>
      </c>
      <c r="U45" s="25">
        <v>3.5096400626789093</v>
      </c>
      <c r="V45" s="25">
        <v>-0.68425866332441077</v>
      </c>
    </row>
    <row r="46" spans="1:22">
      <c r="A46" s="5" t="s">
        <v>43</v>
      </c>
      <c r="B46" s="8">
        <v>4.25</v>
      </c>
      <c r="C46" s="6">
        <v>79.080049651745114</v>
      </c>
      <c r="D46" s="7">
        <v>72.997235642295934</v>
      </c>
      <c r="E46" s="6">
        <v>76.185746833155676</v>
      </c>
      <c r="F46" s="6">
        <v>108.60359517833349</v>
      </c>
      <c r="G46" s="8">
        <v>2.5843712962962964</v>
      </c>
      <c r="H46" s="8">
        <f t="shared" si="0"/>
        <v>181.65414599116946</v>
      </c>
      <c r="I46" s="8">
        <f t="shared" si="2"/>
        <v>5.2095973214973981</v>
      </c>
      <c r="J46" s="6">
        <f t="shared" si="1"/>
        <v>2.4938950449999999</v>
      </c>
      <c r="K46" s="6">
        <v>5.4054479000000002E-2</v>
      </c>
      <c r="L46" s="6">
        <v>5.3074678889999998</v>
      </c>
      <c r="M46" s="16">
        <v>1.2905399039575327</v>
      </c>
      <c r="N46" s="16">
        <v>4.2204580598250052</v>
      </c>
      <c r="O46" s="16">
        <v>2.5273549430947062</v>
      </c>
      <c r="P46" s="16">
        <v>-2.1180994745048087</v>
      </c>
      <c r="Q46" s="16">
        <v>2.7166666666666663</v>
      </c>
      <c r="R46" s="16">
        <v>-5.0313996469311899</v>
      </c>
      <c r="S46" s="25">
        <v>1.9628879192915338</v>
      </c>
      <c r="T46" s="38">
        <f t="shared" si="3"/>
        <v>3.961757651742758</v>
      </c>
      <c r="U46" s="25">
        <v>2.8482118112901134</v>
      </c>
      <c r="V46" s="25">
        <v>-1.7684210526315858</v>
      </c>
    </row>
    <row r="47" spans="1:22">
      <c r="A47" s="5" t="s">
        <v>44</v>
      </c>
      <c r="B47" s="8">
        <v>4.25</v>
      </c>
      <c r="C47" s="6">
        <v>79.690638215152489</v>
      </c>
      <c r="D47" s="7">
        <v>73.103124998607598</v>
      </c>
      <c r="E47" s="6">
        <v>76.556191223920607</v>
      </c>
      <c r="F47" s="6">
        <v>108.90870100089866</v>
      </c>
      <c r="G47" s="8">
        <v>2.5746363636363641</v>
      </c>
      <c r="H47" s="8">
        <f t="shared" si="0"/>
        <v>185.09084394393591</v>
      </c>
      <c r="I47" s="8">
        <f t="shared" si="2"/>
        <v>5.7332813384960275</v>
      </c>
      <c r="J47" s="6">
        <f t="shared" si="1"/>
        <v>7.7850393929999999</v>
      </c>
      <c r="K47" s="6">
        <v>0.42782588700000002</v>
      </c>
      <c r="L47" s="6">
        <v>6.2899537609999996</v>
      </c>
      <c r="M47" s="16">
        <v>3.0083443447386671</v>
      </c>
      <c r="N47" s="16">
        <v>-2.9001895327285254E-2</v>
      </c>
      <c r="O47" s="16">
        <v>1.7046128110719039</v>
      </c>
      <c r="P47" s="16">
        <v>-3.2447937337750754</v>
      </c>
      <c r="Q47" s="16">
        <v>2.5725694444444445</v>
      </c>
      <c r="R47" s="16">
        <v>-1.498246890969368</v>
      </c>
      <c r="S47" s="25">
        <v>2.2973453037004932</v>
      </c>
      <c r="T47" s="38">
        <f t="shared" si="3"/>
        <v>3.0543872979573337</v>
      </c>
      <c r="U47" s="25">
        <v>2.6955573591423088</v>
      </c>
      <c r="V47" s="25">
        <v>-1.7127128147619519</v>
      </c>
    </row>
    <row r="48" spans="1:22">
      <c r="A48" s="5" t="s">
        <v>45</v>
      </c>
      <c r="B48" s="8">
        <v>4.25</v>
      </c>
      <c r="C48" s="6">
        <v>80.48467287073548</v>
      </c>
      <c r="D48" s="7">
        <v>73.909891389945798</v>
      </c>
      <c r="E48" s="6">
        <v>77.356283848500269</v>
      </c>
      <c r="F48" s="6">
        <v>109.47307396733912</v>
      </c>
      <c r="G48" s="8">
        <v>2.6631287878787879</v>
      </c>
      <c r="H48" s="8">
        <f t="shared" si="0"/>
        <v>187.50691110096673</v>
      </c>
      <c r="I48" s="8">
        <f t="shared" si="2"/>
        <v>5.7598878775974498</v>
      </c>
      <c r="J48" s="6">
        <f t="shared" si="1"/>
        <v>5.3244925740000006</v>
      </c>
      <c r="K48" s="6">
        <v>0.88003785300000004</v>
      </c>
      <c r="L48" s="6">
        <v>3.5156447100000001</v>
      </c>
      <c r="M48" s="16">
        <v>3.0780381614522012</v>
      </c>
      <c r="N48" s="16">
        <v>3.9398849403337932</v>
      </c>
      <c r="O48" s="16">
        <v>3.4433711883878004</v>
      </c>
      <c r="P48" s="16">
        <v>2.1609160625426282</v>
      </c>
      <c r="Q48" s="16">
        <v>2.4840277777777779</v>
      </c>
      <c r="R48" s="16">
        <v>14.47353167872858</v>
      </c>
      <c r="S48" s="25">
        <v>2.3506377376189214</v>
      </c>
      <c r="T48" s="38">
        <f t="shared" si="3"/>
        <v>2.6946002745258539</v>
      </c>
      <c r="U48" s="25">
        <v>2.5223456870506311</v>
      </c>
      <c r="V48" s="25">
        <v>-1.8414434486134446</v>
      </c>
    </row>
    <row r="49" spans="1:22">
      <c r="A49" s="5" t="s">
        <v>46</v>
      </c>
      <c r="B49" s="8">
        <v>4.25</v>
      </c>
      <c r="C49" s="6">
        <v>80.929128962534023</v>
      </c>
      <c r="D49" s="7">
        <v>75.355243500296325</v>
      </c>
      <c r="E49" s="6">
        <v>78.276982706082876</v>
      </c>
      <c r="F49" s="6">
        <v>111.19741470670265</v>
      </c>
      <c r="G49" s="8">
        <v>2.7856746031746034</v>
      </c>
      <c r="H49" s="8">
        <f t="shared" si="0"/>
        <v>190.03245919045722</v>
      </c>
      <c r="I49" s="8">
        <f t="shared" si="2"/>
        <v>5.2584507500798168</v>
      </c>
      <c r="J49" s="6">
        <f t="shared" si="1"/>
        <v>5.4974679230000003</v>
      </c>
      <c r="K49" s="6">
        <v>0.84046037600000001</v>
      </c>
      <c r="L49" s="6">
        <v>5.655777831</v>
      </c>
      <c r="M49" s="16">
        <v>2.6325926007475742</v>
      </c>
      <c r="N49" s="16">
        <v>7.7810019233565342</v>
      </c>
      <c r="O49" s="16">
        <v>4.7984463422735324</v>
      </c>
      <c r="P49" s="16">
        <v>13.503288460412687</v>
      </c>
      <c r="Q49" s="16">
        <v>2.5951388888888891</v>
      </c>
      <c r="R49" s="16">
        <v>19.716183164544198</v>
      </c>
      <c r="S49" s="25">
        <v>2.4998392295932703</v>
      </c>
      <c r="T49" s="38">
        <f t="shared" si="3"/>
        <v>3.8460028006470424</v>
      </c>
      <c r="U49" s="25">
        <v>3.1120635844619216</v>
      </c>
      <c r="V49" s="25">
        <v>2.3687711040622172</v>
      </c>
    </row>
    <row r="50" spans="1:22">
      <c r="A50" s="5" t="s">
        <v>47</v>
      </c>
      <c r="B50" s="8">
        <v>4.083333333333333</v>
      </c>
      <c r="C50" s="6">
        <v>81.350296851532192</v>
      </c>
      <c r="D50" s="7">
        <v>75.221333517273095</v>
      </c>
      <c r="E50" s="6">
        <v>78.434035426175242</v>
      </c>
      <c r="F50" s="6">
        <v>111.9567593195129</v>
      </c>
      <c r="G50" s="8">
        <v>2.7841646825396822</v>
      </c>
      <c r="H50" s="8">
        <f t="shared" si="0"/>
        <v>193.11328724217665</v>
      </c>
      <c r="I50" s="8">
        <f t="shared" si="2"/>
        <v>6.3082189445674572</v>
      </c>
      <c r="J50" s="6">
        <f t="shared" si="1"/>
        <v>6.6442568739999999</v>
      </c>
      <c r="K50" s="6">
        <v>1.303816903</v>
      </c>
      <c r="L50" s="6">
        <v>4.790830766</v>
      </c>
      <c r="M50" s="16">
        <v>2.8146122912100502</v>
      </c>
      <c r="N50" s="16">
        <v>0.64012771298624926</v>
      </c>
      <c r="O50" s="16">
        <v>1.8793154462148687</v>
      </c>
      <c r="P50" s="16">
        <v>-2.9390368493008245</v>
      </c>
      <c r="Q50" s="16">
        <v>2.6638888888888892</v>
      </c>
      <c r="R50" s="16">
        <v>-0.2166359907459392</v>
      </c>
      <c r="S50" s="25">
        <v>2.8832496254683981</v>
      </c>
      <c r="T50" s="38">
        <f t="shared" si="3"/>
        <v>3.0468247946754872</v>
      </c>
      <c r="U50" s="25">
        <v>2.9487421526626978</v>
      </c>
      <c r="V50" s="25">
        <v>2.1534504929275666</v>
      </c>
    </row>
    <row r="51" spans="1:22">
      <c r="A51" s="5" t="s">
        <v>48</v>
      </c>
      <c r="B51" s="8">
        <v>4</v>
      </c>
      <c r="C51" s="6">
        <v>82.000401083091262</v>
      </c>
      <c r="D51" s="7">
        <v>76.039885763162658</v>
      </c>
      <c r="E51" s="6">
        <v>79.164289989785431</v>
      </c>
      <c r="F51" s="6">
        <v>113.67992346069229</v>
      </c>
      <c r="G51" s="8">
        <v>2.8093209235209233</v>
      </c>
      <c r="H51" s="8">
        <f t="shared" si="0"/>
        <v>194.27628233759646</v>
      </c>
      <c r="I51" s="8">
        <f t="shared" si="2"/>
        <v>4.962664926009424</v>
      </c>
      <c r="J51" s="6">
        <f t="shared" si="1"/>
        <v>2.4307872229999998</v>
      </c>
      <c r="K51" s="6">
        <v>0.728586136</v>
      </c>
      <c r="L51" s="6">
        <v>4.7317102909999997</v>
      </c>
      <c r="M51" s="16">
        <v>3.0773520952959599</v>
      </c>
      <c r="N51" s="16">
        <v>4.0847786317875778</v>
      </c>
      <c r="O51" s="16">
        <v>3.50647568054967</v>
      </c>
      <c r="P51" s="16">
        <v>0.36184004187989061</v>
      </c>
      <c r="Q51" s="16">
        <v>2.6374999999999997</v>
      </c>
      <c r="R51" s="16">
        <v>3.6634682253865014</v>
      </c>
      <c r="S51" s="25">
        <v>2.9004762850198151</v>
      </c>
      <c r="T51" s="38">
        <f t="shared" si="3"/>
        <v>4.0172848487817703</v>
      </c>
      <c r="U51" s="25">
        <v>3.4017198607584787</v>
      </c>
      <c r="V51" s="25">
        <v>3.0923901393354658</v>
      </c>
    </row>
    <row r="52" spans="1:22">
      <c r="A52" s="5" t="s">
        <v>49</v>
      </c>
      <c r="B52" s="8">
        <v>4</v>
      </c>
      <c r="C52" s="6">
        <v>82.745235455123932</v>
      </c>
      <c r="D52" s="7">
        <v>77.125016659910088</v>
      </c>
      <c r="E52" s="6">
        <v>80.071043037797367</v>
      </c>
      <c r="F52" s="6">
        <v>114.53791949428278</v>
      </c>
      <c r="G52" s="8">
        <v>2.7918630952380945</v>
      </c>
      <c r="H52" s="8">
        <f t="shared" si="0"/>
        <v>194.06245839554859</v>
      </c>
      <c r="I52" s="8">
        <f t="shared" si="2"/>
        <v>3.4961630246534696</v>
      </c>
      <c r="J52" s="6">
        <f t="shared" si="1"/>
        <v>-0.43952085299999943</v>
      </c>
      <c r="K52" s="6">
        <v>-0.52481970200000005</v>
      </c>
      <c r="L52" s="6">
        <v>4.5741024990000003</v>
      </c>
      <c r="M52" s="16">
        <v>2.679681759908914</v>
      </c>
      <c r="N52" s="16">
        <v>5.5557266707540354</v>
      </c>
      <c r="O52" s="16">
        <v>3.9017504430294059</v>
      </c>
      <c r="P52" s="16">
        <v>-0.91511843449193497</v>
      </c>
      <c r="Q52" s="16">
        <v>2.7805555555555554</v>
      </c>
      <c r="R52" s="16">
        <v>-2.4626265003484638</v>
      </c>
      <c r="S52" s="25">
        <v>2.8009143320438357</v>
      </c>
      <c r="T52" s="38">
        <f t="shared" si="3"/>
        <v>4.3500608775101739</v>
      </c>
      <c r="U52" s="25">
        <v>3.5160786775656039</v>
      </c>
      <c r="V52" s="25">
        <v>2.3074506051428578</v>
      </c>
    </row>
    <row r="53" spans="1:22">
      <c r="A53" s="5" t="s">
        <v>50</v>
      </c>
      <c r="B53" s="8">
        <v>3.6666666666666665</v>
      </c>
      <c r="C53" s="6">
        <v>83.048778461115816</v>
      </c>
      <c r="D53" s="7">
        <v>77.819573635380266</v>
      </c>
      <c r="E53" s="6">
        <v>80.560636913043325</v>
      </c>
      <c r="F53" s="6">
        <v>114.71183849276441</v>
      </c>
      <c r="G53" s="8">
        <v>2.8215086580086584</v>
      </c>
      <c r="H53" s="8">
        <f t="shared" si="0"/>
        <v>196.09461414144945</v>
      </c>
      <c r="I53" s="8">
        <f t="shared" si="2"/>
        <v>3.1900628854760811</v>
      </c>
      <c r="J53" s="6">
        <f t="shared" si="1"/>
        <v>4.2549171940000008</v>
      </c>
      <c r="K53" s="6">
        <v>-0.47009705299999999</v>
      </c>
      <c r="L53" s="6">
        <v>4.0360265980000003</v>
      </c>
      <c r="M53" s="16">
        <v>1.8822226290732935</v>
      </c>
      <c r="N53" s="16">
        <v>3.1069903558715195</v>
      </c>
      <c r="O53" s="16">
        <v>2.4064731288334862</v>
      </c>
      <c r="P53" s="16">
        <v>0.34577626877121403</v>
      </c>
      <c r="Q53" s="16">
        <v>2.8097222222222222</v>
      </c>
      <c r="R53" s="16">
        <v>4.3155560281709304</v>
      </c>
      <c r="S53" s="25">
        <v>2.6124968037756213</v>
      </c>
      <c r="T53" s="38">
        <f t="shared" si="3"/>
        <v>3.2702835537572668</v>
      </c>
      <c r="U53" s="25">
        <v>2.920278631315032</v>
      </c>
      <c r="V53" s="25">
        <v>-0.79583047546564201</v>
      </c>
    </row>
    <row r="54" spans="1:22">
      <c r="A54" s="5" t="s">
        <v>51</v>
      </c>
      <c r="B54" s="8">
        <v>3.5</v>
      </c>
      <c r="C54" s="6">
        <v>83.401382708307779</v>
      </c>
      <c r="D54" s="7">
        <v>78.165872214244587</v>
      </c>
      <c r="E54" s="6">
        <v>80.910240819671614</v>
      </c>
      <c r="F54" s="6">
        <v>114.20885841777448</v>
      </c>
      <c r="G54" s="8">
        <v>2.9308734848484845</v>
      </c>
      <c r="H54" s="8">
        <f t="shared" si="0"/>
        <v>198.11286428814745</v>
      </c>
      <c r="I54" s="8">
        <f t="shared" si="2"/>
        <v>2.5889347736600854</v>
      </c>
      <c r="J54" s="6">
        <f t="shared" si="1"/>
        <v>4.1808857009999993</v>
      </c>
      <c r="K54" s="6">
        <v>-0.57747060500000003</v>
      </c>
      <c r="L54" s="6">
        <v>4.6103799089999997</v>
      </c>
      <c r="M54" s="16">
        <v>2.4816704547623525</v>
      </c>
      <c r="N54" s="16">
        <v>3.2274742517870214</v>
      </c>
      <c r="O54" s="16">
        <v>2.8017724520395415</v>
      </c>
      <c r="P54" s="16">
        <v>5.7673382812465368</v>
      </c>
      <c r="Q54" s="16">
        <v>2.6750000000000003</v>
      </c>
      <c r="R54" s="16">
        <v>16.429421239684228</v>
      </c>
      <c r="S54" s="25">
        <v>2.5293239014937186</v>
      </c>
      <c r="T54" s="38">
        <f t="shared" si="3"/>
        <v>3.9144994635003769</v>
      </c>
      <c r="U54" s="25">
        <v>3.1524623324943102</v>
      </c>
      <c r="V54" s="25">
        <v>1.3576821324808197</v>
      </c>
    </row>
    <row r="55" spans="1:22">
      <c r="A55" s="5" t="s">
        <v>52</v>
      </c>
      <c r="B55" s="8">
        <v>3.25</v>
      </c>
      <c r="C55" s="6">
        <v>84.055919163149554</v>
      </c>
      <c r="D55" s="7">
        <v>78.689982396040492</v>
      </c>
      <c r="E55" s="6">
        <v>81.502718311489318</v>
      </c>
      <c r="F55" s="6">
        <v>110.65366799913238</v>
      </c>
      <c r="G55" s="8">
        <v>3.0585772727272733</v>
      </c>
      <c r="H55" s="8">
        <f t="shared" si="0"/>
        <v>200.72307618215638</v>
      </c>
      <c r="I55" s="8">
        <f t="shared" si="2"/>
        <v>3.3183638100286856</v>
      </c>
      <c r="J55" s="6">
        <f t="shared" si="1"/>
        <v>5.3752234560000005</v>
      </c>
      <c r="K55" s="6">
        <v>-0.32057420199999997</v>
      </c>
      <c r="L55" s="6">
        <v>4.3476378440000003</v>
      </c>
      <c r="M55" s="16">
        <v>3.0081655036719335</v>
      </c>
      <c r="N55" s="16">
        <v>2.2480173970386597</v>
      </c>
      <c r="O55" s="16">
        <v>2.6805449477189436</v>
      </c>
      <c r="P55" s="16">
        <v>3.0958783713123328</v>
      </c>
      <c r="Q55" s="16">
        <v>2.5597222222222222</v>
      </c>
      <c r="R55" s="16">
        <v>18.601324935917596</v>
      </c>
      <c r="S55" s="25">
        <v>2.5121148819614136</v>
      </c>
      <c r="T55" s="38">
        <f t="shared" si="3"/>
        <v>3.4851402080375919</v>
      </c>
      <c r="U55" s="25">
        <v>2.9460672323005754</v>
      </c>
      <c r="V55" s="25">
        <v>2.0410320554024253</v>
      </c>
    </row>
    <row r="56" spans="1:22">
      <c r="A56" s="5" t="s">
        <v>53</v>
      </c>
      <c r="B56" s="8">
        <v>3.25</v>
      </c>
      <c r="C56" s="6">
        <v>85.111276652604928</v>
      </c>
      <c r="D56" s="7">
        <v>80.088329622832632</v>
      </c>
      <c r="E56" s="6">
        <v>82.721275951726696</v>
      </c>
      <c r="F56" s="6">
        <v>113.00148957268136</v>
      </c>
      <c r="G56" s="8">
        <v>3.1438801984126985</v>
      </c>
      <c r="H56" s="8">
        <f t="shared" si="0"/>
        <v>202.46187867948785</v>
      </c>
      <c r="I56" s="8">
        <f t="shared" si="2"/>
        <v>4.3282046168966417</v>
      </c>
      <c r="J56" s="6">
        <f t="shared" si="1"/>
        <v>3.5103633660000004</v>
      </c>
      <c r="K56" s="6">
        <v>-0.60568920299999995</v>
      </c>
      <c r="L56" s="6">
        <v>4.6508233700000003</v>
      </c>
      <c r="M56" s="16">
        <v>4.0828502551213397</v>
      </c>
      <c r="N56" s="16">
        <v>7.2195570205193293</v>
      </c>
      <c r="O56" s="16">
        <v>5.4226413509423033</v>
      </c>
      <c r="P56" s="16">
        <v>3.2160344910992622</v>
      </c>
      <c r="Q56" s="16">
        <v>2.8499999999999996</v>
      </c>
      <c r="R56" s="16">
        <v>11.631336647496337</v>
      </c>
      <c r="S56" s="25">
        <v>2.8605539867884833</v>
      </c>
      <c r="T56" s="38">
        <f t="shared" si="3"/>
        <v>3.8422201916526575</v>
      </c>
      <c r="U56" s="25">
        <v>3.3207422617041349</v>
      </c>
      <c r="V56" s="25">
        <v>3.0883969364052577</v>
      </c>
    </row>
    <row r="57" spans="1:22">
      <c r="A57" s="5" t="s">
        <v>54</v>
      </c>
      <c r="B57" s="8">
        <v>3.3333333333333335</v>
      </c>
      <c r="C57" s="6">
        <v>85.897258729419832</v>
      </c>
      <c r="D57" s="7">
        <v>81.177431521842436</v>
      </c>
      <c r="E57" s="6">
        <v>83.651487418818235</v>
      </c>
      <c r="F57" s="6">
        <v>114.41745127203994</v>
      </c>
      <c r="G57" s="8">
        <v>3.2127402597402597</v>
      </c>
      <c r="H57" s="8">
        <f t="shared" si="0"/>
        <v>204.302135862184</v>
      </c>
      <c r="I57" s="8">
        <f t="shared" si="2"/>
        <v>4.1854906401530059</v>
      </c>
      <c r="J57" s="6">
        <f t="shared" si="1"/>
        <v>3.6856317449999993</v>
      </c>
      <c r="K57" s="6">
        <v>-0.69613159700000005</v>
      </c>
      <c r="L57" s="6">
        <v>4.0474013209999997</v>
      </c>
      <c r="M57" s="16">
        <v>4.1249639084953493</v>
      </c>
      <c r="N57" s="16">
        <v>4.9704640692006752</v>
      </c>
      <c r="O57" s="16">
        <v>4.489321235626309</v>
      </c>
      <c r="P57" s="16">
        <v>9.0294999954143584E-2</v>
      </c>
      <c r="Q57" s="16">
        <v>3.1722222222222221</v>
      </c>
      <c r="R57" s="16">
        <v>9.0532239031469111</v>
      </c>
      <c r="S57" s="25">
        <v>3.4220095900501901</v>
      </c>
      <c r="T57" s="38">
        <f t="shared" si="3"/>
        <v>4.3149271187159712</v>
      </c>
      <c r="U57" s="25">
        <v>3.8421430122592692</v>
      </c>
      <c r="V57" s="25">
        <v>3.0227181945345016</v>
      </c>
    </row>
    <row r="58" spans="1:22">
      <c r="A58" s="5" t="s">
        <v>55</v>
      </c>
      <c r="B58" s="8">
        <v>3.5833333333333335</v>
      </c>
      <c r="C58" s="6">
        <v>86.295089978190433</v>
      </c>
      <c r="D58" s="7">
        <v>81.910647884458342</v>
      </c>
      <c r="E58" s="6">
        <v>84.20890041360434</v>
      </c>
      <c r="F58" s="6">
        <v>114.40007406030185</v>
      </c>
      <c r="G58" s="8">
        <v>3.3225615079365078</v>
      </c>
      <c r="H58" s="8">
        <f t="shared" si="0"/>
        <v>208.23867051979212</v>
      </c>
      <c r="I58" s="8">
        <f t="shared" si="2"/>
        <v>5.1111300964873578</v>
      </c>
      <c r="J58" s="6">
        <f t="shared" si="1"/>
        <v>7.9329138390000002</v>
      </c>
      <c r="K58" s="6">
        <v>0.17650176400000001</v>
      </c>
      <c r="L58" s="6">
        <v>4.4423803949999998</v>
      </c>
      <c r="M58" s="16">
        <v>2.6696232198967884</v>
      </c>
      <c r="N58" s="16">
        <v>5.0863109729718081</v>
      </c>
      <c r="O58" s="16">
        <v>3.7088874657945858</v>
      </c>
      <c r="P58" s="16">
        <v>3.2443389609686735</v>
      </c>
      <c r="Q58" s="16">
        <v>3.3534722222222224</v>
      </c>
      <c r="R58" s="16">
        <v>14.390420221258982</v>
      </c>
      <c r="S58" s="25">
        <v>3.4693963519523585</v>
      </c>
      <c r="T58" s="38">
        <f t="shared" si="3"/>
        <v>4.7908064787529128</v>
      </c>
      <c r="U58" s="25">
        <v>4.0704626828424129</v>
      </c>
      <c r="V58" s="25">
        <v>2.4027624616508536</v>
      </c>
    </row>
    <row r="59" spans="1:22">
      <c r="A59" s="5" t="s">
        <v>56</v>
      </c>
      <c r="B59" s="8">
        <v>4.166666666666667</v>
      </c>
      <c r="C59" s="6">
        <v>87.079179109753795</v>
      </c>
      <c r="D59" s="7">
        <v>83.000011530285363</v>
      </c>
      <c r="E59" s="6">
        <v>85.138244173322434</v>
      </c>
      <c r="F59" s="6">
        <v>113.7445217067956</v>
      </c>
      <c r="G59" s="8">
        <v>3.4502035714285717</v>
      </c>
      <c r="H59" s="8">
        <f t="shared" si="0"/>
        <v>210.59023794714813</v>
      </c>
      <c r="I59" s="8">
        <f t="shared" si="2"/>
        <v>4.9158083627800266</v>
      </c>
      <c r="J59" s="6">
        <f t="shared" si="1"/>
        <v>4.5941540219999997</v>
      </c>
      <c r="K59" s="6">
        <v>-2.0456907999999999E-2</v>
      </c>
      <c r="L59" s="6">
        <v>5.3819887099999999</v>
      </c>
      <c r="M59" s="16">
        <v>3.5066632452795288</v>
      </c>
      <c r="N59" s="16">
        <v>4.5133896408538376</v>
      </c>
      <c r="O59" s="16">
        <v>3.9422875035413085</v>
      </c>
      <c r="P59" s="16">
        <v>4.9157119744450473</v>
      </c>
      <c r="Q59" s="16">
        <v>3.4138888888888892</v>
      </c>
      <c r="R59" s="16">
        <v>16.275111276389055</v>
      </c>
      <c r="S59" s="25">
        <v>3.5943522687158724</v>
      </c>
      <c r="T59" s="38">
        <f t="shared" si="3"/>
        <v>5.4772272187746012</v>
      </c>
      <c r="U59" s="25">
        <v>4.3887054267269132</v>
      </c>
      <c r="V59" s="25">
        <v>2.8517012736823277</v>
      </c>
    </row>
    <row r="60" spans="1:22">
      <c r="A60" s="5" t="s">
        <v>57</v>
      </c>
      <c r="B60" s="8">
        <v>4.25</v>
      </c>
      <c r="C60" s="6">
        <v>87.910812953917272</v>
      </c>
      <c r="D60" s="7">
        <v>83.255246197635941</v>
      </c>
      <c r="E60" s="6">
        <v>85.69561782154851</v>
      </c>
      <c r="F60" s="6">
        <v>114.24418828049954</v>
      </c>
      <c r="G60" s="8">
        <v>3.3172821067821068</v>
      </c>
      <c r="H60" s="8">
        <f t="shared" si="0"/>
        <v>211.25387134694421</v>
      </c>
      <c r="I60" s="8">
        <f t="shared" si="2"/>
        <v>4.3425422725503608</v>
      </c>
      <c r="J60" s="6">
        <f t="shared" si="1"/>
        <v>1.2664916769999999</v>
      </c>
      <c r="K60" s="6">
        <v>-0.36165190800000002</v>
      </c>
      <c r="L60" s="6">
        <v>2.631271677</v>
      </c>
      <c r="M60" s="16">
        <v>2.8806905319435749</v>
      </c>
      <c r="N60" s="16">
        <v>1.5538198970203476</v>
      </c>
      <c r="O60" s="16">
        <v>2.3029771265893562</v>
      </c>
      <c r="P60" s="16">
        <v>-7.1316110958889567</v>
      </c>
      <c r="Q60" s="16">
        <v>3.2291666666666665</v>
      </c>
      <c r="R60" s="16">
        <v>-14.542389923337451</v>
      </c>
      <c r="S60" s="25">
        <v>3.2939184728615123</v>
      </c>
      <c r="T60" s="38">
        <f t="shared" si="3"/>
        <v>3.9542797180532716</v>
      </c>
      <c r="U60" s="25">
        <v>3.6077175719569476</v>
      </c>
      <c r="V60" s="25">
        <v>0.17092062698047528</v>
      </c>
    </row>
    <row r="61" spans="1:22">
      <c r="A61" s="5" t="s">
        <v>58</v>
      </c>
      <c r="B61" s="8">
        <v>4.25</v>
      </c>
      <c r="C61" s="6">
        <v>88.427790780364319</v>
      </c>
      <c r="D61" s="7">
        <v>83.682241889381586</v>
      </c>
      <c r="E61" s="6">
        <v>86.169780670308512</v>
      </c>
      <c r="F61" s="6">
        <v>115.53082674847388</v>
      </c>
      <c r="G61" s="8">
        <v>3.3380259170653908</v>
      </c>
      <c r="H61" s="8">
        <f t="shared" si="0"/>
        <v>215.03940272249662</v>
      </c>
      <c r="I61" s="8">
        <f t="shared" si="2"/>
        <v>5.2555822850308402</v>
      </c>
      <c r="J61" s="6">
        <f t="shared" si="1"/>
        <v>7.3627123909999996</v>
      </c>
      <c r="K61" s="6">
        <v>0.246012387</v>
      </c>
      <c r="L61" s="6">
        <v>4.9320552109999998</v>
      </c>
      <c r="M61" s="16">
        <v>2.7401321502308118</v>
      </c>
      <c r="N61" s="16">
        <v>1.3360837082553534</v>
      </c>
      <c r="O61" s="16">
        <v>2.129834985457002</v>
      </c>
      <c r="P61" s="16">
        <v>0.45038629434523969</v>
      </c>
      <c r="Q61" s="16">
        <v>2.8270833333333329</v>
      </c>
      <c r="R61" s="16">
        <v>2.5248618023663294</v>
      </c>
      <c r="S61" s="25">
        <v>2.9487473939681985</v>
      </c>
      <c r="T61" s="38">
        <f t="shared" si="3"/>
        <v>3.0855994339574266</v>
      </c>
      <c r="U61" s="25">
        <v>3.017803797019436</v>
      </c>
      <c r="V61" s="25">
        <v>0.26089467122611953</v>
      </c>
    </row>
    <row r="62" spans="1:22">
      <c r="A62" s="5" t="s">
        <v>59</v>
      </c>
      <c r="B62" s="8">
        <v>4.25</v>
      </c>
      <c r="C62" s="6">
        <v>88.850861461055501</v>
      </c>
      <c r="D62" s="7">
        <v>84.987918776739534</v>
      </c>
      <c r="E62" s="6">
        <v>87.012809881326589</v>
      </c>
      <c r="F62" s="6">
        <v>116.54444516748786</v>
      </c>
      <c r="G62" s="8">
        <v>3.394734753550543</v>
      </c>
      <c r="H62" s="8">
        <f t="shared" si="0"/>
        <v>216.7494947907096</v>
      </c>
      <c r="I62" s="8">
        <f t="shared" si="2"/>
        <v>4.0870527312114007</v>
      </c>
      <c r="J62" s="6">
        <f t="shared" si="1"/>
        <v>3.2191301989999999</v>
      </c>
      <c r="K62" s="6">
        <v>-9.4825415999999996E-2</v>
      </c>
      <c r="L62" s="6">
        <v>4.5824814109999998</v>
      </c>
      <c r="M62" s="16">
        <v>2.7048867458957737</v>
      </c>
      <c r="N62" s="16">
        <v>7.9585749104845283</v>
      </c>
      <c r="O62" s="16">
        <v>4.9533002476797705</v>
      </c>
      <c r="P62" s="16">
        <v>5.7929911395470768</v>
      </c>
      <c r="Q62" s="16">
        <v>2.8527777777777779</v>
      </c>
      <c r="R62" s="16">
        <v>6.970633739338461</v>
      </c>
      <c r="S62" s="25">
        <v>2.9575861045423535</v>
      </c>
      <c r="T62" s="38">
        <f t="shared" si="3"/>
        <v>3.7568630840546291</v>
      </c>
      <c r="U62" s="25">
        <v>3.3254530207009747</v>
      </c>
      <c r="V62" s="25">
        <v>0.87399891907593563</v>
      </c>
    </row>
    <row r="63" spans="1:22">
      <c r="A63" s="5" t="s">
        <v>60</v>
      </c>
      <c r="B63" s="8">
        <v>4.25</v>
      </c>
      <c r="C63" s="6">
        <v>89.486213471456281</v>
      </c>
      <c r="D63" s="7">
        <v>86.506385465615722</v>
      </c>
      <c r="E63" s="6">
        <v>88.068362361292714</v>
      </c>
      <c r="F63" s="6">
        <v>117.28010938613617</v>
      </c>
      <c r="G63" s="8">
        <v>3.2878547101449276</v>
      </c>
      <c r="H63" s="8">
        <f t="shared" si="0"/>
        <v>218.57432683905921</v>
      </c>
      <c r="I63" s="8">
        <f t="shared" si="2"/>
        <v>3.791291073005425</v>
      </c>
      <c r="J63" s="6">
        <f t="shared" si="1"/>
        <v>3.4104010950000001</v>
      </c>
      <c r="K63" s="6">
        <v>-0.33593369200000001</v>
      </c>
      <c r="L63" s="6">
        <v>4.3748341990000004</v>
      </c>
      <c r="M63" s="16">
        <v>2.7243794869986404</v>
      </c>
      <c r="N63" s="16">
        <v>7.0661548269488339</v>
      </c>
      <c r="O63" s="16">
        <v>4.599186947766043</v>
      </c>
      <c r="P63" s="16">
        <v>-3.53143475212222</v>
      </c>
      <c r="Q63" s="16">
        <v>2.9437500000000001</v>
      </c>
      <c r="R63" s="16">
        <v>-12.011262652288968</v>
      </c>
      <c r="S63" s="25">
        <v>2.7624988341013568</v>
      </c>
      <c r="T63" s="38">
        <f t="shared" si="3"/>
        <v>4.2245463231664075</v>
      </c>
      <c r="U63" s="25">
        <v>3.4883178330158859</v>
      </c>
      <c r="V63" s="25">
        <v>-1.2207874789203488</v>
      </c>
    </row>
    <row r="64" spans="1:22">
      <c r="A64" s="5" t="s">
        <v>61</v>
      </c>
      <c r="B64" s="8">
        <v>4.083333333333333</v>
      </c>
      <c r="C64" s="6">
        <v>90.168751395429538</v>
      </c>
      <c r="D64" s="7">
        <v>86.450159466901411</v>
      </c>
      <c r="E64" s="6">
        <v>88.399384276329087</v>
      </c>
      <c r="F64" s="6">
        <v>117.50353692169442</v>
      </c>
      <c r="G64" s="8">
        <v>3.2626749158249155</v>
      </c>
      <c r="H64" s="8">
        <f t="shared" si="0"/>
        <v>219.93361170210687</v>
      </c>
      <c r="I64" s="8">
        <f t="shared" si="2"/>
        <v>4.1086775356215242</v>
      </c>
      <c r="J64" s="6">
        <f t="shared" si="1"/>
        <v>2.5108481009999997</v>
      </c>
      <c r="K64" s="6">
        <v>-0.86315712200000005</v>
      </c>
      <c r="L64" s="6">
        <v>4.6197418209999999</v>
      </c>
      <c r="M64" s="16">
        <v>2.1202510027109822</v>
      </c>
      <c r="N64" s="16">
        <v>-0.35682817988051951</v>
      </c>
      <c r="O64" s="16">
        <v>1.0292585150226907</v>
      </c>
      <c r="P64" s="16">
        <v>-3.1202669243306613</v>
      </c>
      <c r="Q64" s="16">
        <v>2.9536111111111114</v>
      </c>
      <c r="R64" s="16">
        <v>-3.0283591102020169</v>
      </c>
      <c r="S64" s="25">
        <v>2.5720787319348126</v>
      </c>
      <c r="T64" s="38">
        <f t="shared" si="3"/>
        <v>3.837491828059953</v>
      </c>
      <c r="U64" s="25">
        <v>3.1646837063511901</v>
      </c>
      <c r="V64" s="25">
        <v>-0.17097830434902317</v>
      </c>
    </row>
    <row r="65" spans="1:22">
      <c r="A65" s="5" t="s">
        <v>62</v>
      </c>
      <c r="B65" s="8">
        <v>3.6666666666666665</v>
      </c>
      <c r="C65" s="6">
        <v>90.604173973289221</v>
      </c>
      <c r="D65" s="7">
        <v>86.700250840910641</v>
      </c>
      <c r="E65" s="6">
        <v>88.746623223250253</v>
      </c>
      <c r="F65" s="6">
        <v>117.70900220011777</v>
      </c>
      <c r="G65" s="8">
        <v>3.2455065124933546</v>
      </c>
      <c r="H65" s="8">
        <f t="shared" si="0"/>
        <v>223.63347306334921</v>
      </c>
      <c r="I65" s="8">
        <f t="shared" si="2"/>
        <v>3.9965095847773711</v>
      </c>
      <c r="J65" s="6">
        <f t="shared" si="1"/>
        <v>6.9007640749999997</v>
      </c>
      <c r="K65" s="6">
        <v>-5.2604678000000002E-2</v>
      </c>
      <c r="L65" s="6">
        <v>3.658554299</v>
      </c>
      <c r="M65" s="16">
        <v>2.3067717067782656</v>
      </c>
      <c r="N65" s="16">
        <v>0.31926974070157765</v>
      </c>
      <c r="O65" s="16">
        <v>1.4353177021179553</v>
      </c>
      <c r="P65" s="16">
        <v>-1.0523871290615161</v>
      </c>
      <c r="Q65" s="16">
        <v>2.7749999999999999</v>
      </c>
      <c r="R65" s="16">
        <v>-2.0882701069887211</v>
      </c>
      <c r="S65" s="25">
        <v>2.4637443245861146</v>
      </c>
      <c r="T65" s="38">
        <f t="shared" si="3"/>
        <v>3.6065106328275931</v>
      </c>
      <c r="U65" s="25">
        <v>2.9888460097502456</v>
      </c>
      <c r="V65" s="25">
        <v>-0.54646082339059321</v>
      </c>
    </row>
    <row r="66" spans="1:22">
      <c r="A66" s="5" t="s">
        <v>63</v>
      </c>
      <c r="B66" s="8">
        <v>3.3333333333333335</v>
      </c>
      <c r="C66" s="6">
        <v>90.841949947616897</v>
      </c>
      <c r="D66" s="7">
        <v>85.810125992727947</v>
      </c>
      <c r="E66" s="6">
        <v>88.447725459960779</v>
      </c>
      <c r="F66" s="6">
        <v>118.21922221189304</v>
      </c>
      <c r="G66" s="8">
        <v>3.245917824865193</v>
      </c>
      <c r="H66" s="8">
        <f t="shared" si="0"/>
        <v>224.7227552818114</v>
      </c>
      <c r="I66" s="8">
        <f t="shared" si="2"/>
        <v>3.6785601271184873</v>
      </c>
      <c r="J66" s="6">
        <f t="shared" si="1"/>
        <v>1.9626161550000001</v>
      </c>
      <c r="K66" s="6">
        <v>-0.74221006700000003</v>
      </c>
      <c r="L66" s="6">
        <v>4.7210377110000001</v>
      </c>
      <c r="M66" s="16">
        <v>1.7900088436942907</v>
      </c>
      <c r="N66" s="16">
        <v>-3.2439794000972522</v>
      </c>
      <c r="O66" s="16">
        <v>-0.42559489758678959</v>
      </c>
      <c r="P66" s="16">
        <v>1.9606590674550839</v>
      </c>
      <c r="Q66" s="16">
        <v>2.4791666666666665</v>
      </c>
      <c r="R66" s="16">
        <v>5.0702787630907409E-2</v>
      </c>
      <c r="S66" s="25">
        <v>2.2347956487952514</v>
      </c>
      <c r="T66" s="38">
        <f t="shared" si="3"/>
        <v>0.96744011128021157</v>
      </c>
      <c r="U66" s="25">
        <v>1.6431456539960809</v>
      </c>
      <c r="V66" s="25">
        <v>-1.4596326237456325</v>
      </c>
    </row>
    <row r="67" spans="1:22">
      <c r="A67" s="5" t="s">
        <v>64</v>
      </c>
      <c r="B67" s="8">
        <v>2.9166666666666665</v>
      </c>
      <c r="C67" s="6">
        <v>91.253009314692051</v>
      </c>
      <c r="D67" s="7">
        <v>86.28024633320338</v>
      </c>
      <c r="E67" s="6">
        <v>88.886651844076866</v>
      </c>
      <c r="F67" s="6">
        <v>118.59881751417684</v>
      </c>
      <c r="G67" s="8">
        <v>3.2384805555555558</v>
      </c>
      <c r="H67" s="8">
        <f t="shared" si="0"/>
        <v>228.54681019805585</v>
      </c>
      <c r="I67" s="8">
        <f t="shared" si="2"/>
        <v>4.5625135866663697</v>
      </c>
      <c r="J67" s="6">
        <f t="shared" si="1"/>
        <v>6.982428702</v>
      </c>
      <c r="K67" s="6">
        <v>-0.21920156700000001</v>
      </c>
      <c r="L67" s="6">
        <v>4.890394702</v>
      </c>
      <c r="M67" s="16">
        <v>1.6817782096321565</v>
      </c>
      <c r="N67" s="16">
        <v>1.7104396572753089</v>
      </c>
      <c r="O67" s="16">
        <v>1.6941688515482056</v>
      </c>
      <c r="P67" s="16">
        <v>1.340713973798513</v>
      </c>
      <c r="Q67" s="16">
        <v>2.1979166666666665</v>
      </c>
      <c r="R67" s="16">
        <v>-0.91336226740003079</v>
      </c>
      <c r="S67" s="25">
        <v>1.9743943774042094</v>
      </c>
      <c r="T67" s="38">
        <f t="shared" si="3"/>
        <v>-0.26141322538812517</v>
      </c>
      <c r="U67" s="25">
        <v>0.92994410529689819</v>
      </c>
      <c r="V67" s="25">
        <v>-0.23832964128984724</v>
      </c>
    </row>
    <row r="68" spans="1:22">
      <c r="A68" s="5" t="s">
        <v>65</v>
      </c>
      <c r="B68" s="8">
        <v>2.75</v>
      </c>
      <c r="C68" s="6">
        <v>92.011565088785332</v>
      </c>
      <c r="D68" s="7">
        <v>86.180397437729326</v>
      </c>
      <c r="E68" s="6">
        <v>89.236869094140658</v>
      </c>
      <c r="F68" s="6">
        <v>120.19693501905738</v>
      </c>
      <c r="G68" s="8">
        <v>3.2583962121212124</v>
      </c>
      <c r="H68" s="8">
        <f t="shared" ref="H68:H89" si="4">H67*(1+J68/100)^(1/4)</f>
        <v>232.41656151089046</v>
      </c>
      <c r="I68" s="8">
        <f t="shared" si="2"/>
        <v>5.6757808468545221</v>
      </c>
      <c r="J68" s="6">
        <f t="shared" si="1"/>
        <v>6.9467594730000002</v>
      </c>
      <c r="K68" s="6">
        <v>0.81831413500000005</v>
      </c>
      <c r="L68" s="6">
        <v>2.7966966649999998</v>
      </c>
      <c r="M68" s="16">
        <v>2.4121638920409305</v>
      </c>
      <c r="N68" s="16">
        <v>-0.49751435532107147</v>
      </c>
      <c r="O68" s="16">
        <v>1.1464330900174513</v>
      </c>
      <c r="P68" s="16">
        <v>2.0462031177519657</v>
      </c>
      <c r="Q68" s="16">
        <v>2.2194444444444446</v>
      </c>
      <c r="R68" s="16">
        <v>2.482661023409416</v>
      </c>
      <c r="S68" s="25">
        <v>2.0471903792425694</v>
      </c>
      <c r="T68" s="38">
        <f t="shared" si="3"/>
        <v>-0.31204341418869319</v>
      </c>
      <c r="U68" s="25">
        <v>0.95919623312514801</v>
      </c>
      <c r="V68" s="25">
        <v>1.0659101361146117</v>
      </c>
    </row>
    <row r="69" spans="1:22">
      <c r="A69" s="5" t="s">
        <v>66</v>
      </c>
      <c r="B69" s="8">
        <v>2.75</v>
      </c>
      <c r="C69" s="6">
        <v>92.55450931919718</v>
      </c>
      <c r="D69" s="7">
        <v>87.016759800960983</v>
      </c>
      <c r="E69" s="6">
        <v>89.919557138450685</v>
      </c>
      <c r="F69" s="6">
        <v>122.00826159709958</v>
      </c>
      <c r="G69" s="8">
        <v>3.2919972222222227</v>
      </c>
      <c r="H69" s="8">
        <f t="shared" si="4"/>
        <v>232.1286441077371</v>
      </c>
      <c r="I69" s="8">
        <f t="shared" si="2"/>
        <v>3.7987028185093834</v>
      </c>
      <c r="J69" s="6">
        <f t="shared" ref="J69:J90" si="5">L69+4*(K69-K68)</f>
        <v>-0.49459958500000001</v>
      </c>
      <c r="K69" s="6">
        <v>-0.280639527</v>
      </c>
      <c r="L69" s="6">
        <v>3.901215063</v>
      </c>
      <c r="M69" s="16">
        <v>2.7588430311312084</v>
      </c>
      <c r="N69" s="16">
        <v>3.082879110122061</v>
      </c>
      <c r="O69" s="16">
        <v>2.8982746480314736</v>
      </c>
      <c r="P69" s="16">
        <v>3.6492664018137777</v>
      </c>
      <c r="Q69" s="16">
        <v>2.3902777777777779</v>
      </c>
      <c r="R69" s="16">
        <v>4.1890963866482389</v>
      </c>
      <c r="S69" s="25">
        <v>2.1597351317826918</v>
      </c>
      <c r="T69" s="38">
        <f t="shared" si="3"/>
        <v>0.3650611814619964</v>
      </c>
      <c r="U69" s="25">
        <v>1.3212663471662056</v>
      </c>
      <c r="V69" s="25">
        <v>2.2456685978123003</v>
      </c>
    </row>
    <row r="70" spans="1:22">
      <c r="A70" s="5" t="s">
        <v>67</v>
      </c>
      <c r="B70" s="8">
        <v>2.75</v>
      </c>
      <c r="C70" s="6">
        <v>92.810016601903968</v>
      </c>
      <c r="D70" s="7">
        <v>87.484091596594737</v>
      </c>
      <c r="E70" s="6">
        <v>90.275723356938059</v>
      </c>
      <c r="F70" s="6">
        <v>122.83741842521151</v>
      </c>
      <c r="G70" s="8">
        <v>3.3575368022328553</v>
      </c>
      <c r="H70" s="8">
        <f t="shared" si="4"/>
        <v>236.44391266431134</v>
      </c>
      <c r="I70" s="8">
        <f t="shared" si="2"/>
        <v>5.2158302205760805</v>
      </c>
      <c r="J70" s="6">
        <f t="shared" si="5"/>
        <v>7.6459292470000007</v>
      </c>
      <c r="K70" s="6">
        <v>0.447400307</v>
      </c>
      <c r="L70" s="6">
        <v>4.7337699110000004</v>
      </c>
      <c r="M70" s="16">
        <v>1.7876990290728534</v>
      </c>
      <c r="N70" s="16">
        <v>3.4346502118720146</v>
      </c>
      <c r="O70" s="16">
        <v>2.4947407719672077</v>
      </c>
      <c r="P70" s="16">
        <v>5.7005529645909991</v>
      </c>
      <c r="Q70" s="16">
        <v>2.4722222222222219</v>
      </c>
      <c r="R70" s="16">
        <v>8.204491013056515</v>
      </c>
      <c r="S70" s="25">
        <v>2.1591555757422221</v>
      </c>
      <c r="T70" s="38">
        <f t="shared" si="3"/>
        <v>1.9507786342239513</v>
      </c>
      <c r="U70" s="25">
        <v>2.0561249748225263</v>
      </c>
      <c r="V70" s="25">
        <v>3.1706283303023941</v>
      </c>
    </row>
    <row r="71" spans="1:22">
      <c r="A71" s="5" t="s">
        <v>68</v>
      </c>
      <c r="B71" s="8">
        <v>2.75</v>
      </c>
      <c r="C71" s="6">
        <v>93.488267810038565</v>
      </c>
      <c r="D71" s="7">
        <v>87.790318153241785</v>
      </c>
      <c r="E71" s="6">
        <v>90.777142030719631</v>
      </c>
      <c r="F71" s="6">
        <v>122.53823649716465</v>
      </c>
      <c r="G71" s="8">
        <v>3.3233430375180375</v>
      </c>
      <c r="H71" s="8">
        <f t="shared" si="4"/>
        <v>236.92769691429962</v>
      </c>
      <c r="I71" s="8">
        <f t="shared" ref="I71:I90" si="6">H71/H67*100-100</f>
        <v>3.6670328975412048</v>
      </c>
      <c r="J71" s="6">
        <f t="shared" si="5"/>
        <v>0.82094914800000041</v>
      </c>
      <c r="K71" s="6">
        <v>-0.396157182</v>
      </c>
      <c r="L71" s="6">
        <v>4.1951791040000002</v>
      </c>
      <c r="M71" s="16">
        <v>2.8213180771013757</v>
      </c>
      <c r="N71" s="16">
        <v>0.86645331058632369</v>
      </c>
      <c r="O71" s="16">
        <v>1.9738261964640902</v>
      </c>
      <c r="P71" s="16">
        <v>-1.7002539231401492</v>
      </c>
      <c r="Q71" s="16">
        <v>2.3993055555555554</v>
      </c>
      <c r="R71" s="16">
        <v>-4.0118635649200263</v>
      </c>
      <c r="S71" s="25">
        <v>2.4441829516721914</v>
      </c>
      <c r="T71" s="38">
        <f t="shared" si="3"/>
        <v>1.7501941454903829</v>
      </c>
      <c r="U71" s="25">
        <v>2.1262159149356474</v>
      </c>
      <c r="V71" s="25">
        <v>2.3877936638680097</v>
      </c>
    </row>
    <row r="72" spans="1:22">
      <c r="A72" s="5" t="s">
        <v>69</v>
      </c>
      <c r="B72" s="8">
        <v>2.75</v>
      </c>
      <c r="C72" s="6">
        <v>94.298214839548265</v>
      </c>
      <c r="D72" s="7">
        <v>88.419501319516243</v>
      </c>
      <c r="E72" s="6">
        <v>91.501026386263746</v>
      </c>
      <c r="F72" s="6">
        <v>123.56083170648571</v>
      </c>
      <c r="G72" s="8">
        <v>3.3206128787878786</v>
      </c>
      <c r="H72" s="8">
        <f t="shared" si="4"/>
        <v>239.4462247284616</v>
      </c>
      <c r="I72" s="8">
        <f t="shared" si="6"/>
        <v>3.0245965140663031</v>
      </c>
      <c r="J72" s="6">
        <f t="shared" si="5"/>
        <v>4.3202561719999997</v>
      </c>
      <c r="K72" s="6">
        <v>-0.48688533299999998</v>
      </c>
      <c r="L72" s="6">
        <v>4.6831687759999996</v>
      </c>
      <c r="M72" s="16">
        <v>2.5863676427137605</v>
      </c>
      <c r="N72" s="16">
        <v>3.1301632150459113</v>
      </c>
      <c r="O72" s="16">
        <v>2.8202542380081796</v>
      </c>
      <c r="P72" s="16">
        <v>-1.1062140414694444</v>
      </c>
      <c r="Q72" s="16">
        <v>2.4430555555555551</v>
      </c>
      <c r="R72" s="16">
        <v>-0.32819919743110049</v>
      </c>
      <c r="S72" s="25">
        <v>2.4877197441934173</v>
      </c>
      <c r="T72" s="38">
        <f t="shared" ref="T72:T90" si="7">D72/D68*100-100</f>
        <v>2.5981591502926165</v>
      </c>
      <c r="U72" s="25">
        <v>2.5461277541190208</v>
      </c>
      <c r="V72" s="25">
        <v>1.5877222306465821</v>
      </c>
    </row>
    <row r="73" spans="1:22">
      <c r="A73" s="5" t="s">
        <v>70</v>
      </c>
      <c r="B73" s="8">
        <v>2.5833333333333335</v>
      </c>
      <c r="C73" s="6">
        <v>94.563367453443007</v>
      </c>
      <c r="D73" s="7">
        <v>88.584682142749557</v>
      </c>
      <c r="E73" s="6">
        <v>91.718610780081193</v>
      </c>
      <c r="F73" s="6">
        <v>123.80297759598403</v>
      </c>
      <c r="G73" s="8">
        <v>3.3417104761904759</v>
      </c>
      <c r="H73" s="8">
        <f t="shared" si="4"/>
        <v>241.88565401429611</v>
      </c>
      <c r="I73" s="8">
        <f t="shared" si="6"/>
        <v>4.2032769992963495</v>
      </c>
      <c r="J73" s="6">
        <f t="shared" si="5"/>
        <v>4.1378171429999995</v>
      </c>
      <c r="K73" s="6">
        <v>-0.53153501400000003</v>
      </c>
      <c r="L73" s="6">
        <v>4.3164158669999999</v>
      </c>
      <c r="M73" s="16">
        <v>1.5405899241329291</v>
      </c>
      <c r="N73" s="16">
        <v>-0.33382681245809342</v>
      </c>
      <c r="O73" s="16">
        <v>0.72967197383229099</v>
      </c>
      <c r="P73" s="16">
        <v>0.35644684706865881</v>
      </c>
      <c r="Q73" s="16">
        <v>2.2784722222222222</v>
      </c>
      <c r="R73" s="16">
        <v>2.5657331774231906</v>
      </c>
      <c r="S73" s="25">
        <v>2.1826001701260367</v>
      </c>
      <c r="T73" s="38">
        <f t="shared" si="7"/>
        <v>1.8018624749703207</v>
      </c>
      <c r="U73" s="25">
        <v>2.0015091459711476</v>
      </c>
      <c r="V73" s="25">
        <v>0.77109640978778593</v>
      </c>
    </row>
    <row r="74" spans="1:22">
      <c r="A74" s="5" t="s">
        <v>71</v>
      </c>
      <c r="B74" s="8">
        <v>2.3333333333333335</v>
      </c>
      <c r="C74" s="6">
        <v>94.958516098850978</v>
      </c>
      <c r="D74" s="7">
        <v>88.688541878925548</v>
      </c>
      <c r="E74" s="6">
        <v>91.975159377928208</v>
      </c>
      <c r="F74" s="6">
        <v>123.77368318304362</v>
      </c>
      <c r="G74" s="8">
        <v>3.3622174603174599</v>
      </c>
      <c r="H74" s="8">
        <f t="shared" si="4"/>
        <v>244.1570011206118</v>
      </c>
      <c r="I74" s="8">
        <f t="shared" si="6"/>
        <v>3.2621218154391727</v>
      </c>
      <c r="J74" s="6">
        <f t="shared" si="5"/>
        <v>3.8093046259999999</v>
      </c>
      <c r="K74" s="6">
        <v>-0.60761807000000001</v>
      </c>
      <c r="L74" s="6">
        <v>4.1136368499999998</v>
      </c>
      <c r="M74" s="16">
        <v>2.2662027211016955</v>
      </c>
      <c r="N74" s="16">
        <v>1.596364477091039</v>
      </c>
      <c r="O74" s="16">
        <v>1.9779228118534942</v>
      </c>
      <c r="P74" s="16">
        <v>0.31019381466106388</v>
      </c>
      <c r="Q74" s="16">
        <v>2.2124999999999999</v>
      </c>
      <c r="R74" s="16">
        <v>2.4773569951574093</v>
      </c>
      <c r="S74" s="25">
        <v>2.3024790755129754</v>
      </c>
      <c r="T74" s="38">
        <f t="shared" si="7"/>
        <v>1.3767649184548389</v>
      </c>
      <c r="U74" s="25">
        <v>1.8726825678956116</v>
      </c>
      <c r="V74" s="25">
        <v>-0.53897367197137669</v>
      </c>
    </row>
    <row r="75" spans="1:22">
      <c r="A75" s="5" t="s">
        <v>72</v>
      </c>
      <c r="B75" s="8">
        <v>1.9166666666666667</v>
      </c>
      <c r="C75" s="6">
        <v>95.477704650096953</v>
      </c>
      <c r="D75" s="7">
        <v>89.169357989177215</v>
      </c>
      <c r="E75" s="6">
        <v>92.475746913492074</v>
      </c>
      <c r="F75" s="6">
        <v>123.3562319110037</v>
      </c>
      <c r="G75" s="8">
        <v>3.4030257575757576</v>
      </c>
      <c r="H75" s="8">
        <f t="shared" si="4"/>
        <v>236.81745968468201</v>
      </c>
      <c r="I75" s="8">
        <f t="shared" si="6"/>
        <v>-4.6527793522372463E-2</v>
      </c>
      <c r="J75" s="6">
        <f t="shared" si="5"/>
        <v>-11.492893172999999</v>
      </c>
      <c r="K75" s="6">
        <v>-2.5283401759999999</v>
      </c>
      <c r="L75" s="6">
        <v>-3.810004749</v>
      </c>
      <c r="M75" s="16">
        <v>2.1064988687478081</v>
      </c>
      <c r="N75" s="16">
        <v>1.2528673079010177</v>
      </c>
      <c r="O75" s="16">
        <v>1.7393200766464778</v>
      </c>
      <c r="P75" s="16">
        <v>-0.47874367001758955</v>
      </c>
      <c r="Q75" s="16">
        <v>2.0298611111111113</v>
      </c>
      <c r="R75" s="16">
        <v>4.9440326175012705</v>
      </c>
      <c r="S75" s="25">
        <v>2.1242105975243009</v>
      </c>
      <c r="T75" s="38">
        <f t="shared" si="7"/>
        <v>1.5708336237354246</v>
      </c>
      <c r="U75" s="25">
        <v>1.814063611339356</v>
      </c>
      <c r="V75" s="25">
        <v>-0.23141796994761155</v>
      </c>
    </row>
    <row r="76" spans="1:22">
      <c r="A76" s="5" t="s">
        <v>73</v>
      </c>
      <c r="B76" s="8">
        <v>0.25</v>
      </c>
      <c r="C76" s="6">
        <v>96.070977120288546</v>
      </c>
      <c r="D76" s="7">
        <v>89.739022283517841</v>
      </c>
      <c r="E76" s="6">
        <v>93.058129003811928</v>
      </c>
      <c r="F76" s="37">
        <f>F75*(1+P76/100)^(1/4)</f>
        <v>123.3473463834238</v>
      </c>
      <c r="G76" s="8">
        <v>3.4296055555555554</v>
      </c>
      <c r="H76" s="8">
        <f>H75*(1+J76/100)^(1/4)</f>
        <v>203.90760423356315</v>
      </c>
      <c r="I76" s="8">
        <f t="shared" si="6"/>
        <v>-14.842004936682628</v>
      </c>
      <c r="J76" s="6">
        <f t="shared" si="5"/>
        <v>-45.035938685999994</v>
      </c>
      <c r="K76" s="6">
        <v>-7.4933846749999997</v>
      </c>
      <c r="L76" s="6">
        <v>-25.175760690000001</v>
      </c>
      <c r="M76" s="16">
        <v>1.6418256933682596</v>
      </c>
      <c r="N76" s="16">
        <v>3.4564449494301375</v>
      </c>
      <c r="O76" s="16">
        <v>2.4170795031414061</v>
      </c>
      <c r="P76" s="16">
        <v>-2.8809464855705791E-2</v>
      </c>
      <c r="Q76" s="16">
        <v>1.476388888888889</v>
      </c>
      <c r="R76" s="16">
        <v>3.1610492908227261</v>
      </c>
      <c r="S76" s="25">
        <v>1.8883228865705037</v>
      </c>
      <c r="T76" s="38">
        <f t="shared" si="7"/>
        <v>1.4923415584909634</v>
      </c>
      <c r="U76" s="25">
        <v>1.7141091895885863</v>
      </c>
      <c r="V76" s="25">
        <v>3.9212649473396866E-2</v>
      </c>
    </row>
    <row r="77" spans="1:22">
      <c r="A77" s="5" t="s">
        <v>74</v>
      </c>
      <c r="B77" s="8">
        <v>0.25</v>
      </c>
      <c r="C77" s="6">
        <v>96.272610475105921</v>
      </c>
      <c r="D77" s="7">
        <v>90.151622046242622</v>
      </c>
      <c r="E77" s="6">
        <v>93.35994767055648</v>
      </c>
      <c r="F77" s="37">
        <f t="shared" ref="F77:F90" si="8">F76*(1+P77/100)^(1/4)</f>
        <v>124.99673570682023</v>
      </c>
      <c r="G77" s="8">
        <v>3.5451352813852814</v>
      </c>
      <c r="H77" s="8">
        <f t="shared" si="4"/>
        <v>236.12974464829477</v>
      </c>
      <c r="I77" s="8">
        <f t="shared" si="6"/>
        <v>-2.3795993149974777</v>
      </c>
      <c r="J77" s="6">
        <f t="shared" si="5"/>
        <v>79.832880935999995</v>
      </c>
      <c r="K77" s="6">
        <v>-3.4570535360000001</v>
      </c>
      <c r="L77" s="6">
        <v>63.687556379999997</v>
      </c>
      <c r="M77" s="16">
        <v>1.2465815065483943</v>
      </c>
      <c r="N77" s="16">
        <v>0.72113319522182362</v>
      </c>
      <c r="O77" s="16">
        <v>1.0204212467241236</v>
      </c>
      <c r="P77" s="16">
        <v>5.4570074024747228</v>
      </c>
      <c r="Q77" s="16">
        <v>1.5062499999999999</v>
      </c>
      <c r="R77" s="16">
        <v>14.170671014147395</v>
      </c>
      <c r="S77" s="25">
        <v>1.8144888512921842</v>
      </c>
      <c r="T77" s="38">
        <f t="shared" si="7"/>
        <v>1.7688610102681395</v>
      </c>
      <c r="U77" s="25">
        <v>1.7874275723744004</v>
      </c>
      <c r="V77" s="25">
        <v>1.2867897651344773</v>
      </c>
    </row>
    <row r="78" spans="1:22">
      <c r="A78" s="5" t="s">
        <v>75</v>
      </c>
      <c r="B78" s="8">
        <v>0.25</v>
      </c>
      <c r="C78" s="6">
        <v>96.602622890302996</v>
      </c>
      <c r="D78" s="7">
        <v>90.639769450873928</v>
      </c>
      <c r="E78" s="6">
        <v>93.76552992811493</v>
      </c>
      <c r="F78" s="37">
        <f t="shared" si="8"/>
        <v>126.69590261163077</v>
      </c>
      <c r="G78" s="8">
        <v>3.6019981962481959</v>
      </c>
      <c r="H78" s="8">
        <f t="shared" si="4"/>
        <v>248.14077935445286</v>
      </c>
      <c r="I78" s="8">
        <f t="shared" si="6"/>
        <v>1.6316461193234915</v>
      </c>
      <c r="J78" s="6">
        <f t="shared" si="5"/>
        <v>21.952238879999999</v>
      </c>
      <c r="K78" s="6">
        <v>-1.799657386</v>
      </c>
      <c r="L78" s="6">
        <v>15.32265428</v>
      </c>
      <c r="M78" s="16">
        <v>1.8732937524281512</v>
      </c>
      <c r="N78" s="16">
        <v>3.506041950517802</v>
      </c>
      <c r="O78" s="16">
        <v>2.5723647395366589</v>
      </c>
      <c r="P78" s="16">
        <v>5.5493573372038529</v>
      </c>
      <c r="Q78" s="16">
        <v>1.7149999999999999</v>
      </c>
      <c r="R78" s="16">
        <v>6.5719014354468364</v>
      </c>
      <c r="S78" s="25">
        <v>1.7165542695427138</v>
      </c>
      <c r="T78" s="38">
        <f t="shared" si="7"/>
        <v>2.2000898093601791</v>
      </c>
      <c r="U78" s="25">
        <v>1.9354373033423578</v>
      </c>
      <c r="V78" s="25">
        <v>2.5841909261632656</v>
      </c>
    </row>
    <row r="79" spans="1:22">
      <c r="A79" s="5" t="s">
        <v>76</v>
      </c>
      <c r="B79" s="8">
        <v>0.25</v>
      </c>
      <c r="C79" s="6">
        <v>97.085041769297845</v>
      </c>
      <c r="D79" s="7">
        <v>92.370184421116235</v>
      </c>
      <c r="E79" s="6">
        <v>94.841635199428879</v>
      </c>
      <c r="F79" s="37">
        <f t="shared" si="8"/>
        <v>130.65599561539761</v>
      </c>
      <c r="G79" s="8">
        <v>3.6593340579710145</v>
      </c>
      <c r="H79" s="8">
        <f t="shared" si="4"/>
        <v>248.55194670057043</v>
      </c>
      <c r="I79" s="8">
        <f>H79/H75*100-100</f>
        <v>4.9550768053642003</v>
      </c>
      <c r="J79" s="6">
        <f t="shared" si="5"/>
        <v>0.66444609100000029</v>
      </c>
      <c r="K79" s="6">
        <v>-0.85465582299999998</v>
      </c>
      <c r="L79" s="6">
        <v>-3.1155601609999999</v>
      </c>
      <c r="M79" s="16">
        <v>1.9719137623994465</v>
      </c>
      <c r="N79" s="16">
        <v>7.8658300214395016</v>
      </c>
      <c r="O79" s="16">
        <v>4.4793536132873735</v>
      </c>
      <c r="P79" s="16">
        <v>13.101169362193943</v>
      </c>
      <c r="Q79" s="16">
        <v>2.0855555555555561</v>
      </c>
      <c r="R79" s="16">
        <v>6.5207625815368209</v>
      </c>
      <c r="S79" s="25">
        <v>1.6830199080570596</v>
      </c>
      <c r="T79" s="38">
        <f t="shared" si="7"/>
        <v>3.5896035410813596</v>
      </c>
      <c r="U79" s="25">
        <v>2.614941507039914</v>
      </c>
      <c r="V79" s="25">
        <v>5.9176286364359676</v>
      </c>
    </row>
    <row r="80" spans="1:22">
      <c r="A80" s="5" t="s">
        <v>77</v>
      </c>
      <c r="B80" s="8">
        <v>0.25</v>
      </c>
      <c r="C80" s="6">
        <v>97.789662523851959</v>
      </c>
      <c r="D80" s="7">
        <v>93.116336359110974</v>
      </c>
      <c r="E80" s="6">
        <v>95.566017173231998</v>
      </c>
      <c r="F80" s="37">
        <f t="shared" si="8"/>
        <v>135.61073439348988</v>
      </c>
      <c r="G80" s="8">
        <v>3.7944357142857146</v>
      </c>
      <c r="H80" s="8">
        <f>H79*(1+J80/100)^(1/4)</f>
        <v>248.53712416992096</v>
      </c>
      <c r="I80" s="8">
        <f t="shared" si="6"/>
        <v>21.887128782719429</v>
      </c>
      <c r="J80" s="6">
        <f t="shared" si="5"/>
        <v>-2.3852083999999829E-2</v>
      </c>
      <c r="K80" s="6">
        <v>-0.54032207099999996</v>
      </c>
      <c r="L80" s="6">
        <v>-1.2811870919999999</v>
      </c>
      <c r="M80" s="16">
        <v>2.1125725155115127</v>
      </c>
      <c r="N80" s="16">
        <v>3.7069171747738938</v>
      </c>
      <c r="O80" s="16">
        <v>2.8023048374160364</v>
      </c>
      <c r="P80" s="16">
        <v>16.053674807022244</v>
      </c>
      <c r="Q80" s="16">
        <v>2.4458333333333333</v>
      </c>
      <c r="R80" s="16">
        <v>15.606051058833526</v>
      </c>
      <c r="S80" s="25">
        <v>1.8005503818735447</v>
      </c>
      <c r="T80" s="38">
        <f t="shared" si="7"/>
        <v>3.7634843679519747</v>
      </c>
      <c r="U80" s="25">
        <v>2.7112980922574081</v>
      </c>
      <c r="V80" s="25">
        <v>9.9421579544528562</v>
      </c>
    </row>
    <row r="81" spans="1:22">
      <c r="A81" s="5" t="s">
        <v>78</v>
      </c>
      <c r="B81" s="8">
        <v>0.58333333333333337</v>
      </c>
      <c r="C81" s="6">
        <v>98.552420245195322</v>
      </c>
      <c r="D81" s="7">
        <v>96.794035479497495</v>
      </c>
      <c r="E81" s="6">
        <v>97.715751891433698</v>
      </c>
      <c r="F81" s="37">
        <f t="shared" si="8"/>
        <v>143.44279404506668</v>
      </c>
      <c r="G81" s="8">
        <v>4.0445725829725836</v>
      </c>
      <c r="H81" s="8">
        <f t="shared" si="4"/>
        <v>253.80683941387946</v>
      </c>
      <c r="I81" s="8">
        <f t="shared" si="6"/>
        <v>7.4861787497013381</v>
      </c>
      <c r="J81" s="6">
        <f t="shared" si="5"/>
        <v>8.7547435829999998</v>
      </c>
      <c r="K81" s="6">
        <v>-0.46888258199999999</v>
      </c>
      <c r="L81" s="6">
        <v>8.4689856270000003</v>
      </c>
      <c r="M81" s="16">
        <v>3.540705036151004</v>
      </c>
      <c r="N81" s="16">
        <v>16.212882066873078</v>
      </c>
      <c r="O81" s="16">
        <v>8.9183339950392071</v>
      </c>
      <c r="P81" s="16">
        <v>25.18107380106467</v>
      </c>
      <c r="Q81" s="16">
        <v>3.2452777777777775</v>
      </c>
      <c r="R81" s="16">
        <v>29.09271562830158</v>
      </c>
      <c r="S81" s="25">
        <v>2.372383122805144</v>
      </c>
      <c r="T81" s="38">
        <f t="shared" si="7"/>
        <v>7.3680465004253506</v>
      </c>
      <c r="U81" s="25">
        <v>4.6625162489250638</v>
      </c>
      <c r="V81" s="25">
        <v>14.757232046052525</v>
      </c>
    </row>
    <row r="82" spans="1:22">
      <c r="A82" s="5" t="s">
        <v>79</v>
      </c>
      <c r="B82" s="8">
        <v>2</v>
      </c>
      <c r="C82" s="6">
        <v>99.484264503043718</v>
      </c>
      <c r="D82" s="7">
        <v>99.231761271150205</v>
      </c>
      <c r="E82" s="6">
        <v>99.364119317832206</v>
      </c>
      <c r="F82" s="37">
        <f t="shared" si="8"/>
        <v>148.23420605560801</v>
      </c>
      <c r="G82" s="8">
        <v>4.02387417027417</v>
      </c>
      <c r="H82" s="8">
        <f t="shared" si="4"/>
        <v>255.6838869129644</v>
      </c>
      <c r="I82" s="8">
        <f t="shared" si="6"/>
        <v>3.0398500311537617</v>
      </c>
      <c r="J82" s="6">
        <f>L82+4*(K82-K81)</f>
        <v>2.9912087880000002</v>
      </c>
      <c r="K82" s="6">
        <v>-0.43244844199999999</v>
      </c>
      <c r="L82" s="6">
        <v>2.8454722280000002</v>
      </c>
      <c r="M82" s="16">
        <v>4.2760894016331319</v>
      </c>
      <c r="N82" s="16">
        <v>12.259527085539524</v>
      </c>
      <c r="O82" s="16">
        <v>7.7511177524492991</v>
      </c>
      <c r="P82" s="16">
        <v>14.045665127065377</v>
      </c>
      <c r="Q82" s="16">
        <v>3.6669444444444443</v>
      </c>
      <c r="R82" s="16">
        <v>-2.031370690199219</v>
      </c>
      <c r="S82" s="25">
        <v>2.9707581303294539</v>
      </c>
      <c r="T82" s="38">
        <f t="shared" si="7"/>
        <v>9.4792736922538978</v>
      </c>
      <c r="U82" s="25">
        <v>5.9592866021640711</v>
      </c>
      <c r="V82" s="25">
        <v>16.999999999999993</v>
      </c>
    </row>
    <row r="83" spans="1:22">
      <c r="A83" s="5" t="s">
        <v>143</v>
      </c>
      <c r="B83" s="36">
        <f>Data_Graphs4!B82+ConditionalForecast4!B4-ConditionalForecast4!B3</f>
        <v>4</v>
      </c>
      <c r="C83" s="37">
        <f>C82*(1+M83/100)^(1/4)</f>
        <v>100.23557512232242</v>
      </c>
      <c r="D83" s="37">
        <f>D82*(1+N83/100)^(1/4)</f>
        <v>100.37080257030001</v>
      </c>
      <c r="E83" s="37">
        <f>0.55274*C83+(1-0.55274)*D83</f>
        <v>100.29605695070488</v>
      </c>
      <c r="F83" s="37">
        <f t="shared" si="8"/>
        <v>150.09740984747671</v>
      </c>
      <c r="G83" s="36">
        <f t="shared" ref="G83:G90" si="9">G82*(1+R83/100)^(1/4)</f>
        <v>3.9913436074419875</v>
      </c>
      <c r="H83" s="36">
        <f t="shared" si="4"/>
        <v>257.92272138166402</v>
      </c>
      <c r="I83" s="36">
        <f t="shared" si="6"/>
        <v>3.7701473697900951</v>
      </c>
      <c r="J83" s="37">
        <f t="shared" si="5"/>
        <v>3.5487761882752737</v>
      </c>
      <c r="K83" s="37">
        <f>ConditionalForecast4!I4</f>
        <v>-0.38727939493119018</v>
      </c>
      <c r="L83" s="37">
        <f>ConditionalForecast4!J4</f>
        <v>3.3681000000000343</v>
      </c>
      <c r="M83" s="35">
        <f>M82+ConditionalForecast4!C4-ConditionalForecast4!C3</f>
        <v>3.0552146607290949</v>
      </c>
      <c r="N83" s="35">
        <f>N82+ConditionalForecast4!D4-ConditionalForecast4!D3</f>
        <v>4.6710999999999672</v>
      </c>
      <c r="O83" s="35">
        <f>(E83/E82)^4*100-100</f>
        <v>3.8047166194418764</v>
      </c>
      <c r="P83" s="35">
        <f>P82+ConditionalForecast4!F4-ConditionalForecast4!F3</f>
        <v>5.123319238624191</v>
      </c>
      <c r="Q83" s="35">
        <f>Q82+ConditionalForecast4!G4-ConditionalForecast4!G3</f>
        <v>2.6467492490291105</v>
      </c>
      <c r="R83" s="35">
        <f>R82+ConditionalForecast4!H4-ConditionalForecast4!H3</f>
        <v>-3.1947519942083367</v>
      </c>
      <c r="S83" s="38">
        <f>C83/C79*100-100</f>
        <v>3.2451274631071954</v>
      </c>
      <c r="T83" s="38">
        <f t="shared" si="7"/>
        <v>8.6614725296085879</v>
      </c>
      <c r="U83" s="38">
        <f>E83/E79*100-100</f>
        <v>5.7510836246197954</v>
      </c>
      <c r="V83" s="38">
        <f>F83/F79*100-100</f>
        <v>14.879848521691528</v>
      </c>
    </row>
    <row r="84" spans="1:22">
      <c r="A84" s="5" t="s">
        <v>144</v>
      </c>
      <c r="B84" s="36">
        <f>Data_Graphs4!B83+ConditionalForecast4!B5-ConditionalForecast4!B4</f>
        <v>4.25</v>
      </c>
      <c r="C84" s="37">
        <f t="shared" ref="C84:D90" si="10">C83*(1+M84/100)^(1/4)</f>
        <v>100.94415710710284</v>
      </c>
      <c r="D84" s="37">
        <f t="shared" si="10"/>
        <v>100.80600710537411</v>
      </c>
      <c r="E84" s="37">
        <f t="shared" ref="E84:E90" si="11">0.55274*C84+(1-0.55274)*D84</f>
        <v>100.88236813732965</v>
      </c>
      <c r="F84" s="37">
        <f t="shared" si="8"/>
        <v>151.53512632269184</v>
      </c>
      <c r="G84" s="36">
        <f t="shared" si="9"/>
        <v>3.9639659649844812</v>
      </c>
      <c r="H84" s="36">
        <f t="shared" si="4"/>
        <v>260.08335277214405</v>
      </c>
      <c r="I84" s="36">
        <f t="shared" si="6"/>
        <v>4.6456756272471864</v>
      </c>
      <c r="J84" s="37">
        <f t="shared" si="5"/>
        <v>3.3931603892883304</v>
      </c>
      <c r="K84" s="37">
        <f>ConditionalForecast4!I5</f>
        <v>-0.72176429760910155</v>
      </c>
      <c r="L84" s="37">
        <f>ConditionalForecast4!J5</f>
        <v>4.7310999999999757</v>
      </c>
      <c r="M84" s="35">
        <f>M83+ConditionalForecast4!C5-ConditionalForecast4!C4</f>
        <v>2.8577920872508709</v>
      </c>
      <c r="N84" s="35">
        <f>N83+ConditionalForecast4!D5-ConditionalForecast4!D4</f>
        <v>1.7456999999999896</v>
      </c>
      <c r="O84" s="35">
        <f t="shared" ref="O84:O90" si="12">(E84/E83)^4*100-100</f>
        <v>2.3589060683588627</v>
      </c>
      <c r="P84" s="35">
        <f>P83+ConditionalForecast4!F5-ConditionalForecast4!F4</f>
        <v>3.886824091964165</v>
      </c>
      <c r="Q84" s="35">
        <f>Q83+ConditionalForecast4!G5-ConditionalForecast4!G4</f>
        <v>2.6297842921553984</v>
      </c>
      <c r="R84" s="35">
        <f>R83+ConditionalForecast4!H5-ConditionalForecast4!H4</f>
        <v>-2.7156011288474073</v>
      </c>
      <c r="S84" s="38">
        <f t="shared" ref="S84:S90" si="13">C84/C80*100-100</f>
        <v>3.2257955512234844</v>
      </c>
      <c r="T84" s="38">
        <f>D84/D80*100-100</f>
        <v>8.2581328335419784</v>
      </c>
      <c r="U84" s="38">
        <f t="shared" ref="U84:V90" si="14">E84/E80*100-100</f>
        <v>5.5630140518053963</v>
      </c>
      <c r="V84" s="38">
        <f t="shared" si="14"/>
        <v>11.742722285534967</v>
      </c>
    </row>
    <row r="85" spans="1:22">
      <c r="A85" s="5" t="s">
        <v>145</v>
      </c>
      <c r="B85" s="36">
        <f>Data_Graphs4!B84+ConditionalForecast4!B6-ConditionalForecast4!B5</f>
        <v>4.25</v>
      </c>
      <c r="C85" s="37">
        <f t="shared" si="10"/>
        <v>101.64048831382004</v>
      </c>
      <c r="D85" s="37">
        <f>D84*(1+N85/100)^(1/4)</f>
        <v>101.48070223496532</v>
      </c>
      <c r="E85" s="37">
        <f t="shared" si="11"/>
        <v>101.56902239219147</v>
      </c>
      <c r="F85" s="37">
        <f t="shared" si="8"/>
        <v>151.98909106699108</v>
      </c>
      <c r="G85" s="36">
        <f t="shared" si="9"/>
        <v>3.9397758507897089</v>
      </c>
      <c r="H85" s="36">
        <f t="shared" si="4"/>
        <v>263.21493800861504</v>
      </c>
      <c r="I85" s="36">
        <f t="shared" si="6"/>
        <v>3.7067947485031709</v>
      </c>
      <c r="J85" s="37">
        <f t="shared" si="5"/>
        <v>4.9039668120653523</v>
      </c>
      <c r="K85" s="37">
        <f>ConditionalForecast4!I6</f>
        <v>-0.63039759459277422</v>
      </c>
      <c r="L85" s="37">
        <f>ConditionalForecast4!J6</f>
        <v>4.5385000000000426</v>
      </c>
      <c r="M85" s="35">
        <f>M84+ConditionalForecast4!C6-ConditionalForecast4!C5</f>
        <v>2.7879554335283356</v>
      </c>
      <c r="N85" s="35">
        <f>N84+ConditionalForecast4!D6-ConditionalForecast4!D5</f>
        <v>2.7041999999999993</v>
      </c>
      <c r="O85" s="35">
        <f t="shared" si="12"/>
        <v>2.7505170046427025</v>
      </c>
      <c r="P85" s="35">
        <f>P84+ConditionalForecast4!F6-ConditionalForecast4!F5</f>
        <v>1.2037045011228007</v>
      </c>
      <c r="Q85" s="35">
        <f>Q84+ConditionalForecast4!G6-ConditionalForecast4!G5</f>
        <v>2.645958458771188</v>
      </c>
      <c r="R85" s="35">
        <f>R84+ConditionalForecast4!H6-ConditionalForecast4!H5</f>
        <v>-2.4187476399592347</v>
      </c>
      <c r="S85" s="38">
        <f t="shared" si="13"/>
        <v>3.1334269223847571</v>
      </c>
      <c r="T85" s="38">
        <f t="shared" si="7"/>
        <v>4.8418962307450641</v>
      </c>
      <c r="U85" s="38">
        <f t="shared" si="14"/>
        <v>3.9433463143577114</v>
      </c>
      <c r="V85" s="38">
        <f t="shared" si="14"/>
        <v>5.9579828173448277</v>
      </c>
    </row>
    <row r="86" spans="1:22">
      <c r="A86" s="5" t="s">
        <v>146</v>
      </c>
      <c r="B86" s="36">
        <f>Data_Graphs4!B85+ConditionalForecast4!B7-ConditionalForecast4!B6</f>
        <v>4.5</v>
      </c>
      <c r="C86" s="37">
        <f t="shared" si="10"/>
        <v>102.28434483880942</v>
      </c>
      <c r="D86" s="37">
        <f t="shared" si="10"/>
        <v>102.71677721000374</v>
      </c>
      <c r="E86" s="37">
        <f t="shared" si="11"/>
        <v>102.47775454114979</v>
      </c>
      <c r="F86" s="37">
        <f t="shared" si="8"/>
        <v>151.92615230605958</v>
      </c>
      <c r="G86" s="36">
        <f t="shared" si="9"/>
        <v>3.9165841413223172</v>
      </c>
      <c r="H86" s="36">
        <f t="shared" si="4"/>
        <v>266.25443623307871</v>
      </c>
      <c r="I86" s="36">
        <f t="shared" si="6"/>
        <v>4.1342258394689395</v>
      </c>
      <c r="J86" s="37">
        <f t="shared" si="5"/>
        <v>4.6996618733553461</v>
      </c>
      <c r="K86" s="37">
        <f>ConditionalForecast4!I7</f>
        <v>-0.40225712625393972</v>
      </c>
      <c r="L86" s="37">
        <f>ConditionalForecast4!J7</f>
        <v>3.7871000000000086</v>
      </c>
      <c r="M86" s="35">
        <f>M85+ConditionalForecast4!C7-ConditionalForecast4!C6</f>
        <v>2.5580369321496015</v>
      </c>
      <c r="N86" s="35">
        <f>N85+ConditionalForecast4!D7-ConditionalForecast4!D6</f>
        <v>4.96189999999996</v>
      </c>
      <c r="O86" s="35">
        <f t="shared" si="12"/>
        <v>3.6270925628847124</v>
      </c>
      <c r="P86" s="35">
        <f>P85+ConditionalForecast4!F7-ConditionalForecast4!F6</f>
        <v>-0.16553734698066314</v>
      </c>
      <c r="Q86" s="35">
        <f>Q85+ConditionalForecast4!G7-ConditionalForecast4!G6</f>
        <v>2.6737197400008994</v>
      </c>
      <c r="R86" s="35">
        <f>R85+ConditionalForecast4!H7-ConditionalForecast4!H6</f>
        <v>-2.3339127761582863</v>
      </c>
      <c r="S86" s="38">
        <f t="shared" si="13"/>
        <v>2.8145962075037687</v>
      </c>
      <c r="T86" s="38">
        <f t="shared" si="7"/>
        <v>3.511996455782679</v>
      </c>
      <c r="U86" s="38">
        <f t="shared" si="14"/>
        <v>3.1335609319478124</v>
      </c>
      <c r="V86" s="38">
        <f t="shared" si="14"/>
        <v>2.4906169423989581</v>
      </c>
    </row>
    <row r="87" spans="1:22">
      <c r="A87" s="5" t="s">
        <v>147</v>
      </c>
      <c r="B87" s="36">
        <f>Data_Graphs4!B86+ConditionalForecast4!B8-ConditionalForecast4!B7</f>
        <v>4.5</v>
      </c>
      <c r="C87" s="37">
        <f t="shared" si="10"/>
        <v>102.90878168745834</v>
      </c>
      <c r="D87" s="37">
        <f t="shared" si="10"/>
        <v>103.51222400149982</v>
      </c>
      <c r="E87" s="37">
        <f t="shared" si="11"/>
        <v>103.17867729683653</v>
      </c>
      <c r="F87" s="37">
        <f t="shared" si="8"/>
        <v>151.86884001562885</v>
      </c>
      <c r="G87" s="36">
        <f t="shared" si="9"/>
        <v>3.9001522174138623</v>
      </c>
      <c r="H87" s="36">
        <f t="shared" si="4"/>
        <v>270.13495679869902</v>
      </c>
      <c r="I87" s="36">
        <f t="shared" si="6"/>
        <v>4.7348428054788627</v>
      </c>
      <c r="J87" s="37">
        <f t="shared" si="5"/>
        <v>5.9584850871927877</v>
      </c>
      <c r="K87" s="37">
        <f>ConditionalForecast4!I8</f>
        <v>-0.21761085445575437</v>
      </c>
      <c r="L87" s="37">
        <f>ConditionalForecast4!J8</f>
        <v>5.2199000000000462</v>
      </c>
      <c r="M87" s="35">
        <f>M86+ConditionalForecast4!C8-ConditionalForecast4!C7</f>
        <v>2.4644176201555115</v>
      </c>
      <c r="N87" s="35">
        <f>N86+ConditionalForecast4!D8-ConditionalForecast4!D7</f>
        <v>3.133800000000039</v>
      </c>
      <c r="O87" s="35">
        <f t="shared" si="12"/>
        <v>2.7640996459332285</v>
      </c>
      <c r="P87" s="35">
        <f>P86+ConditionalForecast4!F8-ConditionalForecast4!F7</f>
        <v>-0.15080976427382303</v>
      </c>
      <c r="Q87" s="35">
        <f>Q86+ConditionalForecast4!G8-ConditionalForecast4!G7</f>
        <v>2.6428177856799957</v>
      </c>
      <c r="R87" s="35">
        <f>R86+ConditionalForecast4!H8-ConditionalForecast4!H7</f>
        <v>-1.6676576021647755</v>
      </c>
      <c r="S87" s="38">
        <f t="shared" si="13"/>
        <v>2.6669239557648865</v>
      </c>
      <c r="T87" s="38">
        <f t="shared" si="7"/>
        <v>3.1298159930519063</v>
      </c>
      <c r="U87" s="38">
        <f t="shared" si="14"/>
        <v>2.8741113397393576</v>
      </c>
      <c r="V87" s="38">
        <f t="shared" si="14"/>
        <v>1.1801870331754571</v>
      </c>
    </row>
    <row r="88" spans="1:22">
      <c r="A88" s="5" t="s">
        <v>148</v>
      </c>
      <c r="B88" s="36">
        <f>Data_Graphs4!B87+ConditionalForecast4!B9-ConditionalForecast4!B8</f>
        <v>4.25</v>
      </c>
      <c r="C88" s="37">
        <f t="shared" si="10"/>
        <v>103.51285090687044</v>
      </c>
      <c r="D88" s="37">
        <f t="shared" si="10"/>
        <v>103.87754683221614</v>
      </c>
      <c r="E88" s="37">
        <f t="shared" si="11"/>
        <v>103.67596480644056</v>
      </c>
      <c r="F88" s="37">
        <f t="shared" si="8"/>
        <v>152.14004794043348</v>
      </c>
      <c r="G88" s="36">
        <f t="shared" si="9"/>
        <v>3.8869864351935766</v>
      </c>
      <c r="H88" s="36">
        <f t="shared" si="4"/>
        <v>273.17252605046821</v>
      </c>
      <c r="I88" s="36">
        <f t="shared" si="6"/>
        <v>5.0326839987299792</v>
      </c>
      <c r="J88" s="37">
        <f t="shared" si="5"/>
        <v>4.5742898062766244</v>
      </c>
      <c r="K88" s="37">
        <f>ConditionalForecast4!I9</f>
        <v>-5.611340288660574E-2</v>
      </c>
      <c r="L88" s="37">
        <f>ConditionalForecast4!J9</f>
        <v>3.9283000000000299</v>
      </c>
      <c r="M88" s="35">
        <f>M87+ConditionalForecast4!C9-ConditionalForecast4!C8</f>
        <v>2.3687340827619203</v>
      </c>
      <c r="N88" s="35">
        <f>N87+ConditionalForecast4!D9-ConditionalForecast4!D8</f>
        <v>1.4192000000000293</v>
      </c>
      <c r="O88" s="35">
        <f t="shared" si="12"/>
        <v>1.9418516818138158</v>
      </c>
      <c r="P88" s="35">
        <f>P87+ConditionalForecast4!F9-ConditionalForecast4!F8</f>
        <v>0.71623718522581348</v>
      </c>
      <c r="Q88" s="35">
        <f>Q87+ConditionalForecast4!G9-ConditionalForecast4!G8</f>
        <v>2.5556133082032044</v>
      </c>
      <c r="R88" s="35">
        <f>R87+ConditionalForecast4!H9-ConditionalForecast4!H8</f>
        <v>-1.3434620601586658</v>
      </c>
      <c r="S88" s="38">
        <f t="shared" si="13"/>
        <v>2.5446681347214479</v>
      </c>
      <c r="T88" s="38">
        <f t="shared" si="7"/>
        <v>3.0469808447340938</v>
      </c>
      <c r="U88" s="38">
        <f t="shared" si="14"/>
        <v>2.7691624618764195</v>
      </c>
      <c r="V88" s="38">
        <f t="shared" si="14"/>
        <v>0.39919564025932175</v>
      </c>
    </row>
    <row r="89" spans="1:22">
      <c r="A89" s="5" t="s">
        <v>149</v>
      </c>
      <c r="B89" s="36">
        <f>Data_Graphs4!B88+ConditionalForecast4!B10-ConditionalForecast4!B9</f>
        <v>4</v>
      </c>
      <c r="C89" s="37">
        <f t="shared" si="10"/>
        <v>104.11345171376404</v>
      </c>
      <c r="D89" s="37">
        <f t="shared" si="10"/>
        <v>104.41160371545004</v>
      </c>
      <c r="E89" s="37">
        <f t="shared" si="11"/>
        <v>104.24680317803812</v>
      </c>
      <c r="F89" s="37">
        <f t="shared" si="8"/>
        <v>152.47592676015981</v>
      </c>
      <c r="G89" s="36">
        <f t="shared" si="9"/>
        <v>3.882715246982237</v>
      </c>
      <c r="H89" s="36">
        <f t="shared" si="4"/>
        <v>275.18536063228703</v>
      </c>
      <c r="I89" s="36">
        <f t="shared" si="6"/>
        <v>4.5477748011703625</v>
      </c>
      <c r="J89" s="37">
        <f t="shared" si="5"/>
        <v>2.9800815498994884</v>
      </c>
      <c r="K89" s="37">
        <f>ConditionalForecast4!I10</f>
        <v>-6.5068015411731239E-2</v>
      </c>
      <c r="L89" s="37">
        <f>ConditionalForecast4!J10</f>
        <v>3.0158999999999905</v>
      </c>
      <c r="M89" s="35">
        <f>M88+ConditionalForecast4!C10-ConditionalForecast4!C9</f>
        <v>2.3411518345150411</v>
      </c>
      <c r="N89" s="35">
        <f>N88+ConditionalForecast4!D10-ConditionalForecast4!D9</f>
        <v>2.0724000000000151</v>
      </c>
      <c r="O89" s="35">
        <f t="shared" si="12"/>
        <v>2.2206506349249082</v>
      </c>
      <c r="P89" s="35">
        <f>P88+ConditionalForecast4!F10-ConditionalForecast4!F9</f>
        <v>0.8860066477234495</v>
      </c>
      <c r="Q89" s="35">
        <f>Q88+ConditionalForecast4!G10-ConditionalForecast4!G9</f>
        <v>2.5181846732370405</v>
      </c>
      <c r="R89" s="35">
        <f>R88+ConditionalForecast4!H10-ConditionalForecast4!H9</f>
        <v>-0.43881329557165705</v>
      </c>
      <c r="S89" s="38">
        <f t="shared" si="13"/>
        <v>2.4330495071103826</v>
      </c>
      <c r="T89" s="38">
        <f t="shared" si="7"/>
        <v>2.8881367747126916</v>
      </c>
      <c r="U89" s="38">
        <f t="shared" si="14"/>
        <v>2.6364148465531656</v>
      </c>
      <c r="V89" s="38">
        <f t="shared" si="14"/>
        <v>0.32030962863916557</v>
      </c>
    </row>
    <row r="90" spans="1:22">
      <c r="A90" s="5" t="s">
        <v>150</v>
      </c>
      <c r="B90" s="36">
        <f>Data_Graphs4!B89+ConditionalForecast4!B11-ConditionalForecast4!B10</f>
        <v>4</v>
      </c>
      <c r="C90" s="37">
        <f t="shared" si="10"/>
        <v>104.72070667543406</v>
      </c>
      <c r="D90" s="37">
        <f t="shared" si="10"/>
        <v>105.29016978419946</v>
      </c>
      <c r="E90" s="37">
        <f t="shared" si="11"/>
        <v>104.97540474546048</v>
      </c>
      <c r="F90" s="37">
        <f t="shared" si="8"/>
        <v>153.00668209643442</v>
      </c>
      <c r="G90" s="36">
        <f t="shared" si="9"/>
        <v>3.8774805339886762</v>
      </c>
      <c r="H90" s="36">
        <f>H82*(1+J90/100)^(1/4)</f>
        <v>257.53622241081473</v>
      </c>
      <c r="I90" s="36">
        <f t="shared" si="6"/>
        <v>-3.2743919483963424</v>
      </c>
      <c r="J90" s="37">
        <f t="shared" si="5"/>
        <v>2.9294957104316532</v>
      </c>
      <c r="K90" s="37">
        <f>ConditionalForecast4!I11</f>
        <v>-0.21896908780380403</v>
      </c>
      <c r="L90" s="37">
        <f>ConditionalForecast4!J11</f>
        <v>3.5450999999999442</v>
      </c>
      <c r="M90" s="35">
        <f>M89+ConditionalForecast4!C11-ConditionalForecast4!C10</f>
        <v>2.3535421333336974</v>
      </c>
      <c r="N90" s="35">
        <f>N89+ConditionalForecast4!D11-ConditionalForecast4!D10</f>
        <v>3.408500000000005</v>
      </c>
      <c r="O90" s="35">
        <f t="shared" si="12"/>
        <v>2.8251254126609098</v>
      </c>
      <c r="P90" s="35">
        <f>P89+ConditionalForecast4!F11-ConditionalForecast4!F10</f>
        <v>1.3996518753976663</v>
      </c>
      <c r="Q90" s="35">
        <f>Q89+ConditionalForecast4!G11-ConditionalForecast4!G10</f>
        <v>2.5001689977400754</v>
      </c>
      <c r="R90" s="35">
        <f>R89+ConditionalForecast4!H11-ConditionalForecast4!H10</f>
        <v>-0.53819411824186791</v>
      </c>
      <c r="S90" s="38">
        <f t="shared" si="13"/>
        <v>2.3819498873108245</v>
      </c>
      <c r="T90" s="38">
        <f t="shared" si="7"/>
        <v>2.5053283836334259</v>
      </c>
      <c r="U90" s="38">
        <f t="shared" si="14"/>
        <v>2.4372608626077579</v>
      </c>
      <c r="V90" s="38">
        <f t="shared" si="14"/>
        <v>0.7112204014737955</v>
      </c>
    </row>
    <row r="91" spans="1:22">
      <c r="O91" s="4"/>
    </row>
    <row r="92" spans="1:22">
      <c r="A92" s="59"/>
      <c r="O92" s="4"/>
    </row>
    <row r="93" spans="1:22">
      <c r="B93" s="117" t="s">
        <v>124</v>
      </c>
      <c r="C93" s="117"/>
      <c r="D93" s="117"/>
      <c r="E93" s="117"/>
      <c r="F93" s="117"/>
      <c r="G93" s="117"/>
    </row>
    <row r="94" spans="1:22">
      <c r="B94" s="24" t="s">
        <v>111</v>
      </c>
      <c r="C94" s="23" t="s">
        <v>96</v>
      </c>
      <c r="D94" s="23" t="s">
        <v>106</v>
      </c>
      <c r="E94" s="23" t="s">
        <v>107</v>
      </c>
      <c r="F94" s="23" t="s">
        <v>86</v>
      </c>
      <c r="G94" s="23" t="s">
        <v>82</v>
      </c>
      <c r="O94" s="4"/>
    </row>
    <row r="95" spans="1:22" ht="27.6">
      <c r="A95" s="17"/>
      <c r="B95" s="43" t="s">
        <v>112</v>
      </c>
      <c r="C95" s="22" t="s">
        <v>104</v>
      </c>
      <c r="D95" s="22" t="s">
        <v>98</v>
      </c>
      <c r="E95" s="22" t="s">
        <v>100</v>
      </c>
      <c r="F95" s="22" t="s">
        <v>102</v>
      </c>
      <c r="G95" s="22" t="s">
        <v>113</v>
      </c>
      <c r="O95" s="4"/>
    </row>
    <row r="96" spans="1:22" hidden="1">
      <c r="A96" s="39" t="s">
        <v>64</v>
      </c>
      <c r="B96" s="24">
        <f>B67</f>
        <v>2.9166666666666665</v>
      </c>
      <c r="C96" s="25">
        <f>K67</f>
        <v>-0.21920156700000001</v>
      </c>
      <c r="D96" s="25">
        <f>S67</f>
        <v>1.9743943774042094</v>
      </c>
      <c r="E96" s="25">
        <f t="shared" ref="E96:E119" si="15">U67</f>
        <v>0.92994410529689819</v>
      </c>
      <c r="F96" s="25">
        <f>Q67</f>
        <v>2.1979166666666665</v>
      </c>
      <c r="G96" s="24">
        <f>G67</f>
        <v>3.2384805555555558</v>
      </c>
      <c r="O96" s="4"/>
    </row>
    <row r="97" spans="1:15" hidden="1">
      <c r="A97" s="39" t="s">
        <v>65</v>
      </c>
      <c r="B97" s="24">
        <f t="shared" ref="B97:B103" si="16">B68</f>
        <v>2.75</v>
      </c>
      <c r="C97" s="25">
        <f t="shared" ref="C97:C119" si="17">K68</f>
        <v>0.81831413500000005</v>
      </c>
      <c r="D97" s="25">
        <f t="shared" ref="D97:D119" si="18">S68</f>
        <v>2.0471903792425694</v>
      </c>
      <c r="E97" s="25">
        <f t="shared" si="15"/>
        <v>0.95919623312514801</v>
      </c>
      <c r="F97" s="25">
        <f t="shared" ref="F97:F119" si="19">Q68</f>
        <v>2.2194444444444446</v>
      </c>
      <c r="G97" s="24">
        <f t="shared" ref="G97:G103" si="20">G68</f>
        <v>3.2583962121212124</v>
      </c>
      <c r="O97" s="4"/>
    </row>
    <row r="98" spans="1:15" hidden="1">
      <c r="A98" s="39" t="s">
        <v>66</v>
      </c>
      <c r="B98" s="24">
        <f t="shared" si="16"/>
        <v>2.75</v>
      </c>
      <c r="C98" s="25">
        <f t="shared" si="17"/>
        <v>-0.280639527</v>
      </c>
      <c r="D98" s="25">
        <f t="shared" si="18"/>
        <v>2.1597351317826918</v>
      </c>
      <c r="E98" s="25">
        <f t="shared" si="15"/>
        <v>1.3212663471662056</v>
      </c>
      <c r="F98" s="25">
        <f t="shared" si="19"/>
        <v>2.3902777777777779</v>
      </c>
      <c r="G98" s="24">
        <f t="shared" si="20"/>
        <v>3.2919972222222227</v>
      </c>
      <c r="O98" s="4"/>
    </row>
    <row r="99" spans="1:15" hidden="1">
      <c r="A99" s="39" t="s">
        <v>67</v>
      </c>
      <c r="B99" s="24">
        <f t="shared" si="16"/>
        <v>2.75</v>
      </c>
      <c r="C99" s="25">
        <f t="shared" si="17"/>
        <v>0.447400307</v>
      </c>
      <c r="D99" s="25">
        <f t="shared" si="18"/>
        <v>2.1591555757422221</v>
      </c>
      <c r="E99" s="25">
        <f t="shared" si="15"/>
        <v>2.0561249748225263</v>
      </c>
      <c r="F99" s="25">
        <f t="shared" si="19"/>
        <v>2.4722222222222219</v>
      </c>
      <c r="G99" s="24">
        <f t="shared" si="20"/>
        <v>3.3575368022328553</v>
      </c>
      <c r="O99" s="4"/>
    </row>
    <row r="100" spans="1:15" hidden="1">
      <c r="A100" s="39" t="s">
        <v>68</v>
      </c>
      <c r="B100" s="24">
        <f t="shared" si="16"/>
        <v>2.75</v>
      </c>
      <c r="C100" s="25">
        <f t="shared" si="17"/>
        <v>-0.396157182</v>
      </c>
      <c r="D100" s="25">
        <f t="shared" si="18"/>
        <v>2.4441829516721914</v>
      </c>
      <c r="E100" s="25">
        <f t="shared" si="15"/>
        <v>2.1262159149356474</v>
      </c>
      <c r="F100" s="25">
        <f t="shared" si="19"/>
        <v>2.3993055555555554</v>
      </c>
      <c r="G100" s="24">
        <f t="shared" si="20"/>
        <v>3.3233430375180375</v>
      </c>
      <c r="O100" s="4"/>
    </row>
    <row r="101" spans="1:15" hidden="1">
      <c r="A101" s="39" t="s">
        <v>69</v>
      </c>
      <c r="B101" s="24">
        <f t="shared" si="16"/>
        <v>2.75</v>
      </c>
      <c r="C101" s="25">
        <f t="shared" si="17"/>
        <v>-0.48688533299999998</v>
      </c>
      <c r="D101" s="25">
        <f t="shared" si="18"/>
        <v>2.4877197441934173</v>
      </c>
      <c r="E101" s="25">
        <f t="shared" si="15"/>
        <v>2.5461277541190208</v>
      </c>
      <c r="F101" s="25">
        <f t="shared" si="19"/>
        <v>2.4430555555555551</v>
      </c>
      <c r="G101" s="24">
        <f t="shared" si="20"/>
        <v>3.3206128787878786</v>
      </c>
      <c r="O101" s="4"/>
    </row>
    <row r="102" spans="1:15" hidden="1">
      <c r="A102" s="39" t="s">
        <v>70</v>
      </c>
      <c r="B102" s="24">
        <f t="shared" si="16"/>
        <v>2.5833333333333335</v>
      </c>
      <c r="C102" s="25">
        <f t="shared" si="17"/>
        <v>-0.53153501400000003</v>
      </c>
      <c r="D102" s="25">
        <f t="shared" si="18"/>
        <v>2.1826001701260367</v>
      </c>
      <c r="E102" s="25">
        <f t="shared" si="15"/>
        <v>2.0015091459711476</v>
      </c>
      <c r="F102" s="25">
        <f t="shared" si="19"/>
        <v>2.2784722222222222</v>
      </c>
      <c r="G102" s="24">
        <f t="shared" si="20"/>
        <v>3.3417104761904759</v>
      </c>
      <c r="O102" s="4"/>
    </row>
    <row r="103" spans="1:15" hidden="1">
      <c r="A103" s="39" t="s">
        <v>71</v>
      </c>
      <c r="B103" s="24">
        <f t="shared" si="16"/>
        <v>2.3333333333333335</v>
      </c>
      <c r="C103" s="25">
        <f t="shared" si="17"/>
        <v>-0.60761807000000001</v>
      </c>
      <c r="D103" s="25">
        <f t="shared" si="18"/>
        <v>2.3024790755129754</v>
      </c>
      <c r="E103" s="25">
        <f t="shared" si="15"/>
        <v>1.8726825678956116</v>
      </c>
      <c r="F103" s="25">
        <f t="shared" si="19"/>
        <v>2.2124999999999999</v>
      </c>
      <c r="G103" s="24">
        <f t="shared" si="20"/>
        <v>3.3622174603174599</v>
      </c>
      <c r="O103" s="4"/>
    </row>
    <row r="104" spans="1:15">
      <c r="A104" s="39" t="s">
        <v>72</v>
      </c>
      <c r="B104" s="24">
        <f>B75</f>
        <v>1.9166666666666667</v>
      </c>
      <c r="C104" s="25">
        <f t="shared" si="17"/>
        <v>-2.5283401759999999</v>
      </c>
      <c r="D104" s="25">
        <f t="shared" si="18"/>
        <v>2.1242105975243009</v>
      </c>
      <c r="E104" s="25">
        <f t="shared" si="15"/>
        <v>1.814063611339356</v>
      </c>
      <c r="F104" s="25">
        <f t="shared" si="19"/>
        <v>2.0298611111111113</v>
      </c>
      <c r="G104" s="24">
        <f>G75</f>
        <v>3.4030257575757576</v>
      </c>
      <c r="O104" s="4"/>
    </row>
    <row r="105" spans="1:15">
      <c r="A105" s="39" t="s">
        <v>73</v>
      </c>
      <c r="B105" s="24">
        <f>+B76</f>
        <v>0.25</v>
      </c>
      <c r="C105" s="25">
        <f t="shared" si="17"/>
        <v>-7.4933846749999997</v>
      </c>
      <c r="D105" s="25">
        <f t="shared" si="18"/>
        <v>1.8883228865705037</v>
      </c>
      <c r="E105" s="25">
        <f t="shared" si="15"/>
        <v>1.7141091895885863</v>
      </c>
      <c r="F105" s="25">
        <f t="shared" si="19"/>
        <v>1.476388888888889</v>
      </c>
      <c r="G105" s="24">
        <f t="shared" ref="G105:G119" si="21">G76</f>
        <v>3.4296055555555554</v>
      </c>
      <c r="O105" s="4"/>
    </row>
    <row r="106" spans="1:15">
      <c r="A106" s="39" t="s">
        <v>74</v>
      </c>
      <c r="B106" s="24">
        <f t="shared" ref="B106" si="22">B77</f>
        <v>0.25</v>
      </c>
      <c r="C106" s="25">
        <f t="shared" si="17"/>
        <v>-3.4570535360000001</v>
      </c>
      <c r="D106" s="25">
        <f t="shared" si="18"/>
        <v>1.8144888512921842</v>
      </c>
      <c r="E106" s="25">
        <f t="shared" si="15"/>
        <v>1.7874275723744004</v>
      </c>
      <c r="F106" s="25">
        <f t="shared" si="19"/>
        <v>1.5062499999999999</v>
      </c>
      <c r="G106" s="24">
        <f t="shared" si="21"/>
        <v>3.5451352813852814</v>
      </c>
      <c r="O106" s="4"/>
    </row>
    <row r="107" spans="1:15">
      <c r="A107" s="39" t="s">
        <v>75</v>
      </c>
      <c r="B107" s="24">
        <f t="shared" ref="B107" si="23">+B78</f>
        <v>0.25</v>
      </c>
      <c r="C107" s="25">
        <f t="shared" si="17"/>
        <v>-1.799657386</v>
      </c>
      <c r="D107" s="25">
        <f t="shared" si="18"/>
        <v>1.7165542695427138</v>
      </c>
      <c r="E107" s="25">
        <f t="shared" si="15"/>
        <v>1.9354373033423578</v>
      </c>
      <c r="F107" s="25">
        <f t="shared" si="19"/>
        <v>1.7149999999999999</v>
      </c>
      <c r="G107" s="24">
        <f t="shared" si="21"/>
        <v>3.6019981962481959</v>
      </c>
      <c r="O107" s="4"/>
    </row>
    <row r="108" spans="1:15">
      <c r="A108" s="39" t="s">
        <v>76</v>
      </c>
      <c r="B108" s="24">
        <f t="shared" ref="B108" si="24">B79</f>
        <v>0.25</v>
      </c>
      <c r="C108" s="25">
        <f t="shared" si="17"/>
        <v>-0.85465582299999998</v>
      </c>
      <c r="D108" s="25">
        <f t="shared" si="18"/>
        <v>1.6830199080570596</v>
      </c>
      <c r="E108" s="25">
        <f t="shared" si="15"/>
        <v>2.614941507039914</v>
      </c>
      <c r="F108" s="25">
        <f t="shared" si="19"/>
        <v>2.0855555555555561</v>
      </c>
      <c r="G108" s="24">
        <f t="shared" si="21"/>
        <v>3.6593340579710145</v>
      </c>
      <c r="O108" s="4"/>
    </row>
    <row r="109" spans="1:15">
      <c r="A109" s="39" t="s">
        <v>77</v>
      </c>
      <c r="B109" s="24">
        <f t="shared" ref="B109" si="25">+B80</f>
        <v>0.25</v>
      </c>
      <c r="C109" s="25">
        <f t="shared" si="17"/>
        <v>-0.54032207099999996</v>
      </c>
      <c r="D109" s="25">
        <f t="shared" si="18"/>
        <v>1.8005503818735447</v>
      </c>
      <c r="E109" s="25">
        <f t="shared" si="15"/>
        <v>2.7112980922574081</v>
      </c>
      <c r="F109" s="25">
        <f t="shared" si="19"/>
        <v>2.4458333333333333</v>
      </c>
      <c r="G109" s="24">
        <f t="shared" si="21"/>
        <v>3.7944357142857146</v>
      </c>
      <c r="O109" s="4"/>
    </row>
    <row r="110" spans="1:15">
      <c r="A110" s="39" t="s">
        <v>78</v>
      </c>
      <c r="B110" s="24">
        <f t="shared" ref="B110" si="26">B81</f>
        <v>0.58333333333333337</v>
      </c>
      <c r="C110" s="25">
        <f t="shared" si="17"/>
        <v>-0.46888258199999999</v>
      </c>
      <c r="D110" s="25">
        <f t="shared" si="18"/>
        <v>2.372383122805144</v>
      </c>
      <c r="E110" s="25">
        <f t="shared" si="15"/>
        <v>4.6625162489250638</v>
      </c>
      <c r="F110" s="25">
        <f t="shared" si="19"/>
        <v>3.2452777777777775</v>
      </c>
      <c r="G110" s="24">
        <f t="shared" si="21"/>
        <v>4.0445725829725836</v>
      </c>
      <c r="O110" s="4"/>
    </row>
    <row r="111" spans="1:15">
      <c r="A111" s="39" t="s">
        <v>79</v>
      </c>
      <c r="B111" s="24">
        <f t="shared" ref="B111" si="27">+B82</f>
        <v>2</v>
      </c>
      <c r="C111" s="25">
        <f t="shared" si="17"/>
        <v>-0.43244844199999999</v>
      </c>
      <c r="D111" s="25">
        <f t="shared" si="18"/>
        <v>2.9707581303294539</v>
      </c>
      <c r="E111" s="25">
        <f t="shared" si="15"/>
        <v>5.9592866021640711</v>
      </c>
      <c r="F111" s="25">
        <f t="shared" si="19"/>
        <v>3.6669444444444443</v>
      </c>
      <c r="G111" s="24">
        <f t="shared" si="21"/>
        <v>4.02387417027417</v>
      </c>
      <c r="O111" s="4"/>
    </row>
    <row r="112" spans="1:15">
      <c r="A112" s="5" t="s">
        <v>143</v>
      </c>
      <c r="B112" s="24">
        <f t="shared" ref="B112" si="28">B83</f>
        <v>4</v>
      </c>
      <c r="C112" s="25">
        <f t="shared" si="17"/>
        <v>-0.38727939493119018</v>
      </c>
      <c r="D112" s="25">
        <f t="shared" si="18"/>
        <v>3.2451274631071954</v>
      </c>
      <c r="E112" s="25">
        <f t="shared" si="15"/>
        <v>5.7510836246197954</v>
      </c>
      <c r="F112" s="25">
        <f t="shared" si="19"/>
        <v>2.6467492490291105</v>
      </c>
      <c r="G112" s="24">
        <f t="shared" si="21"/>
        <v>3.9913436074419875</v>
      </c>
      <c r="O112" s="4"/>
    </row>
    <row r="113" spans="1:15">
      <c r="A113" s="5" t="s">
        <v>144</v>
      </c>
      <c r="B113" s="24">
        <f t="shared" ref="B113" si="29">+B84</f>
        <v>4.25</v>
      </c>
      <c r="C113" s="25">
        <f t="shared" si="17"/>
        <v>-0.72176429760910155</v>
      </c>
      <c r="D113" s="25">
        <f t="shared" si="18"/>
        <v>3.2257955512234844</v>
      </c>
      <c r="E113" s="25">
        <f t="shared" si="15"/>
        <v>5.5630140518053963</v>
      </c>
      <c r="F113" s="25">
        <f t="shared" si="19"/>
        <v>2.6297842921553984</v>
      </c>
      <c r="G113" s="24">
        <f t="shared" si="21"/>
        <v>3.9639659649844812</v>
      </c>
      <c r="O113" s="4"/>
    </row>
    <row r="114" spans="1:15">
      <c r="A114" s="5" t="s">
        <v>145</v>
      </c>
      <c r="B114" s="24">
        <f t="shared" ref="B114" si="30">B85</f>
        <v>4.25</v>
      </c>
      <c r="C114" s="25">
        <f t="shared" si="17"/>
        <v>-0.63039759459277422</v>
      </c>
      <c r="D114" s="25">
        <f t="shared" si="18"/>
        <v>3.1334269223847571</v>
      </c>
      <c r="E114" s="25">
        <f t="shared" si="15"/>
        <v>3.9433463143577114</v>
      </c>
      <c r="F114" s="25">
        <f t="shared" si="19"/>
        <v>2.645958458771188</v>
      </c>
      <c r="G114" s="24">
        <f t="shared" si="21"/>
        <v>3.9397758507897089</v>
      </c>
      <c r="O114" s="4"/>
    </row>
    <row r="115" spans="1:15">
      <c r="A115" s="5" t="s">
        <v>146</v>
      </c>
      <c r="B115" s="24">
        <f t="shared" ref="B115" si="31">+B86</f>
        <v>4.5</v>
      </c>
      <c r="C115" s="25">
        <f t="shared" si="17"/>
        <v>-0.40225712625393972</v>
      </c>
      <c r="D115" s="25">
        <f t="shared" si="18"/>
        <v>2.8145962075037687</v>
      </c>
      <c r="E115" s="25">
        <f t="shared" si="15"/>
        <v>3.1335609319478124</v>
      </c>
      <c r="F115" s="25">
        <f t="shared" si="19"/>
        <v>2.6737197400008994</v>
      </c>
      <c r="G115" s="24">
        <f t="shared" si="21"/>
        <v>3.9165841413223172</v>
      </c>
      <c r="J115" s="62" t="s">
        <v>152</v>
      </c>
      <c r="O115" s="4"/>
    </row>
    <row r="116" spans="1:15">
      <c r="A116" s="5" t="s">
        <v>147</v>
      </c>
      <c r="B116" s="24">
        <f t="shared" ref="B116" si="32">B87</f>
        <v>4.5</v>
      </c>
      <c r="C116" s="25">
        <f t="shared" si="17"/>
        <v>-0.21761085445575437</v>
      </c>
      <c r="D116" s="25">
        <f t="shared" si="18"/>
        <v>2.6669239557648865</v>
      </c>
      <c r="E116" s="25">
        <f t="shared" si="15"/>
        <v>2.8741113397393576</v>
      </c>
      <c r="F116" s="25">
        <f t="shared" si="19"/>
        <v>2.6428177856799957</v>
      </c>
      <c r="G116" s="24">
        <f t="shared" si="21"/>
        <v>3.9001522174138623</v>
      </c>
      <c r="O116" s="4"/>
    </row>
    <row r="117" spans="1:15">
      <c r="A117" s="5" t="s">
        <v>148</v>
      </c>
      <c r="B117" s="24">
        <f t="shared" ref="B117" si="33">+B88</f>
        <v>4.25</v>
      </c>
      <c r="C117" s="25">
        <f t="shared" si="17"/>
        <v>-5.611340288660574E-2</v>
      </c>
      <c r="D117" s="25">
        <f t="shared" si="18"/>
        <v>2.5446681347214479</v>
      </c>
      <c r="E117" s="25">
        <f t="shared" si="15"/>
        <v>2.7691624618764195</v>
      </c>
      <c r="F117" s="25">
        <f t="shared" si="19"/>
        <v>2.5556133082032044</v>
      </c>
      <c r="G117" s="24">
        <f t="shared" si="21"/>
        <v>3.8869864351935766</v>
      </c>
      <c r="O117" s="4"/>
    </row>
    <row r="118" spans="1:15">
      <c r="A118" s="5" t="s">
        <v>149</v>
      </c>
      <c r="B118" s="24">
        <f t="shared" ref="B118" si="34">B89</f>
        <v>4</v>
      </c>
      <c r="C118" s="25">
        <f t="shared" si="17"/>
        <v>-6.5068015411731239E-2</v>
      </c>
      <c r="D118" s="25">
        <f t="shared" si="18"/>
        <v>2.4330495071103826</v>
      </c>
      <c r="E118" s="25">
        <f t="shared" si="15"/>
        <v>2.6364148465531656</v>
      </c>
      <c r="F118" s="25">
        <f t="shared" si="19"/>
        <v>2.5181846732370405</v>
      </c>
      <c r="G118" s="24">
        <f t="shared" si="21"/>
        <v>3.882715246982237</v>
      </c>
      <c r="O118" s="4"/>
    </row>
    <row r="119" spans="1:15">
      <c r="A119" s="5" t="s">
        <v>150</v>
      </c>
      <c r="B119" s="24">
        <f t="shared" ref="B119" si="35">+B90</f>
        <v>4</v>
      </c>
      <c r="C119" s="25">
        <f t="shared" si="17"/>
        <v>-0.21896908780380403</v>
      </c>
      <c r="D119" s="25">
        <f t="shared" si="18"/>
        <v>2.3819498873108245</v>
      </c>
      <c r="E119" s="25">
        <f t="shared" si="15"/>
        <v>2.4372608626077579</v>
      </c>
      <c r="F119" s="25">
        <f t="shared" si="19"/>
        <v>2.5001689977400754</v>
      </c>
      <c r="G119" s="24">
        <f t="shared" si="21"/>
        <v>3.8774805339886762</v>
      </c>
      <c r="O119" s="4"/>
    </row>
    <row r="120" spans="1:15">
      <c r="B120" s="118">
        <v>2021</v>
      </c>
      <c r="C120" s="118"/>
      <c r="D120" s="118"/>
      <c r="E120" s="118"/>
      <c r="F120" s="118"/>
      <c r="G120" s="118"/>
      <c r="H120" s="118"/>
      <c r="I120" s="118"/>
      <c r="O120" s="4"/>
    </row>
    <row r="121" spans="1:15" s="17" customFormat="1" ht="30" customHeight="1">
      <c r="B121" s="52" t="s">
        <v>133</v>
      </c>
      <c r="C121" s="54" t="s">
        <v>135</v>
      </c>
      <c r="D121" s="53" t="s">
        <v>136</v>
      </c>
      <c r="E121" s="54" t="s">
        <v>137</v>
      </c>
      <c r="F121" s="53" t="s">
        <v>138</v>
      </c>
      <c r="G121" s="54" t="s">
        <v>139</v>
      </c>
      <c r="H121" s="53" t="s">
        <v>127</v>
      </c>
      <c r="I121" s="54" t="s">
        <v>126</v>
      </c>
      <c r="O121" s="49"/>
    </row>
    <row r="122" spans="1:15" s="17" customFormat="1" ht="30" customHeight="1">
      <c r="B122" s="51" t="s">
        <v>134</v>
      </c>
      <c r="C122" s="56">
        <v>2.1937527518734754</v>
      </c>
      <c r="D122" s="57"/>
      <c r="E122" s="56"/>
      <c r="F122" s="57"/>
      <c r="G122" s="56"/>
      <c r="H122" s="57"/>
      <c r="I122" s="56"/>
      <c r="J122" s="55">
        <f>AVERAGE(H71:H74)/AVERAGE(H67:H70)*100-100</f>
        <v>3.5373187081005426</v>
      </c>
      <c r="O122" s="49"/>
    </row>
    <row r="123" spans="1:15" s="17" customFormat="1" ht="30" customHeight="1">
      <c r="B123" s="51" t="s">
        <v>128</v>
      </c>
      <c r="C123" s="56">
        <v>-0.87246195962143291</v>
      </c>
      <c r="D123" s="57"/>
      <c r="E123" s="56"/>
      <c r="F123" s="57"/>
      <c r="G123" s="56"/>
      <c r="H123" s="57"/>
      <c r="I123" s="56"/>
      <c r="J123" s="55">
        <f>AVERAGE(K71:K74)</f>
        <v>-0.50554889974999995</v>
      </c>
      <c r="O123" s="49"/>
    </row>
    <row r="124" spans="1:15" s="17" customFormat="1" ht="30" customHeight="1">
      <c r="B124" s="51" t="s">
        <v>129</v>
      </c>
      <c r="C124" s="56">
        <v>2.3111766387094299</v>
      </c>
      <c r="D124" s="57"/>
      <c r="E124" s="56"/>
      <c r="F124" s="57"/>
      <c r="G124" s="56"/>
      <c r="H124" s="57"/>
      <c r="I124" s="56"/>
      <c r="J124" s="55">
        <f>S74</f>
        <v>2.3024790755129754</v>
      </c>
      <c r="O124" s="49"/>
    </row>
    <row r="125" spans="1:15" s="17" customFormat="1" ht="30" customHeight="1">
      <c r="B125" s="51" t="s">
        <v>140</v>
      </c>
      <c r="C125" s="56">
        <v>1.37676491845491</v>
      </c>
      <c r="D125" s="57"/>
      <c r="E125" s="56"/>
      <c r="F125" s="57"/>
      <c r="G125" s="56"/>
      <c r="H125" s="57"/>
      <c r="I125" s="56"/>
      <c r="J125" s="55">
        <f>T74</f>
        <v>1.3767649184548389</v>
      </c>
      <c r="O125" s="49"/>
    </row>
    <row r="126" spans="1:15" s="17" customFormat="1" ht="30" customHeight="1">
      <c r="B126" s="51" t="s">
        <v>130</v>
      </c>
      <c r="C126" s="56">
        <v>1.8821472390854399</v>
      </c>
      <c r="D126" s="57"/>
      <c r="E126" s="56"/>
      <c r="F126" s="57"/>
      <c r="G126" s="56"/>
      <c r="H126" s="57"/>
      <c r="I126" s="56"/>
      <c r="J126" s="55">
        <f>U74</f>
        <v>1.8726825678956116</v>
      </c>
      <c r="O126" s="49"/>
    </row>
    <row r="127" spans="1:15" s="17" customFormat="1" ht="30" customHeight="1">
      <c r="B127" s="51" t="s">
        <v>131</v>
      </c>
      <c r="C127" s="56">
        <v>2.19305555555556</v>
      </c>
      <c r="D127" s="57"/>
      <c r="E127" s="56"/>
      <c r="F127" s="57"/>
      <c r="G127" s="56"/>
      <c r="H127" s="57"/>
      <c r="I127" s="56"/>
      <c r="J127" s="55">
        <f>Q74</f>
        <v>2.2124999999999999</v>
      </c>
      <c r="O127" s="49"/>
    </row>
    <row r="128" spans="1:15" s="17" customFormat="1" ht="30" customHeight="1">
      <c r="B128" s="51" t="s">
        <v>132</v>
      </c>
      <c r="C128" s="43">
        <v>3.3622174603174599</v>
      </c>
      <c r="D128" s="50"/>
      <c r="E128" s="43"/>
      <c r="F128" s="50"/>
      <c r="G128" s="43"/>
      <c r="H128" s="50"/>
      <c r="I128" s="43"/>
      <c r="J128" s="48">
        <f>G74</f>
        <v>3.3622174603174599</v>
      </c>
      <c r="O128" s="49"/>
    </row>
    <row r="129" spans="2:15">
      <c r="O129" s="4"/>
    </row>
    <row r="130" spans="2:15">
      <c r="B130" s="118">
        <v>2022</v>
      </c>
      <c r="C130" s="118"/>
      <c r="D130" s="118"/>
      <c r="E130" s="118"/>
      <c r="F130" s="118"/>
      <c r="G130" s="118"/>
      <c r="H130" s="118"/>
      <c r="I130" s="118"/>
      <c r="O130" s="4"/>
    </row>
    <row r="131" spans="2:15" ht="27.6">
      <c r="B131" s="52" t="s">
        <v>133</v>
      </c>
      <c r="C131" s="54" t="s">
        <v>135</v>
      </c>
      <c r="D131" s="53" t="s">
        <v>136</v>
      </c>
      <c r="E131" s="54" t="s">
        <v>137</v>
      </c>
      <c r="F131" s="53" t="s">
        <v>138</v>
      </c>
      <c r="G131" s="54" t="s">
        <v>139</v>
      </c>
      <c r="H131" s="53" t="s">
        <v>127</v>
      </c>
      <c r="I131" s="54" t="s">
        <v>126</v>
      </c>
      <c r="O131" s="4"/>
    </row>
    <row r="132" spans="2:15" ht="27.6">
      <c r="B132" s="51" t="s">
        <v>134</v>
      </c>
      <c r="C132" s="56">
        <v>8.6265794962206286</v>
      </c>
      <c r="D132" s="57">
        <v>6.4288599842387271</v>
      </c>
      <c r="E132" s="56">
        <v>8.217560710296496</v>
      </c>
      <c r="F132" s="57">
        <v>8.229543392018428</v>
      </c>
      <c r="G132" s="56">
        <v>7.0596880521784016</v>
      </c>
      <c r="H132" s="57">
        <v>7.3565184082792427</v>
      </c>
      <c r="I132" s="56"/>
      <c r="J132" s="55">
        <f>AVERAGE(H75:H85)/AVERAGE(H71:H74)*100-100</f>
        <v>2.4994208324913672</v>
      </c>
      <c r="O132" s="4"/>
    </row>
    <row r="133" spans="2:15" ht="27.6">
      <c r="B133" s="51" t="s">
        <v>128</v>
      </c>
      <c r="C133" s="56">
        <v>-7.2119958350163627</v>
      </c>
      <c r="D133" s="57">
        <v>-8.5699002805886106</v>
      </c>
      <c r="E133" s="56">
        <v>-7.7105463724702616</v>
      </c>
      <c r="F133" s="57">
        <v>-7.7058991762911804</v>
      </c>
      <c r="G133" s="56">
        <v>-8.3706443349438988</v>
      </c>
      <c r="H133" s="57">
        <v>-7.8254386414419184</v>
      </c>
      <c r="I133" s="56"/>
      <c r="J133" s="55">
        <f>AVERAGE(K75:K85)</f>
        <v>-1.7558350889211878</v>
      </c>
      <c r="O133" s="4"/>
    </row>
    <row r="134" spans="2:15" ht="27.6">
      <c r="B134" s="51" t="s">
        <v>129</v>
      </c>
      <c r="C134" s="56">
        <v>-3.1974801111751248</v>
      </c>
      <c r="D134" s="57">
        <v>-4.4868558389033097</v>
      </c>
      <c r="E134" s="56">
        <v>-3.6988171409863924</v>
      </c>
      <c r="F134" s="57">
        <v>-3.7873289195810571</v>
      </c>
      <c r="G134" s="56">
        <v>-4.169871146959963</v>
      </c>
      <c r="H134" s="57">
        <v>-3.6959279560668818</v>
      </c>
      <c r="I134" s="56"/>
      <c r="J134" s="55">
        <f>S85</f>
        <v>3.1334269223847571</v>
      </c>
      <c r="O134" s="4"/>
    </row>
    <row r="135" spans="2:15" ht="27.6">
      <c r="B135" s="51" t="s">
        <v>140</v>
      </c>
      <c r="C135" s="56">
        <v>2.2000898093600654</v>
      </c>
      <c r="D135" s="57">
        <v>2.2000898093600654</v>
      </c>
      <c r="E135" s="56">
        <v>2.2000898093600654</v>
      </c>
      <c r="F135" s="57">
        <v>2.2000898093600654</v>
      </c>
      <c r="G135" s="56">
        <v>2.2000898093600654</v>
      </c>
      <c r="H135" s="57">
        <v>5.0794140243069421</v>
      </c>
      <c r="I135" s="56"/>
      <c r="J135" s="55">
        <f>T78</f>
        <v>2.2000898093601791</v>
      </c>
      <c r="O135" s="4"/>
    </row>
    <row r="136" spans="2:15" ht="27.6">
      <c r="B136" s="51" t="s">
        <v>130</v>
      </c>
      <c r="C136" s="56">
        <v>-0.71833028790939579</v>
      </c>
      <c r="D136" s="57">
        <v>-1.4155417326496149</v>
      </c>
      <c r="E136" s="56">
        <v>-0.98942110134694872</v>
      </c>
      <c r="F136" s="57">
        <v>-1.0372825770234471</v>
      </c>
      <c r="G136" s="56">
        <v>-1.2441368036769376</v>
      </c>
      <c r="H136" s="57">
        <v>0.33451881642258741</v>
      </c>
      <c r="I136" s="56"/>
      <c r="J136" s="55">
        <f>U85</f>
        <v>3.9433463143577114</v>
      </c>
      <c r="O136" s="4"/>
    </row>
    <row r="137" spans="2:15" ht="27.6">
      <c r="B137" s="51" t="s">
        <v>131</v>
      </c>
      <c r="C137" s="56">
        <v>2.7805652296045622</v>
      </c>
      <c r="D137" s="57">
        <v>0.20455810252012052</v>
      </c>
      <c r="E137" s="56">
        <v>1.831298953379886</v>
      </c>
      <c r="F137" s="57">
        <v>1.3062006216775184</v>
      </c>
      <c r="G137" s="56">
        <v>0.95961562698938385</v>
      </c>
      <c r="H137" s="57">
        <v>1.8396995471301421</v>
      </c>
      <c r="I137" s="56"/>
      <c r="J137" s="55">
        <f>Q85</f>
        <v>2.645958458771188</v>
      </c>
      <c r="O137" s="4"/>
    </row>
    <row r="138" spans="2:15" ht="27.6">
      <c r="B138" s="51" t="s">
        <v>132</v>
      </c>
      <c r="C138" s="43">
        <v>3.4623243142379585</v>
      </c>
      <c r="D138" s="50">
        <v>3.4746862358494681</v>
      </c>
      <c r="E138" s="43">
        <v>3.4865277861335349</v>
      </c>
      <c r="F138" s="50">
        <v>3.6188514414224566</v>
      </c>
      <c r="G138" s="43">
        <v>3.4708500858685634</v>
      </c>
      <c r="H138" s="50">
        <v>3.4675308423251301</v>
      </c>
      <c r="I138" s="43"/>
      <c r="J138" s="48">
        <f>G85</f>
        <v>3.9397758507897089</v>
      </c>
      <c r="O138" s="4"/>
    </row>
    <row r="139" spans="2:15">
      <c r="O139" s="4"/>
    </row>
    <row r="140" spans="2:15">
      <c r="B140" s="118">
        <v>2023</v>
      </c>
      <c r="C140" s="118"/>
      <c r="D140" s="118"/>
      <c r="E140" s="118"/>
      <c r="F140" s="118"/>
      <c r="G140" s="118"/>
      <c r="H140" s="118"/>
      <c r="I140" s="118"/>
      <c r="O140" s="4"/>
    </row>
    <row r="141" spans="2:15" ht="27.6">
      <c r="B141" s="52" t="s">
        <v>133</v>
      </c>
      <c r="C141" s="54" t="s">
        <v>135</v>
      </c>
      <c r="D141" s="53" t="s">
        <v>136</v>
      </c>
      <c r="E141" s="54" t="s">
        <v>137</v>
      </c>
      <c r="F141" s="53" t="s">
        <v>138</v>
      </c>
      <c r="G141" s="54" t="s">
        <v>139</v>
      </c>
      <c r="H141" s="53" t="s">
        <v>127</v>
      </c>
      <c r="I141" s="54" t="s">
        <v>126</v>
      </c>
      <c r="O141" s="4"/>
    </row>
    <row r="142" spans="2:15" ht="27.6">
      <c r="B142" s="51" t="s">
        <v>134</v>
      </c>
      <c r="C142" s="56">
        <v>26.761235556200631</v>
      </c>
      <c r="D142" s="57">
        <v>19.958930373406218</v>
      </c>
      <c r="E142" s="56">
        <v>25.320348696762721</v>
      </c>
      <c r="F142" s="57">
        <v>25.048088732072671</v>
      </c>
      <c r="G142" s="56">
        <v>22.238381571373807</v>
      </c>
      <c r="H142" s="57">
        <v>22.781608449995218</v>
      </c>
      <c r="I142" s="56"/>
      <c r="J142" s="55">
        <f>AVERAGE(H86:H89)/AVERAGE(H75:H85)*100-100</f>
        <v>9.962362903648625</v>
      </c>
      <c r="O142" s="4"/>
    </row>
    <row r="143" spans="2:15" ht="27.6">
      <c r="B143" s="51" t="s">
        <v>128</v>
      </c>
      <c r="C143" s="56">
        <v>0.50725060828309532</v>
      </c>
      <c r="D143" s="57">
        <v>-4.2819862951582923</v>
      </c>
      <c r="E143" s="56">
        <v>-1.4316953616601695</v>
      </c>
      <c r="F143" s="57">
        <v>-1.7620838639350389</v>
      </c>
      <c r="G143" s="56">
        <v>-3.2764743716665565</v>
      </c>
      <c r="H143" s="57">
        <v>-1.6685011280748716</v>
      </c>
      <c r="I143" s="56"/>
      <c r="J143" s="55">
        <f>AVERAGE(K86:K89)</f>
        <v>-0.18526234975200775</v>
      </c>
      <c r="O143" s="4"/>
    </row>
    <row r="144" spans="2:15" ht="27.6">
      <c r="B144" s="51" t="s">
        <v>129</v>
      </c>
      <c r="C144" s="56">
        <v>3.0829130940483509</v>
      </c>
      <c r="D144" s="57">
        <v>-3.3658045052002592</v>
      </c>
      <c r="E144" s="56">
        <v>0.41259596538327514</v>
      </c>
      <c r="F144" s="57">
        <v>5.7027521897509814E-2</v>
      </c>
      <c r="G144" s="56">
        <v>-1.7929239196921429</v>
      </c>
      <c r="H144" s="57">
        <v>0.62417123510216754</v>
      </c>
      <c r="I144" s="56"/>
      <c r="J144" s="55">
        <f>S89</f>
        <v>2.4330495071103826</v>
      </c>
      <c r="O144" s="4"/>
    </row>
    <row r="145" spans="2:15" ht="27.6">
      <c r="B145" s="51" t="s">
        <v>140</v>
      </c>
      <c r="C145" s="56">
        <v>2.7540976788478417</v>
      </c>
      <c r="D145" s="57">
        <v>2.7540976788478417</v>
      </c>
      <c r="E145" s="56">
        <v>2.7540976788478417</v>
      </c>
      <c r="F145" s="57">
        <v>2.7540976788478417</v>
      </c>
      <c r="G145" s="56">
        <v>2.7540976788478417</v>
      </c>
      <c r="H145" s="57">
        <v>6.2527486507326273</v>
      </c>
      <c r="I145" s="56"/>
      <c r="J145" s="55">
        <f>T82</f>
        <v>9.4792736922538978</v>
      </c>
      <c r="O145" s="4"/>
    </row>
    <row r="146" spans="2:15" ht="27.6">
      <c r="B146" s="51" t="s">
        <v>130</v>
      </c>
      <c r="C146" s="56">
        <v>2.9274600253825724</v>
      </c>
      <c r="D146" s="57">
        <v>-0.45205489149941513</v>
      </c>
      <c r="E146" s="56">
        <v>1.5226115661244251</v>
      </c>
      <c r="F146" s="57">
        <v>1.3362227597451692</v>
      </c>
      <c r="G146" s="56">
        <v>0.36820328423969784</v>
      </c>
      <c r="H146" s="57">
        <v>3.3314366726114883</v>
      </c>
      <c r="I146" s="56"/>
      <c r="J146" s="55">
        <f>U89</f>
        <v>2.6364148465531656</v>
      </c>
      <c r="O146" s="4"/>
    </row>
    <row r="147" spans="2:15" ht="27.6">
      <c r="B147" s="51" t="s">
        <v>131</v>
      </c>
      <c r="C147" s="56">
        <v>5.6405378711324428</v>
      </c>
      <c r="D147" s="57">
        <v>-0.87493328940849135</v>
      </c>
      <c r="E147" s="56">
        <v>2.802786750153472</v>
      </c>
      <c r="F147" s="57">
        <v>2.366601090795255</v>
      </c>
      <c r="G147" s="56">
        <v>0.88870373848489792</v>
      </c>
      <c r="H147" s="57">
        <v>3.4166082300239244</v>
      </c>
      <c r="I147" s="56"/>
      <c r="J147" s="55">
        <f>Q89</f>
        <v>2.5181846732370405</v>
      </c>
      <c r="O147" s="4"/>
    </row>
    <row r="148" spans="2:15" ht="27.6">
      <c r="B148" s="51" t="s">
        <v>132</v>
      </c>
      <c r="C148" s="43">
        <v>3.513633351628445</v>
      </c>
      <c r="D148" s="50">
        <v>3.5595254174233251</v>
      </c>
      <c r="E148" s="43">
        <v>3.5798639304443909</v>
      </c>
      <c r="F148" s="50">
        <v>3.9050020561441046</v>
      </c>
      <c r="G148" s="43">
        <v>3.5461958942398888</v>
      </c>
      <c r="H148" s="50">
        <v>3.5321756555648509</v>
      </c>
      <c r="I148" s="43"/>
      <c r="J148" s="48">
        <f>G89</f>
        <v>3.882715246982237</v>
      </c>
      <c r="O148" s="4"/>
    </row>
    <row r="149" spans="2:15">
      <c r="O149" s="4"/>
    </row>
    <row r="150" spans="2:15">
      <c r="O150" s="4"/>
    </row>
    <row r="151" spans="2:15">
      <c r="O151" s="4"/>
    </row>
    <row r="152" spans="2:15">
      <c r="O152" s="4"/>
    </row>
    <row r="153" spans="2:15">
      <c r="O153" s="4"/>
    </row>
    <row r="154" spans="2:15">
      <c r="O154" s="4"/>
    </row>
    <row r="155" spans="2:15">
      <c r="O155" s="4"/>
    </row>
    <row r="156" spans="2:15">
      <c r="O156" s="4"/>
    </row>
    <row r="157" spans="2:15">
      <c r="O157" s="4"/>
    </row>
    <row r="158" spans="2:15">
      <c r="O158" s="4"/>
    </row>
    <row r="159" spans="2:15">
      <c r="O159" s="4"/>
    </row>
    <row r="160" spans="2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</sheetData>
  <mergeCells count="4">
    <mergeCell ref="B93:G93"/>
    <mergeCell ref="B120:I120"/>
    <mergeCell ref="B130:I130"/>
    <mergeCell ref="B140:I14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7"/>
  <sheetViews>
    <sheetView zoomScale="70" zoomScaleNormal="70" workbookViewId="0">
      <selection activeCell="A14" sqref="A14"/>
    </sheetView>
  </sheetViews>
  <sheetFormatPr baseColWidth="10" defaultColWidth="12.5546875" defaultRowHeight="14.4"/>
  <cols>
    <col min="1" max="1" width="8.5546875" style="1" customWidth="1"/>
    <col min="2" max="25" width="12.5546875" style="1"/>
    <col min="27" max="16384" width="12.5546875" style="1"/>
  </cols>
  <sheetData>
    <row r="1" spans="1:45" ht="13.8">
      <c r="B1" s="124" t="s">
        <v>155</v>
      </c>
      <c r="C1" s="125"/>
      <c r="D1" s="126"/>
      <c r="E1" s="126"/>
      <c r="F1" s="126"/>
      <c r="G1" s="126"/>
      <c r="H1" s="127"/>
      <c r="I1" s="128"/>
      <c r="J1" s="119" t="s">
        <v>153</v>
      </c>
      <c r="K1" s="120"/>
      <c r="L1" s="121"/>
      <c r="M1" s="121"/>
      <c r="N1" s="121"/>
      <c r="O1" s="121"/>
      <c r="P1" s="122"/>
      <c r="Q1" s="123"/>
      <c r="R1" s="119" t="s">
        <v>154</v>
      </c>
      <c r="S1" s="120"/>
      <c r="T1" s="121"/>
      <c r="U1" s="121"/>
      <c r="V1" s="121"/>
      <c r="W1" s="121"/>
      <c r="X1" s="122"/>
      <c r="Y1" s="123"/>
      <c r="Z1" s="119" t="s">
        <v>160</v>
      </c>
      <c r="AA1" s="120"/>
      <c r="AB1" s="121"/>
      <c r="AC1" s="121"/>
      <c r="AD1" s="121"/>
      <c r="AE1" s="121"/>
      <c r="AF1" s="122"/>
      <c r="AG1" s="123"/>
      <c r="AH1" s="119" t="s">
        <v>161</v>
      </c>
      <c r="AI1" s="120"/>
      <c r="AJ1" s="121"/>
      <c r="AK1" s="121"/>
      <c r="AL1" s="121"/>
      <c r="AM1" s="121"/>
      <c r="AN1" s="122"/>
      <c r="AO1" s="123"/>
      <c r="AQ1" s="129" t="s">
        <v>117</v>
      </c>
      <c r="AR1" s="129"/>
      <c r="AS1" s="129"/>
    </row>
    <row r="2" spans="1:45" ht="13.8">
      <c r="B2" s="76" t="s">
        <v>111</v>
      </c>
      <c r="C2" s="23" t="s">
        <v>157</v>
      </c>
      <c r="D2" s="23" t="s">
        <v>96</v>
      </c>
      <c r="E2" s="23" t="s">
        <v>106</v>
      </c>
      <c r="F2" s="23" t="s">
        <v>107</v>
      </c>
      <c r="G2" s="23" t="s">
        <v>86</v>
      </c>
      <c r="H2" s="111" t="s">
        <v>158</v>
      </c>
      <c r="I2" s="77" t="s">
        <v>82</v>
      </c>
      <c r="J2" s="87" t="s">
        <v>111</v>
      </c>
      <c r="K2" s="34" t="s">
        <v>157</v>
      </c>
      <c r="L2" s="66" t="s">
        <v>96</v>
      </c>
      <c r="M2" s="66" t="s">
        <v>106</v>
      </c>
      <c r="N2" s="66" t="s">
        <v>107</v>
      </c>
      <c r="O2" s="66" t="s">
        <v>86</v>
      </c>
      <c r="P2" s="113" t="s">
        <v>158</v>
      </c>
      <c r="Q2" s="88" t="s">
        <v>82</v>
      </c>
      <c r="R2" s="87" t="s">
        <v>111</v>
      </c>
      <c r="S2" s="34" t="s">
        <v>157</v>
      </c>
      <c r="T2" s="66" t="s">
        <v>96</v>
      </c>
      <c r="U2" s="66" t="s">
        <v>106</v>
      </c>
      <c r="V2" s="66" t="s">
        <v>107</v>
      </c>
      <c r="W2" s="66" t="s">
        <v>86</v>
      </c>
      <c r="X2" s="113" t="s">
        <v>158</v>
      </c>
      <c r="Y2" s="88" t="s">
        <v>82</v>
      </c>
      <c r="Z2" s="87" t="s">
        <v>111</v>
      </c>
      <c r="AA2" s="34" t="s">
        <v>157</v>
      </c>
      <c r="AB2" s="66" t="s">
        <v>96</v>
      </c>
      <c r="AC2" s="66" t="s">
        <v>106</v>
      </c>
      <c r="AD2" s="66" t="s">
        <v>107</v>
      </c>
      <c r="AE2" s="66" t="s">
        <v>86</v>
      </c>
      <c r="AF2" s="113" t="s">
        <v>158</v>
      </c>
      <c r="AG2" s="88" t="s">
        <v>82</v>
      </c>
      <c r="AH2" s="87" t="s">
        <v>111</v>
      </c>
      <c r="AI2" s="34" t="s">
        <v>157</v>
      </c>
      <c r="AJ2" s="66" t="s">
        <v>96</v>
      </c>
      <c r="AK2" s="66" t="s">
        <v>106</v>
      </c>
      <c r="AL2" s="66" t="s">
        <v>107</v>
      </c>
      <c r="AM2" s="66" t="s">
        <v>86</v>
      </c>
      <c r="AN2" s="113" t="s">
        <v>158</v>
      </c>
      <c r="AO2" s="88" t="s">
        <v>82</v>
      </c>
      <c r="AQ2" s="129"/>
      <c r="AR2" s="129"/>
      <c r="AS2" s="129"/>
    </row>
    <row r="3" spans="1:45" s="17" customFormat="1" ht="28.2" thickBot="1">
      <c r="B3" s="78" t="s">
        <v>112</v>
      </c>
      <c r="C3" s="102" t="s">
        <v>156</v>
      </c>
      <c r="D3" s="22" t="s">
        <v>104</v>
      </c>
      <c r="E3" s="22" t="s">
        <v>98</v>
      </c>
      <c r="F3" s="22" t="s">
        <v>100</v>
      </c>
      <c r="G3" s="22" t="s">
        <v>102</v>
      </c>
      <c r="H3" s="112" t="s">
        <v>159</v>
      </c>
      <c r="I3" s="79" t="s">
        <v>113</v>
      </c>
      <c r="J3" s="89" t="s">
        <v>112</v>
      </c>
      <c r="K3" s="104" t="s">
        <v>156</v>
      </c>
      <c r="L3" s="67" t="s">
        <v>104</v>
      </c>
      <c r="M3" s="67" t="s">
        <v>98</v>
      </c>
      <c r="N3" s="67" t="s">
        <v>100</v>
      </c>
      <c r="O3" s="67" t="s">
        <v>102</v>
      </c>
      <c r="P3" s="107" t="s">
        <v>159</v>
      </c>
      <c r="Q3" s="90" t="s">
        <v>113</v>
      </c>
      <c r="R3" s="89" t="s">
        <v>112</v>
      </c>
      <c r="S3" s="104" t="s">
        <v>156</v>
      </c>
      <c r="T3" s="67" t="s">
        <v>104</v>
      </c>
      <c r="U3" s="67" t="s">
        <v>98</v>
      </c>
      <c r="V3" s="67" t="s">
        <v>100</v>
      </c>
      <c r="W3" s="67" t="s">
        <v>102</v>
      </c>
      <c r="X3" s="107" t="s">
        <v>159</v>
      </c>
      <c r="Y3" s="90" t="s">
        <v>113</v>
      </c>
      <c r="Z3" s="89" t="s">
        <v>112</v>
      </c>
      <c r="AA3" s="104" t="s">
        <v>156</v>
      </c>
      <c r="AB3" s="67" t="s">
        <v>104</v>
      </c>
      <c r="AC3" s="67" t="s">
        <v>98</v>
      </c>
      <c r="AD3" s="67" t="s">
        <v>100</v>
      </c>
      <c r="AE3" s="67" t="s">
        <v>102</v>
      </c>
      <c r="AF3" s="107" t="s">
        <v>159</v>
      </c>
      <c r="AG3" s="90" t="s">
        <v>113</v>
      </c>
      <c r="AH3" s="89" t="s">
        <v>112</v>
      </c>
      <c r="AI3" s="104" t="s">
        <v>156</v>
      </c>
      <c r="AJ3" s="67" t="s">
        <v>104</v>
      </c>
      <c r="AK3" s="67" t="s">
        <v>98</v>
      </c>
      <c r="AL3" s="67" t="s">
        <v>100</v>
      </c>
      <c r="AM3" s="67" t="s">
        <v>102</v>
      </c>
      <c r="AN3" s="107" t="s">
        <v>159</v>
      </c>
      <c r="AO3" s="90" t="s">
        <v>113</v>
      </c>
      <c r="AQ3" s="18" t="s">
        <v>114</v>
      </c>
      <c r="AR3" s="18" t="s">
        <v>115</v>
      </c>
      <c r="AS3" s="18" t="s">
        <v>116</v>
      </c>
    </row>
    <row r="4" spans="1:45" ht="14.4" hidden="1" customHeight="1" thickBot="1">
      <c r="A4" s="39" t="s">
        <v>64</v>
      </c>
      <c r="B4" s="80">
        <f>Data_Graphs1!B75</f>
        <v>1.9166666666666667</v>
      </c>
      <c r="C4" s="100"/>
      <c r="D4" s="25">
        <f>Data_Graphs1!K67</f>
        <v>-0.21920156700000001</v>
      </c>
      <c r="E4" s="25">
        <f>Data_Graphs1!S67</f>
        <v>1.9743943774042094</v>
      </c>
      <c r="F4" s="25">
        <f>Data_Graphs1!U67</f>
        <v>0.92994410529689819</v>
      </c>
      <c r="G4" s="25">
        <f>Data_Graphs1!Q67</f>
        <v>2.1979166666666665</v>
      </c>
      <c r="H4" s="105"/>
      <c r="I4" s="81">
        <f>Data_Graphs1!G67</f>
        <v>3.2384805555555558</v>
      </c>
      <c r="J4" s="91"/>
      <c r="K4" s="74"/>
      <c r="L4" s="68"/>
      <c r="M4" s="68"/>
      <c r="N4" s="68"/>
      <c r="O4" s="68"/>
      <c r="P4" s="108"/>
      <c r="Q4" s="92"/>
      <c r="R4" s="98"/>
      <c r="S4" s="85"/>
      <c r="T4" s="68"/>
      <c r="U4" s="68"/>
      <c r="V4" s="68"/>
      <c r="W4" s="68"/>
      <c r="X4" s="108"/>
      <c r="Y4" s="92"/>
      <c r="Z4" s="98"/>
      <c r="AA4" s="85"/>
      <c r="AB4" s="68"/>
      <c r="AC4" s="68"/>
      <c r="AD4" s="68"/>
      <c r="AE4" s="68"/>
      <c r="AF4" s="108"/>
      <c r="AG4" s="92"/>
      <c r="AH4" s="98"/>
      <c r="AI4" s="85"/>
      <c r="AJ4" s="68"/>
      <c r="AK4" s="68"/>
      <c r="AL4" s="68"/>
      <c r="AM4" s="68"/>
      <c r="AN4" s="108"/>
      <c r="AO4" s="92"/>
      <c r="AQ4" s="9">
        <v>1</v>
      </c>
      <c r="AR4" s="9">
        <v>2</v>
      </c>
      <c r="AS4" s="9">
        <v>3</v>
      </c>
    </row>
    <row r="5" spans="1:45" ht="14.4" hidden="1" customHeight="1" thickBot="1">
      <c r="A5" s="39" t="s">
        <v>65</v>
      </c>
      <c r="B5" s="80">
        <f>Data_Graphs1!B68</f>
        <v>2.75</v>
      </c>
      <c r="C5" s="100"/>
      <c r="D5" s="25">
        <f>Data_Graphs1!K68</f>
        <v>0.81831413500000005</v>
      </c>
      <c r="E5" s="25">
        <f>Data_Graphs1!S68</f>
        <v>2.0471903792425694</v>
      </c>
      <c r="F5" s="25">
        <f>Data_Graphs1!U68</f>
        <v>0.95919623312514801</v>
      </c>
      <c r="G5" s="25">
        <f>Data_Graphs1!Q68</f>
        <v>2.2194444444444446</v>
      </c>
      <c r="H5" s="105"/>
      <c r="I5" s="81">
        <f>Data_Graphs1!G68</f>
        <v>3.2583962121212124</v>
      </c>
      <c r="J5" s="91"/>
      <c r="K5" s="74"/>
      <c r="L5" s="68"/>
      <c r="M5" s="68"/>
      <c r="N5" s="68"/>
      <c r="O5" s="68"/>
      <c r="P5" s="108"/>
      <c r="Q5" s="92"/>
      <c r="R5" s="98"/>
      <c r="S5" s="85"/>
      <c r="T5" s="68"/>
      <c r="U5" s="68"/>
      <c r="V5" s="68"/>
      <c r="W5" s="68"/>
      <c r="X5" s="108"/>
      <c r="Y5" s="92"/>
      <c r="Z5" s="98"/>
      <c r="AA5" s="85"/>
      <c r="AB5" s="68"/>
      <c r="AC5" s="68"/>
      <c r="AD5" s="68"/>
      <c r="AE5" s="68"/>
      <c r="AF5" s="108"/>
      <c r="AG5" s="92"/>
      <c r="AH5" s="98"/>
      <c r="AI5" s="85"/>
      <c r="AJ5" s="68"/>
      <c r="AK5" s="68"/>
      <c r="AL5" s="68"/>
      <c r="AM5" s="68"/>
      <c r="AN5" s="108"/>
      <c r="AO5" s="92"/>
      <c r="AQ5" s="9">
        <v>1</v>
      </c>
      <c r="AR5" s="9">
        <v>2</v>
      </c>
      <c r="AS5" s="9">
        <v>3</v>
      </c>
    </row>
    <row r="6" spans="1:45" ht="14.4" hidden="1" customHeight="1" thickBot="1">
      <c r="A6" s="39" t="s">
        <v>66</v>
      </c>
      <c r="B6" s="80">
        <f>Data_Graphs1!B69</f>
        <v>2.75</v>
      </c>
      <c r="C6" s="100"/>
      <c r="D6" s="25">
        <f>Data_Graphs1!K69</f>
        <v>-0.280639527</v>
      </c>
      <c r="E6" s="25">
        <f>Data_Graphs1!S69</f>
        <v>2.1597351317826918</v>
      </c>
      <c r="F6" s="25">
        <f>Data_Graphs1!U69</f>
        <v>1.3212663471662056</v>
      </c>
      <c r="G6" s="25">
        <f>Data_Graphs1!Q69</f>
        <v>2.3902777777777779</v>
      </c>
      <c r="H6" s="105"/>
      <c r="I6" s="81">
        <f>Data_Graphs1!G69</f>
        <v>3.2919972222222227</v>
      </c>
      <c r="J6" s="91"/>
      <c r="K6" s="74"/>
      <c r="L6" s="68"/>
      <c r="M6" s="68"/>
      <c r="N6" s="68"/>
      <c r="O6" s="68"/>
      <c r="P6" s="108"/>
      <c r="Q6" s="92"/>
      <c r="R6" s="98"/>
      <c r="S6" s="85"/>
      <c r="T6" s="68"/>
      <c r="U6" s="68"/>
      <c r="V6" s="68"/>
      <c r="W6" s="68"/>
      <c r="X6" s="108"/>
      <c r="Y6" s="92"/>
      <c r="Z6" s="98"/>
      <c r="AA6" s="85"/>
      <c r="AB6" s="68"/>
      <c r="AC6" s="68"/>
      <c r="AD6" s="68"/>
      <c r="AE6" s="68"/>
      <c r="AF6" s="108"/>
      <c r="AG6" s="92"/>
      <c r="AH6" s="98"/>
      <c r="AI6" s="85"/>
      <c r="AJ6" s="68"/>
      <c r="AK6" s="68"/>
      <c r="AL6" s="68"/>
      <c r="AM6" s="68"/>
      <c r="AN6" s="108"/>
      <c r="AO6" s="92"/>
      <c r="AQ6" s="9">
        <v>1</v>
      </c>
      <c r="AR6" s="9">
        <v>2</v>
      </c>
      <c r="AS6" s="9">
        <v>3</v>
      </c>
    </row>
    <row r="7" spans="1:45" ht="14.4" hidden="1" customHeight="1" thickBot="1">
      <c r="A7" s="39" t="s">
        <v>67</v>
      </c>
      <c r="B7" s="80">
        <f>Data_Graphs1!B70</f>
        <v>2.75</v>
      </c>
      <c r="C7" s="100"/>
      <c r="D7" s="25">
        <f>Data_Graphs1!K70</f>
        <v>0.447400307</v>
      </c>
      <c r="E7" s="25">
        <f>Data_Graphs1!S70</f>
        <v>2.1591555757422221</v>
      </c>
      <c r="F7" s="25">
        <f>Data_Graphs1!U70</f>
        <v>2.0561249748225263</v>
      </c>
      <c r="G7" s="25">
        <f>Data_Graphs1!Q70</f>
        <v>2.4722222222222219</v>
      </c>
      <c r="H7" s="105"/>
      <c r="I7" s="81">
        <f>Data_Graphs1!G70</f>
        <v>3.3575368022328553</v>
      </c>
      <c r="J7" s="91"/>
      <c r="K7" s="74"/>
      <c r="L7" s="68"/>
      <c r="M7" s="68"/>
      <c r="N7" s="68"/>
      <c r="O7" s="68"/>
      <c r="P7" s="108"/>
      <c r="Q7" s="92"/>
      <c r="R7" s="98"/>
      <c r="S7" s="85"/>
      <c r="T7" s="68"/>
      <c r="U7" s="68"/>
      <c r="V7" s="68"/>
      <c r="W7" s="68"/>
      <c r="X7" s="108"/>
      <c r="Y7" s="92"/>
      <c r="Z7" s="98"/>
      <c r="AA7" s="85"/>
      <c r="AB7" s="68"/>
      <c r="AC7" s="68"/>
      <c r="AD7" s="68"/>
      <c r="AE7" s="68"/>
      <c r="AF7" s="108"/>
      <c r="AG7" s="92"/>
      <c r="AH7" s="98"/>
      <c r="AI7" s="85"/>
      <c r="AJ7" s="68"/>
      <c r="AK7" s="68"/>
      <c r="AL7" s="68"/>
      <c r="AM7" s="68"/>
      <c r="AN7" s="108"/>
      <c r="AO7" s="92"/>
      <c r="AQ7" s="9">
        <v>1</v>
      </c>
      <c r="AR7" s="9">
        <v>2</v>
      </c>
      <c r="AS7" s="9">
        <v>3</v>
      </c>
    </row>
    <row r="8" spans="1:45" ht="14.4" hidden="1" customHeight="1" thickBot="1">
      <c r="A8" s="39" t="s">
        <v>68</v>
      </c>
      <c r="B8" s="80">
        <f>Data_Graphs1!B71</f>
        <v>2.75</v>
      </c>
      <c r="C8" s="100"/>
      <c r="D8" s="25">
        <f>Data_Graphs1!K71</f>
        <v>-0.396157182</v>
      </c>
      <c r="E8" s="25">
        <f>Data_Graphs1!S71</f>
        <v>2.4441829516721914</v>
      </c>
      <c r="F8" s="25">
        <f>Data_Graphs1!U71</f>
        <v>2.1262159149356474</v>
      </c>
      <c r="G8" s="25">
        <f>Data_Graphs1!Q71</f>
        <v>2.3993055555555554</v>
      </c>
      <c r="H8" s="105"/>
      <c r="I8" s="81">
        <f>Data_Graphs1!G71</f>
        <v>3.3233430375180375</v>
      </c>
      <c r="J8" s="91"/>
      <c r="K8" s="74"/>
      <c r="L8" s="68"/>
      <c r="M8" s="68"/>
      <c r="N8" s="68"/>
      <c r="O8" s="68"/>
      <c r="P8" s="108"/>
      <c r="Q8" s="92"/>
      <c r="R8" s="98"/>
      <c r="S8" s="85"/>
      <c r="T8" s="68"/>
      <c r="U8" s="68"/>
      <c r="V8" s="68"/>
      <c r="W8" s="68"/>
      <c r="X8" s="108"/>
      <c r="Y8" s="92"/>
      <c r="Z8" s="98"/>
      <c r="AA8" s="85"/>
      <c r="AB8" s="68"/>
      <c r="AC8" s="68"/>
      <c r="AD8" s="68"/>
      <c r="AE8" s="68"/>
      <c r="AF8" s="108"/>
      <c r="AG8" s="92"/>
      <c r="AH8" s="98"/>
      <c r="AI8" s="85"/>
      <c r="AJ8" s="68"/>
      <c r="AK8" s="68"/>
      <c r="AL8" s="68"/>
      <c r="AM8" s="68"/>
      <c r="AN8" s="108"/>
      <c r="AO8" s="92"/>
      <c r="AQ8" s="9">
        <v>1</v>
      </c>
      <c r="AR8" s="9">
        <v>2</v>
      </c>
      <c r="AS8" s="9">
        <v>3</v>
      </c>
    </row>
    <row r="9" spans="1:45" ht="14.4" hidden="1" customHeight="1" thickBot="1">
      <c r="A9" s="39" t="s">
        <v>69</v>
      </c>
      <c r="B9" s="80">
        <f>Data_Graphs1!B72</f>
        <v>2.75</v>
      </c>
      <c r="C9" s="100"/>
      <c r="D9" s="25">
        <f>Data_Graphs1!K72</f>
        <v>-0.48688533299999998</v>
      </c>
      <c r="E9" s="25">
        <f>Data_Graphs1!S72</f>
        <v>2.4877197441934173</v>
      </c>
      <c r="F9" s="25">
        <f>Data_Graphs1!U72</f>
        <v>2.5461277541190208</v>
      </c>
      <c r="G9" s="25">
        <f>Data_Graphs1!Q72</f>
        <v>2.4430555555555551</v>
      </c>
      <c r="H9" s="105"/>
      <c r="I9" s="81">
        <f>Data_Graphs1!G72</f>
        <v>3.3206128787878786</v>
      </c>
      <c r="J9" s="91"/>
      <c r="K9" s="74"/>
      <c r="L9" s="68"/>
      <c r="M9" s="68"/>
      <c r="N9" s="68"/>
      <c r="O9" s="68"/>
      <c r="P9" s="108"/>
      <c r="Q9" s="92"/>
      <c r="R9" s="98"/>
      <c r="S9" s="85"/>
      <c r="T9" s="68"/>
      <c r="U9" s="68"/>
      <c r="V9" s="68"/>
      <c r="W9" s="68"/>
      <c r="X9" s="108"/>
      <c r="Y9" s="92"/>
      <c r="Z9" s="98"/>
      <c r="AA9" s="85"/>
      <c r="AB9" s="68"/>
      <c r="AC9" s="68"/>
      <c r="AD9" s="68"/>
      <c r="AE9" s="68"/>
      <c r="AF9" s="108"/>
      <c r="AG9" s="92"/>
      <c r="AH9" s="98"/>
      <c r="AI9" s="85"/>
      <c r="AJ9" s="68"/>
      <c r="AK9" s="68"/>
      <c r="AL9" s="68"/>
      <c r="AM9" s="68"/>
      <c r="AN9" s="108"/>
      <c r="AO9" s="92"/>
      <c r="AQ9" s="9">
        <v>1</v>
      </c>
      <c r="AR9" s="9">
        <v>2</v>
      </c>
      <c r="AS9" s="9">
        <v>3</v>
      </c>
    </row>
    <row r="10" spans="1:45" ht="14.4" hidden="1" customHeight="1" thickBot="1">
      <c r="A10" s="39" t="s">
        <v>70</v>
      </c>
      <c r="B10" s="80">
        <f>Data_Graphs1!B73</f>
        <v>2.5833333333333335</v>
      </c>
      <c r="C10" s="100"/>
      <c r="D10" s="25">
        <f>Data_Graphs1!K73</f>
        <v>-0.53153501400000003</v>
      </c>
      <c r="E10" s="25">
        <f>Data_Graphs1!S73</f>
        <v>2.1826001701260367</v>
      </c>
      <c r="F10" s="25">
        <f>Data_Graphs1!U73</f>
        <v>2.0015091459711476</v>
      </c>
      <c r="G10" s="25">
        <f>Data_Graphs1!Q73</f>
        <v>2.2784722222222222</v>
      </c>
      <c r="H10" s="105"/>
      <c r="I10" s="81">
        <f>Data_Graphs1!G73</f>
        <v>3.3417104761904759</v>
      </c>
      <c r="J10" s="91"/>
      <c r="K10" s="74"/>
      <c r="L10" s="68"/>
      <c r="M10" s="68"/>
      <c r="N10" s="68"/>
      <c r="O10" s="68"/>
      <c r="P10" s="108"/>
      <c r="Q10" s="92"/>
      <c r="R10" s="98"/>
      <c r="S10" s="85"/>
      <c r="T10" s="68"/>
      <c r="U10" s="68"/>
      <c r="V10" s="68"/>
      <c r="W10" s="68"/>
      <c r="X10" s="108"/>
      <c r="Y10" s="92"/>
      <c r="Z10" s="98"/>
      <c r="AA10" s="85"/>
      <c r="AB10" s="68"/>
      <c r="AC10" s="68"/>
      <c r="AD10" s="68"/>
      <c r="AE10" s="68"/>
      <c r="AF10" s="108"/>
      <c r="AG10" s="92"/>
      <c r="AH10" s="98"/>
      <c r="AI10" s="85"/>
      <c r="AJ10" s="68"/>
      <c r="AK10" s="68"/>
      <c r="AL10" s="68"/>
      <c r="AM10" s="68"/>
      <c r="AN10" s="108"/>
      <c r="AO10" s="92"/>
      <c r="AQ10" s="9">
        <v>1</v>
      </c>
      <c r="AR10" s="9">
        <v>2</v>
      </c>
      <c r="AS10" s="9">
        <v>3</v>
      </c>
    </row>
    <row r="11" spans="1:45" ht="14.4" hidden="1" customHeight="1" thickBot="1">
      <c r="A11" s="44" t="s">
        <v>71</v>
      </c>
      <c r="B11" s="80">
        <f>Data_Graphs1!B74</f>
        <v>2.3333333333333335</v>
      </c>
      <c r="C11" s="100"/>
      <c r="D11" s="25">
        <f>Data_Graphs1!K74</f>
        <v>-0.60761807000000001</v>
      </c>
      <c r="E11" s="25">
        <f>Data_Graphs1!S74</f>
        <v>2.3024790755129754</v>
      </c>
      <c r="F11" s="25">
        <f>Data_Graphs1!U74</f>
        <v>1.8726825678956116</v>
      </c>
      <c r="G11" s="25">
        <f>Data_Graphs1!Q74</f>
        <v>2.2124999999999999</v>
      </c>
      <c r="H11" s="105"/>
      <c r="I11" s="81">
        <f>Data_Graphs1!G74</f>
        <v>3.3622174603174599</v>
      </c>
      <c r="J11" s="93"/>
      <c r="K11" s="75"/>
      <c r="L11" s="69"/>
      <c r="M11" s="69"/>
      <c r="N11" s="69"/>
      <c r="O11" s="69"/>
      <c r="P11" s="109"/>
      <c r="Q11" s="94"/>
      <c r="R11" s="99"/>
      <c r="S11" s="86"/>
      <c r="T11" s="69"/>
      <c r="U11" s="69"/>
      <c r="V11" s="69"/>
      <c r="W11" s="69"/>
      <c r="X11" s="109"/>
      <c r="Y11" s="94"/>
      <c r="Z11" s="99"/>
      <c r="AA11" s="86"/>
      <c r="AB11" s="69"/>
      <c r="AC11" s="69"/>
      <c r="AD11" s="69"/>
      <c r="AE11" s="69"/>
      <c r="AF11" s="109"/>
      <c r="AG11" s="94"/>
      <c r="AH11" s="99"/>
      <c r="AI11" s="86"/>
      <c r="AJ11" s="69"/>
      <c r="AK11" s="69"/>
      <c r="AL11" s="69"/>
      <c r="AM11" s="69"/>
      <c r="AN11" s="109"/>
      <c r="AO11" s="94"/>
      <c r="AQ11" s="9">
        <v>1</v>
      </c>
      <c r="AR11" s="9">
        <v>2</v>
      </c>
      <c r="AS11" s="9">
        <v>3</v>
      </c>
    </row>
    <row r="12" spans="1:45" ht="13.8">
      <c r="A12" s="114" t="s">
        <v>72</v>
      </c>
      <c r="B12" s="80">
        <f>Data_Graphs0!B75</f>
        <v>1.9166666666666667</v>
      </c>
      <c r="C12" s="100">
        <f>Data_Graphs0!J75</f>
        <v>-11.492893172999999</v>
      </c>
      <c r="D12" s="25">
        <f>Data_Graphs0!K75</f>
        <v>-2.5283401759999999</v>
      </c>
      <c r="E12" s="25">
        <f>Data_Graphs0!S75</f>
        <v>2.1242105975243009</v>
      </c>
      <c r="F12" s="25">
        <f>Data_Graphs0!U75</f>
        <v>1.814063611339356</v>
      </c>
      <c r="G12" s="25">
        <f>Data_Graphs0!Q75</f>
        <v>2.0298611111111113</v>
      </c>
      <c r="H12" s="105">
        <v>0.21629036798552992</v>
      </c>
      <c r="I12" s="81">
        <f>Data_Graphs0!G75</f>
        <v>3.4030257575757576</v>
      </c>
      <c r="J12" s="91">
        <f>Data_Graphs1!B75</f>
        <v>1.9166666666666667</v>
      </c>
      <c r="K12" s="74">
        <f>Data_Graphs1!J75</f>
        <v>-11.492893172999999</v>
      </c>
      <c r="L12" s="68">
        <f>Data_Graphs1!K75</f>
        <v>-2.5283401759999999</v>
      </c>
      <c r="M12" s="68">
        <f>Data_Graphs1!S75</f>
        <v>2.1242105975243009</v>
      </c>
      <c r="N12" s="68">
        <f>Data_Graphs1!U75</f>
        <v>1.814063611339356</v>
      </c>
      <c r="O12" s="68">
        <f>Data_Graphs1!Q75</f>
        <v>2.0298611111111113</v>
      </c>
      <c r="P12" s="108">
        <v>0.21629036798552992</v>
      </c>
      <c r="Q12" s="92">
        <f>Data_Graphs1!G75</f>
        <v>3.4030257575757576</v>
      </c>
      <c r="R12" s="91">
        <f>Data_Graphs2!B75</f>
        <v>1.9166666666666667</v>
      </c>
      <c r="S12" s="74">
        <f>Data_Graphs2!J75</f>
        <v>-11.492893172999999</v>
      </c>
      <c r="T12" s="68">
        <f>Data_Graphs2!K75</f>
        <v>-2.5283401759999999</v>
      </c>
      <c r="U12" s="68">
        <f>Data_Graphs2!S75</f>
        <v>2.1242105975243009</v>
      </c>
      <c r="V12" s="68">
        <f>Data_Graphs2!U75</f>
        <v>1.814063611339356</v>
      </c>
      <c r="W12" s="68">
        <f>Data_Graphs2!Q75</f>
        <v>2.0298611111111113</v>
      </c>
      <c r="X12" s="108">
        <v>0.21629036798552992</v>
      </c>
      <c r="Y12" s="92">
        <f>Data_Graphs2!G75</f>
        <v>3.4030257575757576</v>
      </c>
      <c r="Z12" s="91">
        <f>Data_Graphs3!B75</f>
        <v>1.9166666666666667</v>
      </c>
      <c r="AA12" s="74">
        <f>Data_Graphs3!J75</f>
        <v>-11.492893172999999</v>
      </c>
      <c r="AB12" s="68">
        <f>Data_Graphs3!K75</f>
        <v>-2.5283401759999999</v>
      </c>
      <c r="AC12" s="68">
        <f>Data_Graphs3!S75</f>
        <v>2.1242105975243009</v>
      </c>
      <c r="AD12" s="68">
        <f>Data_Graphs3!U75</f>
        <v>1.814063611339356</v>
      </c>
      <c r="AE12" s="68">
        <f>Data_Graphs3!Q75</f>
        <v>2.0298611111111113</v>
      </c>
      <c r="AF12" s="108">
        <v>0.21629036798552992</v>
      </c>
      <c r="AG12" s="92">
        <f>Data_Graphs3!G75</f>
        <v>3.4030257575757576</v>
      </c>
      <c r="AH12" s="91">
        <f>Data_Graphs4!B75</f>
        <v>1.9166666666666667</v>
      </c>
      <c r="AI12" s="74">
        <f>Data_Graphs4!J75</f>
        <v>-11.492893172999999</v>
      </c>
      <c r="AJ12" s="68">
        <f>Data_Graphs4!K75</f>
        <v>-2.5283401759999999</v>
      </c>
      <c r="AK12" s="68">
        <f>Data_Graphs4!S75</f>
        <v>2.1242105975243009</v>
      </c>
      <c r="AL12" s="68">
        <f>Data_Graphs4!U75</f>
        <v>1.814063611339356</v>
      </c>
      <c r="AM12" s="68">
        <f>Data_Graphs4!Q75</f>
        <v>2.0298611111111113</v>
      </c>
      <c r="AN12" s="108">
        <v>0.21629036798552992</v>
      </c>
      <c r="AO12" s="92">
        <f>Data_Graphs4!G75</f>
        <v>3.4030257575757576</v>
      </c>
      <c r="AQ12" s="9">
        <v>1</v>
      </c>
      <c r="AR12" s="9">
        <v>2</v>
      </c>
      <c r="AS12" s="9">
        <v>3</v>
      </c>
    </row>
    <row r="13" spans="1:45" ht="13.8">
      <c r="A13" s="115" t="s">
        <v>73</v>
      </c>
      <c r="B13" s="80">
        <f>Data_Graphs0!B76</f>
        <v>0.25</v>
      </c>
      <c r="C13" s="100">
        <f>Data_Graphs0!J76</f>
        <v>-45.035938685999994</v>
      </c>
      <c r="D13" s="25">
        <f>Data_Graphs0!K76</f>
        <v>-7.4933846749999997</v>
      </c>
      <c r="E13" s="25">
        <f>Data_Graphs0!S76</f>
        <v>1.8883228865705037</v>
      </c>
      <c r="F13" s="25">
        <f>Data_Graphs0!U76</f>
        <v>1.7141091895885863</v>
      </c>
      <c r="G13" s="25">
        <f>Data_Graphs0!Q76</f>
        <v>1.476388888888889</v>
      </c>
      <c r="H13" s="105">
        <v>-0.99917074312558207</v>
      </c>
      <c r="I13" s="81">
        <f>Data_Graphs0!G76</f>
        <v>3.4296055555555554</v>
      </c>
      <c r="J13" s="91">
        <f>Data_Graphs1!B76</f>
        <v>0.25</v>
      </c>
      <c r="K13" s="74">
        <f>Data_Graphs1!J76</f>
        <v>-45.035938685999994</v>
      </c>
      <c r="L13" s="68">
        <f>Data_Graphs1!K76</f>
        <v>-7.4933846749999997</v>
      </c>
      <c r="M13" s="68">
        <f>Data_Graphs1!S76</f>
        <v>1.8883228865705037</v>
      </c>
      <c r="N13" s="68">
        <f>Data_Graphs1!U76</f>
        <v>1.7141091895885863</v>
      </c>
      <c r="O13" s="68">
        <f>Data_Graphs1!Q76</f>
        <v>1.476388888888889</v>
      </c>
      <c r="P13" s="108">
        <v>-0.99917074312558207</v>
      </c>
      <c r="Q13" s="92">
        <f>Data_Graphs1!G76</f>
        <v>3.4296055555555554</v>
      </c>
      <c r="R13" s="91">
        <f>Data_Graphs2!B76</f>
        <v>0.25</v>
      </c>
      <c r="S13" s="74">
        <f>Data_Graphs2!J76</f>
        <v>-45.035938685999994</v>
      </c>
      <c r="T13" s="68">
        <f>Data_Graphs2!K76</f>
        <v>-7.4933846749999997</v>
      </c>
      <c r="U13" s="68">
        <f>Data_Graphs2!S76</f>
        <v>1.8883228865705037</v>
      </c>
      <c r="V13" s="68">
        <f>Data_Graphs2!U76</f>
        <v>1.7141091895885863</v>
      </c>
      <c r="W13" s="68">
        <f>Data_Graphs2!Q76</f>
        <v>1.476388888888889</v>
      </c>
      <c r="X13" s="108">
        <v>-0.99917074312558207</v>
      </c>
      <c r="Y13" s="92">
        <f>Data_Graphs2!G76</f>
        <v>3.4296055555555554</v>
      </c>
      <c r="Z13" s="91">
        <f>Data_Graphs3!B76</f>
        <v>0.25</v>
      </c>
      <c r="AA13" s="74">
        <f>Data_Graphs3!J76</f>
        <v>-45.035938685999994</v>
      </c>
      <c r="AB13" s="68">
        <f>Data_Graphs3!K76</f>
        <v>-7.4933846749999997</v>
      </c>
      <c r="AC13" s="68">
        <f>Data_Graphs3!S76</f>
        <v>1.8883228865705037</v>
      </c>
      <c r="AD13" s="68">
        <f>Data_Graphs3!U76</f>
        <v>1.7141091895885863</v>
      </c>
      <c r="AE13" s="68">
        <f>Data_Graphs3!Q76</f>
        <v>1.476388888888889</v>
      </c>
      <c r="AF13" s="108">
        <v>-0.99917074312558207</v>
      </c>
      <c r="AG13" s="92">
        <f>Data_Graphs3!G76</f>
        <v>3.4296055555555554</v>
      </c>
      <c r="AH13" s="91">
        <f>Data_Graphs4!B76</f>
        <v>0.25</v>
      </c>
      <c r="AI13" s="74">
        <f>Data_Graphs4!J76</f>
        <v>-45.035938685999994</v>
      </c>
      <c r="AJ13" s="68">
        <f>Data_Graphs4!K76</f>
        <v>-7.4933846749999997</v>
      </c>
      <c r="AK13" s="68">
        <f>Data_Graphs4!S76</f>
        <v>1.8883228865705037</v>
      </c>
      <c r="AL13" s="68">
        <f>Data_Graphs4!U76</f>
        <v>1.7141091895885863</v>
      </c>
      <c r="AM13" s="68">
        <f>Data_Graphs4!Q76</f>
        <v>1.476388888888889</v>
      </c>
      <c r="AN13" s="108">
        <v>-0.99917074312558207</v>
      </c>
      <c r="AO13" s="92">
        <f>Data_Graphs4!G76</f>
        <v>3.4296055555555554</v>
      </c>
      <c r="AQ13" s="9">
        <v>1</v>
      </c>
      <c r="AR13" s="9">
        <v>2</v>
      </c>
      <c r="AS13" s="9">
        <v>3</v>
      </c>
    </row>
    <row r="14" spans="1:45" ht="13.8">
      <c r="A14" s="115" t="s">
        <v>74</v>
      </c>
      <c r="B14" s="80">
        <f>Data_Graphs0!B77</f>
        <v>0.25</v>
      </c>
      <c r="C14" s="100">
        <f>Data_Graphs0!J77</f>
        <v>79.832880935999995</v>
      </c>
      <c r="D14" s="25">
        <f>Data_Graphs0!K77</f>
        <v>-3.4570535360000001</v>
      </c>
      <c r="E14" s="25">
        <f>Data_Graphs0!S77</f>
        <v>1.8144888512921842</v>
      </c>
      <c r="F14" s="25">
        <f>Data_Graphs0!U77</f>
        <v>1.7874275723744004</v>
      </c>
      <c r="G14" s="25">
        <f>Data_Graphs0!Q77</f>
        <v>1.5062499999999999</v>
      </c>
      <c r="H14" s="105">
        <v>-1.2192651875700251</v>
      </c>
      <c r="I14" s="81">
        <f>Data_Graphs0!G77</f>
        <v>3.5451352813852814</v>
      </c>
      <c r="J14" s="91">
        <f>Data_Graphs1!B77</f>
        <v>0.25</v>
      </c>
      <c r="K14" s="74">
        <f>Data_Graphs1!J77</f>
        <v>79.832880935999995</v>
      </c>
      <c r="L14" s="68">
        <f>Data_Graphs1!K77</f>
        <v>-3.4570535360000001</v>
      </c>
      <c r="M14" s="68">
        <f>Data_Graphs1!S77</f>
        <v>1.8144888512921842</v>
      </c>
      <c r="N14" s="68">
        <f>Data_Graphs1!U77</f>
        <v>1.7874275723744004</v>
      </c>
      <c r="O14" s="68">
        <f>Data_Graphs1!Q77</f>
        <v>1.5062499999999999</v>
      </c>
      <c r="P14" s="108">
        <v>-1.2192651875700251</v>
      </c>
      <c r="Q14" s="92">
        <f>Data_Graphs1!G77</f>
        <v>3.5451352813852814</v>
      </c>
      <c r="R14" s="91">
        <f>Data_Graphs2!B77</f>
        <v>0.25</v>
      </c>
      <c r="S14" s="74">
        <f>Data_Graphs2!J77</f>
        <v>79.832880935999995</v>
      </c>
      <c r="T14" s="68">
        <f>Data_Graphs2!K77</f>
        <v>-3.4570535360000001</v>
      </c>
      <c r="U14" s="68">
        <f>Data_Graphs2!S77</f>
        <v>1.8144888512921842</v>
      </c>
      <c r="V14" s="68">
        <f>Data_Graphs2!U77</f>
        <v>1.7874275723744004</v>
      </c>
      <c r="W14" s="68">
        <f>Data_Graphs2!Q77</f>
        <v>1.5062499999999999</v>
      </c>
      <c r="X14" s="108">
        <v>-1.2192651875700251</v>
      </c>
      <c r="Y14" s="92">
        <f>Data_Graphs2!G77</f>
        <v>3.5451352813852814</v>
      </c>
      <c r="Z14" s="91">
        <f>Data_Graphs3!B77</f>
        <v>0.25</v>
      </c>
      <c r="AA14" s="74">
        <f>Data_Graphs3!J77</f>
        <v>79.832880935999995</v>
      </c>
      <c r="AB14" s="68">
        <f>Data_Graphs3!K77</f>
        <v>-3.4570535360000001</v>
      </c>
      <c r="AC14" s="68">
        <f>Data_Graphs3!S77</f>
        <v>1.8144888512921842</v>
      </c>
      <c r="AD14" s="68">
        <f>Data_Graphs3!U77</f>
        <v>1.7874275723744004</v>
      </c>
      <c r="AE14" s="68">
        <f>Data_Graphs3!Q77</f>
        <v>1.5062499999999999</v>
      </c>
      <c r="AF14" s="108">
        <v>-1.2192651875700251</v>
      </c>
      <c r="AG14" s="92">
        <f>Data_Graphs3!G77</f>
        <v>3.5451352813852814</v>
      </c>
      <c r="AH14" s="91">
        <f>Data_Graphs4!B77</f>
        <v>0.25</v>
      </c>
      <c r="AI14" s="74">
        <f>Data_Graphs4!J77</f>
        <v>79.832880935999995</v>
      </c>
      <c r="AJ14" s="68">
        <f>Data_Graphs4!K77</f>
        <v>-3.4570535360000001</v>
      </c>
      <c r="AK14" s="68">
        <f>Data_Graphs4!S77</f>
        <v>1.8144888512921842</v>
      </c>
      <c r="AL14" s="68">
        <f>Data_Graphs4!U77</f>
        <v>1.7874275723744004</v>
      </c>
      <c r="AM14" s="68">
        <f>Data_Graphs4!Q77</f>
        <v>1.5062499999999999</v>
      </c>
      <c r="AN14" s="108">
        <v>-1.2192651875700251</v>
      </c>
      <c r="AO14" s="92">
        <f>Data_Graphs4!G77</f>
        <v>3.5451352813852814</v>
      </c>
      <c r="AQ14" s="9">
        <v>1</v>
      </c>
      <c r="AR14" s="9">
        <v>2</v>
      </c>
      <c r="AS14" s="9">
        <v>3</v>
      </c>
    </row>
    <row r="15" spans="1:45" thickBot="1">
      <c r="A15" s="116" t="s">
        <v>75</v>
      </c>
      <c r="B15" s="80">
        <f>Data_Graphs0!B78</f>
        <v>0.25</v>
      </c>
      <c r="C15" s="100">
        <f>Data_Graphs0!J78</f>
        <v>21.952238879999999</v>
      </c>
      <c r="D15" s="25">
        <f>Data_Graphs0!K78</f>
        <v>-1.799657386</v>
      </c>
      <c r="E15" s="25">
        <f>Data_Graphs0!S78</f>
        <v>1.7165542695427138</v>
      </c>
      <c r="F15" s="25">
        <f>Data_Graphs0!U78</f>
        <v>1.9354373033423578</v>
      </c>
      <c r="G15" s="25">
        <f>Data_Graphs0!Q78</f>
        <v>1.7149999999999999</v>
      </c>
      <c r="H15" s="105">
        <v>-1.357481854236692</v>
      </c>
      <c r="I15" s="81">
        <f>Data_Graphs0!G78</f>
        <v>3.6019981962481959</v>
      </c>
      <c r="J15" s="91">
        <f>Data_Graphs1!B78</f>
        <v>0.25</v>
      </c>
      <c r="K15" s="74">
        <f>Data_Graphs1!J78</f>
        <v>21.952238879999999</v>
      </c>
      <c r="L15" s="68">
        <f>Data_Graphs1!K78</f>
        <v>-1.799657386</v>
      </c>
      <c r="M15" s="68">
        <f>Data_Graphs1!S78</f>
        <v>1.7165542695427138</v>
      </c>
      <c r="N15" s="68">
        <f>Data_Graphs1!U78</f>
        <v>1.9354373033423578</v>
      </c>
      <c r="O15" s="68">
        <f>Data_Graphs1!Q78</f>
        <v>1.7149999999999999</v>
      </c>
      <c r="P15" s="108">
        <v>-1.357481854236692</v>
      </c>
      <c r="Q15" s="92">
        <f>Data_Graphs1!G78</f>
        <v>3.6019981962481959</v>
      </c>
      <c r="R15" s="91">
        <f>Data_Graphs2!B78</f>
        <v>0.25</v>
      </c>
      <c r="S15" s="74">
        <f>Data_Graphs2!J78</f>
        <v>21.952238879999999</v>
      </c>
      <c r="T15" s="68">
        <f>Data_Graphs2!K78</f>
        <v>-1.799657386</v>
      </c>
      <c r="U15" s="68">
        <f>Data_Graphs2!S78</f>
        <v>1.7165542695427138</v>
      </c>
      <c r="V15" s="68">
        <f>Data_Graphs2!U78</f>
        <v>1.9354373033423578</v>
      </c>
      <c r="W15" s="68">
        <f>Data_Graphs2!Q78</f>
        <v>1.7149999999999999</v>
      </c>
      <c r="X15" s="108">
        <v>-1.357481854236692</v>
      </c>
      <c r="Y15" s="92">
        <f>Data_Graphs2!G78</f>
        <v>3.6019981962481959</v>
      </c>
      <c r="Z15" s="91">
        <f>Data_Graphs3!B78</f>
        <v>0.25</v>
      </c>
      <c r="AA15" s="74">
        <f>Data_Graphs3!J78</f>
        <v>21.952238879999999</v>
      </c>
      <c r="AB15" s="68">
        <f>Data_Graphs3!K78</f>
        <v>-1.799657386</v>
      </c>
      <c r="AC15" s="68">
        <f>Data_Graphs3!S78</f>
        <v>1.7165542695427138</v>
      </c>
      <c r="AD15" s="68">
        <f>Data_Graphs3!U78</f>
        <v>1.9354373033423578</v>
      </c>
      <c r="AE15" s="68">
        <f>Data_Graphs3!Q78</f>
        <v>1.7149999999999999</v>
      </c>
      <c r="AF15" s="108">
        <v>-1.357481854236692</v>
      </c>
      <c r="AG15" s="92">
        <f>Data_Graphs3!G78</f>
        <v>3.6019981962481959</v>
      </c>
      <c r="AH15" s="91">
        <f>Data_Graphs4!B78</f>
        <v>0.25</v>
      </c>
      <c r="AI15" s="74">
        <f>Data_Graphs4!J78</f>
        <v>21.952238879999999</v>
      </c>
      <c r="AJ15" s="68">
        <f>Data_Graphs4!K78</f>
        <v>-1.799657386</v>
      </c>
      <c r="AK15" s="68">
        <f>Data_Graphs4!S78</f>
        <v>1.7165542695427138</v>
      </c>
      <c r="AL15" s="68">
        <f>Data_Graphs4!U78</f>
        <v>1.9354373033423578</v>
      </c>
      <c r="AM15" s="68">
        <f>Data_Graphs4!Q78</f>
        <v>1.7149999999999999</v>
      </c>
      <c r="AN15" s="108">
        <v>-1.357481854236692</v>
      </c>
      <c r="AO15" s="92">
        <f>Data_Graphs4!G78</f>
        <v>3.6019981962481959</v>
      </c>
      <c r="AQ15" s="9">
        <v>1</v>
      </c>
      <c r="AR15" s="9">
        <v>2</v>
      </c>
      <c r="AS15" s="9">
        <v>3</v>
      </c>
    </row>
    <row r="16" spans="1:45" ht="13.8">
      <c r="A16" s="114" t="s">
        <v>76</v>
      </c>
      <c r="B16" s="80">
        <f>Data_Graphs0!B79</f>
        <v>0.25</v>
      </c>
      <c r="C16" s="100">
        <f>Data_Graphs0!J79</f>
        <v>0.66444609100000029</v>
      </c>
      <c r="D16" s="25">
        <f>Data_Graphs0!K79</f>
        <v>-0.85465582299999998</v>
      </c>
      <c r="E16" s="25">
        <f>Data_Graphs0!S79</f>
        <v>1.6830199080570596</v>
      </c>
      <c r="F16" s="25">
        <f>Data_Graphs0!U79</f>
        <v>2.614941507039914</v>
      </c>
      <c r="G16" s="25">
        <f>Data_Graphs0!Q79</f>
        <v>2.0855555555555561</v>
      </c>
      <c r="H16" s="105">
        <v>-1.7348374097922521</v>
      </c>
      <c r="I16" s="81">
        <f>Data_Graphs0!G79</f>
        <v>3.6593340579710145</v>
      </c>
      <c r="J16" s="91">
        <f>Data_Graphs1!B79</f>
        <v>0.25</v>
      </c>
      <c r="K16" s="74">
        <f>Data_Graphs1!J79</f>
        <v>0.66444609100000029</v>
      </c>
      <c r="L16" s="68">
        <f>Data_Graphs1!K79</f>
        <v>-0.85465582299999998</v>
      </c>
      <c r="M16" s="68">
        <f>Data_Graphs1!S79</f>
        <v>1.6830199080570596</v>
      </c>
      <c r="N16" s="68">
        <f>Data_Graphs1!U79</f>
        <v>2.614941507039914</v>
      </c>
      <c r="O16" s="68">
        <f>Data_Graphs1!Q79</f>
        <v>2.0855555555555561</v>
      </c>
      <c r="P16" s="108">
        <v>-1.7348374097922521</v>
      </c>
      <c r="Q16" s="92">
        <f>Data_Graphs1!G79</f>
        <v>3.6593340579710145</v>
      </c>
      <c r="R16" s="91">
        <f>Data_Graphs2!B79</f>
        <v>0.25</v>
      </c>
      <c r="S16" s="74">
        <f>Data_Graphs2!J79</f>
        <v>0.66444609100000029</v>
      </c>
      <c r="T16" s="68">
        <f>Data_Graphs2!K79</f>
        <v>-0.85465582299999998</v>
      </c>
      <c r="U16" s="68">
        <f>Data_Graphs2!S79</f>
        <v>1.6830199080570596</v>
      </c>
      <c r="V16" s="68">
        <f>Data_Graphs2!U79</f>
        <v>2.614941507039914</v>
      </c>
      <c r="W16" s="68">
        <f>Data_Graphs2!Q79</f>
        <v>2.0855555555555561</v>
      </c>
      <c r="X16" s="108">
        <v>-1.7348374097922521</v>
      </c>
      <c r="Y16" s="92">
        <f>Data_Graphs2!G79</f>
        <v>3.6593340579710145</v>
      </c>
      <c r="Z16" s="91">
        <f>Data_Graphs3!B79</f>
        <v>0.25</v>
      </c>
      <c r="AA16" s="74">
        <f>Data_Graphs3!J79</f>
        <v>0.66444609100000029</v>
      </c>
      <c r="AB16" s="68">
        <f>Data_Graphs3!K79</f>
        <v>-0.85465582299999998</v>
      </c>
      <c r="AC16" s="68">
        <f>Data_Graphs3!S79</f>
        <v>1.6830199080570596</v>
      </c>
      <c r="AD16" s="68">
        <f>Data_Graphs3!U79</f>
        <v>2.614941507039914</v>
      </c>
      <c r="AE16" s="68">
        <f>Data_Graphs3!Q79</f>
        <v>2.0855555555555561</v>
      </c>
      <c r="AF16" s="108">
        <v>-1.7348374097922521</v>
      </c>
      <c r="AG16" s="92">
        <f>Data_Graphs3!G79</f>
        <v>3.6593340579710145</v>
      </c>
      <c r="AH16" s="91">
        <f>Data_Graphs4!B79</f>
        <v>0.25</v>
      </c>
      <c r="AI16" s="74">
        <f>Data_Graphs4!J79</f>
        <v>0.66444609100000029</v>
      </c>
      <c r="AJ16" s="68">
        <f>Data_Graphs4!K79</f>
        <v>-0.85465582299999998</v>
      </c>
      <c r="AK16" s="68">
        <f>Data_Graphs4!S79</f>
        <v>1.6830199080570596</v>
      </c>
      <c r="AL16" s="68">
        <f>Data_Graphs4!U79</f>
        <v>2.614941507039914</v>
      </c>
      <c r="AM16" s="68">
        <f>Data_Graphs4!Q79</f>
        <v>2.0855555555555561</v>
      </c>
      <c r="AN16" s="108">
        <v>-1.7348374097922521</v>
      </c>
      <c r="AO16" s="92">
        <f>Data_Graphs4!G79</f>
        <v>3.6593340579710145</v>
      </c>
      <c r="AQ16" s="9">
        <v>1</v>
      </c>
      <c r="AR16" s="9">
        <v>2</v>
      </c>
      <c r="AS16" s="9">
        <v>3</v>
      </c>
    </row>
    <row r="17" spans="1:45" ht="13.8">
      <c r="A17" s="115" t="s">
        <v>77</v>
      </c>
      <c r="B17" s="80">
        <f>Data_Graphs0!B80</f>
        <v>0.25</v>
      </c>
      <c r="C17" s="100">
        <f>Data_Graphs0!J80</f>
        <v>-2.3852083999999829E-2</v>
      </c>
      <c r="D17" s="25">
        <f>Data_Graphs0!K80</f>
        <v>-0.54032207099999996</v>
      </c>
      <c r="E17" s="25">
        <f>Data_Graphs0!S80</f>
        <v>1.8005503818735447</v>
      </c>
      <c r="F17" s="25">
        <f>Data_Graphs0!U80</f>
        <v>2.7112980922574081</v>
      </c>
      <c r="G17" s="25">
        <f>Data_Graphs0!Q80</f>
        <v>2.4458333333333333</v>
      </c>
      <c r="H17" s="105">
        <v>-2.0602485209033552</v>
      </c>
      <c r="I17" s="81">
        <f>Data_Graphs0!G80</f>
        <v>3.7944357142857146</v>
      </c>
      <c r="J17" s="91">
        <f>Data_Graphs1!B80</f>
        <v>0.25</v>
      </c>
      <c r="K17" s="74">
        <f>Data_Graphs1!J80</f>
        <v>-2.3852083999999829E-2</v>
      </c>
      <c r="L17" s="68">
        <f>Data_Graphs1!K80</f>
        <v>-0.54032207099999996</v>
      </c>
      <c r="M17" s="68">
        <f>Data_Graphs1!S80</f>
        <v>1.8005503818735447</v>
      </c>
      <c r="N17" s="68">
        <f>Data_Graphs1!U80</f>
        <v>2.7112980922574081</v>
      </c>
      <c r="O17" s="68">
        <f>Data_Graphs1!Q80</f>
        <v>2.4458333333333333</v>
      </c>
      <c r="P17" s="108">
        <v>-2.0602485209033552</v>
      </c>
      <c r="Q17" s="92">
        <f>Data_Graphs1!G80</f>
        <v>3.7944357142857146</v>
      </c>
      <c r="R17" s="91">
        <f>Data_Graphs2!B80</f>
        <v>0.25</v>
      </c>
      <c r="S17" s="74">
        <f>Data_Graphs2!J80</f>
        <v>-2.3852083999999829E-2</v>
      </c>
      <c r="T17" s="68">
        <f>Data_Graphs2!K80</f>
        <v>-0.54032207099999996</v>
      </c>
      <c r="U17" s="68">
        <f>Data_Graphs2!S80</f>
        <v>1.8005503818735447</v>
      </c>
      <c r="V17" s="68">
        <f>Data_Graphs2!U80</f>
        <v>2.7112980922574081</v>
      </c>
      <c r="W17" s="68">
        <f>Data_Graphs2!Q80</f>
        <v>2.4458333333333333</v>
      </c>
      <c r="X17" s="108">
        <v>-2.0602485209033552</v>
      </c>
      <c r="Y17" s="92">
        <f>Data_Graphs2!G80</f>
        <v>3.7944357142857146</v>
      </c>
      <c r="Z17" s="91">
        <f>Data_Graphs3!B80</f>
        <v>0.25</v>
      </c>
      <c r="AA17" s="74">
        <f>Data_Graphs3!J80</f>
        <v>-2.3852083999999829E-2</v>
      </c>
      <c r="AB17" s="68">
        <f>Data_Graphs3!K80</f>
        <v>-0.54032207099999996</v>
      </c>
      <c r="AC17" s="68">
        <f>Data_Graphs3!S80</f>
        <v>1.8005503818735447</v>
      </c>
      <c r="AD17" s="68">
        <f>Data_Graphs3!U80</f>
        <v>2.7112980922574081</v>
      </c>
      <c r="AE17" s="68">
        <f>Data_Graphs3!Q80</f>
        <v>2.4458333333333333</v>
      </c>
      <c r="AF17" s="108">
        <v>-2.0602485209033552</v>
      </c>
      <c r="AG17" s="92">
        <f>Data_Graphs3!G80</f>
        <v>3.7944357142857146</v>
      </c>
      <c r="AH17" s="91">
        <f>Data_Graphs4!B80</f>
        <v>0.25</v>
      </c>
      <c r="AI17" s="74">
        <f>Data_Graphs4!J80</f>
        <v>-2.3852083999999829E-2</v>
      </c>
      <c r="AJ17" s="68">
        <f>Data_Graphs4!K80</f>
        <v>-0.54032207099999996</v>
      </c>
      <c r="AK17" s="68">
        <f>Data_Graphs4!S80</f>
        <v>1.8005503818735447</v>
      </c>
      <c r="AL17" s="68">
        <f>Data_Graphs4!U80</f>
        <v>2.7112980922574081</v>
      </c>
      <c r="AM17" s="68">
        <f>Data_Graphs4!Q80</f>
        <v>2.4458333333333333</v>
      </c>
      <c r="AN17" s="108">
        <v>-2.0602485209033552</v>
      </c>
      <c r="AO17" s="92">
        <f>Data_Graphs4!G80</f>
        <v>3.7944357142857146</v>
      </c>
      <c r="AQ17" s="9">
        <v>1</v>
      </c>
      <c r="AR17" s="9">
        <v>2</v>
      </c>
      <c r="AS17" s="9">
        <v>3</v>
      </c>
    </row>
    <row r="18" spans="1:45" ht="13.8">
      <c r="A18" s="115" t="s">
        <v>78</v>
      </c>
      <c r="B18" s="80">
        <f>Data_Graphs0!B81</f>
        <v>0.58333333333333337</v>
      </c>
      <c r="C18" s="100">
        <f>Data_Graphs0!J81</f>
        <v>8.7547435829999998</v>
      </c>
      <c r="D18" s="25">
        <f>Data_Graphs0!K81</f>
        <v>-0.46888258199999999</v>
      </c>
      <c r="E18" s="25">
        <f>Data_Graphs0!S81</f>
        <v>2.372383122805144</v>
      </c>
      <c r="F18" s="25">
        <f>Data_Graphs0!U81</f>
        <v>4.6625162489250638</v>
      </c>
      <c r="G18" s="25">
        <f>Data_Graphs0!Q81</f>
        <v>3.2452777777777775</v>
      </c>
      <c r="H18" s="105">
        <v>-2.6052262986811381</v>
      </c>
      <c r="I18" s="81">
        <f>Data_Graphs0!G81</f>
        <v>4.0445725829725836</v>
      </c>
      <c r="J18" s="91">
        <f>Data_Graphs1!B81</f>
        <v>0.58333333333333337</v>
      </c>
      <c r="K18" s="74">
        <f>Data_Graphs1!J81</f>
        <v>8.7547435829999998</v>
      </c>
      <c r="L18" s="68">
        <f>Data_Graphs1!K81</f>
        <v>-0.46888258199999999</v>
      </c>
      <c r="M18" s="68">
        <f>Data_Graphs1!S81</f>
        <v>2.372383122805144</v>
      </c>
      <c r="N18" s="68">
        <f>Data_Graphs1!U81</f>
        <v>4.6625162489250638</v>
      </c>
      <c r="O18" s="68">
        <f>Data_Graphs1!Q81</f>
        <v>3.2452777777777775</v>
      </c>
      <c r="P18" s="108">
        <v>-2.6052262986811381</v>
      </c>
      <c r="Q18" s="92">
        <f>Data_Graphs1!G81</f>
        <v>4.0445725829725836</v>
      </c>
      <c r="R18" s="91">
        <f>Data_Graphs2!B81</f>
        <v>0.58333333333333337</v>
      </c>
      <c r="S18" s="74">
        <f>Data_Graphs2!J81</f>
        <v>8.7547435829999998</v>
      </c>
      <c r="T18" s="68">
        <f>Data_Graphs2!K81</f>
        <v>-0.46888258199999999</v>
      </c>
      <c r="U18" s="68">
        <f>Data_Graphs2!S81</f>
        <v>2.372383122805144</v>
      </c>
      <c r="V18" s="68">
        <f>Data_Graphs2!U81</f>
        <v>4.6625162489250638</v>
      </c>
      <c r="W18" s="68">
        <f>Data_Graphs2!Q81</f>
        <v>3.2452777777777775</v>
      </c>
      <c r="X18" s="108">
        <v>-2.6052262986811381</v>
      </c>
      <c r="Y18" s="92">
        <f>Data_Graphs2!G81</f>
        <v>4.0445725829725836</v>
      </c>
      <c r="Z18" s="91">
        <f>Data_Graphs3!B81</f>
        <v>0.58333333333333337</v>
      </c>
      <c r="AA18" s="74">
        <f>Data_Graphs3!J81</f>
        <v>8.7547435829999998</v>
      </c>
      <c r="AB18" s="68">
        <f>Data_Graphs3!K81</f>
        <v>-0.46888258199999999</v>
      </c>
      <c r="AC18" s="68">
        <f>Data_Graphs3!S81</f>
        <v>2.372383122805144</v>
      </c>
      <c r="AD18" s="68">
        <f>Data_Graphs3!U81</f>
        <v>4.6625162489250638</v>
      </c>
      <c r="AE18" s="68">
        <f>Data_Graphs3!Q81</f>
        <v>3.2452777777777775</v>
      </c>
      <c r="AF18" s="108">
        <v>-2.6052262986811381</v>
      </c>
      <c r="AG18" s="92">
        <f>Data_Graphs3!G81</f>
        <v>4.0445725829725836</v>
      </c>
      <c r="AH18" s="91">
        <f>Data_Graphs4!B81</f>
        <v>0.58333333333333337</v>
      </c>
      <c r="AI18" s="74">
        <f>Data_Graphs4!J81</f>
        <v>8.7547435829999998</v>
      </c>
      <c r="AJ18" s="68">
        <f>Data_Graphs4!K81</f>
        <v>-0.46888258199999999</v>
      </c>
      <c r="AK18" s="68">
        <f>Data_Graphs4!S81</f>
        <v>2.372383122805144</v>
      </c>
      <c r="AL18" s="68">
        <f>Data_Graphs4!U81</f>
        <v>4.6625162489250638</v>
      </c>
      <c r="AM18" s="68">
        <f>Data_Graphs4!Q81</f>
        <v>3.2452777777777775</v>
      </c>
      <c r="AN18" s="108">
        <v>-2.6052262986811381</v>
      </c>
      <c r="AO18" s="92">
        <f>Data_Graphs4!G81</f>
        <v>4.0445725829725836</v>
      </c>
      <c r="AQ18" s="9">
        <v>1</v>
      </c>
      <c r="AR18" s="9">
        <v>2</v>
      </c>
      <c r="AS18" s="9">
        <v>3</v>
      </c>
    </row>
    <row r="19" spans="1:45" thickBot="1">
      <c r="A19" s="116" t="s">
        <v>79</v>
      </c>
      <c r="B19" s="80">
        <f>Data_Graphs0!B82</f>
        <v>2</v>
      </c>
      <c r="C19" s="100">
        <f>Data_Graphs0!J82</f>
        <v>2.9912087880000002</v>
      </c>
      <c r="D19" s="25">
        <f>Data_Graphs0!K82</f>
        <v>-0.43244844199999999</v>
      </c>
      <c r="E19" s="25">
        <f>Data_Graphs0!S82</f>
        <v>2.9707581303294539</v>
      </c>
      <c r="F19" s="25">
        <f>Data_Graphs0!U82</f>
        <v>5.9592866021640711</v>
      </c>
      <c r="G19" s="25">
        <f>Data_Graphs0!Q82</f>
        <v>3.6669444444444443</v>
      </c>
      <c r="H19" s="105">
        <v>-1.7771596320144698</v>
      </c>
      <c r="I19" s="81">
        <f>Data_Graphs0!G82</f>
        <v>4.02387417027417</v>
      </c>
      <c r="J19" s="91">
        <f>Data_Graphs1!B82</f>
        <v>2</v>
      </c>
      <c r="K19" s="74">
        <f>Data_Graphs1!J82</f>
        <v>2.9912087880000002</v>
      </c>
      <c r="L19" s="68">
        <f>Data_Graphs1!K82</f>
        <v>-0.43244844199999999</v>
      </c>
      <c r="M19" s="68">
        <f>Data_Graphs1!S82</f>
        <v>2.9707581303294539</v>
      </c>
      <c r="N19" s="68">
        <f>Data_Graphs1!U82</f>
        <v>5.9592866021640711</v>
      </c>
      <c r="O19" s="68">
        <f>Data_Graphs1!Q82</f>
        <v>3.6669444444444443</v>
      </c>
      <c r="P19" s="108">
        <v>-1.7771596320144698</v>
      </c>
      <c r="Q19" s="92">
        <f>Data_Graphs1!G82</f>
        <v>4.02387417027417</v>
      </c>
      <c r="R19" s="91">
        <f>Data_Graphs2!B82</f>
        <v>2</v>
      </c>
      <c r="S19" s="74">
        <f>Data_Graphs2!J82</f>
        <v>2.9912087880000002</v>
      </c>
      <c r="T19" s="68">
        <f>Data_Graphs2!K82</f>
        <v>-0.43244844199999999</v>
      </c>
      <c r="U19" s="68">
        <f>Data_Graphs2!S82</f>
        <v>2.9707581303294539</v>
      </c>
      <c r="V19" s="68">
        <f>Data_Graphs2!U82</f>
        <v>5.9592866021640711</v>
      </c>
      <c r="W19" s="68">
        <f>Data_Graphs2!Q82</f>
        <v>3.6669444444444443</v>
      </c>
      <c r="X19" s="108">
        <v>-1.7771596320144698</v>
      </c>
      <c r="Y19" s="92">
        <f>Data_Graphs2!G82</f>
        <v>4.02387417027417</v>
      </c>
      <c r="Z19" s="91">
        <f>Data_Graphs3!B82</f>
        <v>2</v>
      </c>
      <c r="AA19" s="74">
        <f>Data_Graphs3!J82</f>
        <v>2.9912087880000002</v>
      </c>
      <c r="AB19" s="68">
        <f>Data_Graphs3!K82</f>
        <v>-0.43244844199999999</v>
      </c>
      <c r="AC19" s="68">
        <f>Data_Graphs3!S82</f>
        <v>2.9707581303294539</v>
      </c>
      <c r="AD19" s="68">
        <f>Data_Graphs3!U82</f>
        <v>5.9592866021640711</v>
      </c>
      <c r="AE19" s="68">
        <f>Data_Graphs3!Q82</f>
        <v>3.6669444444444443</v>
      </c>
      <c r="AF19" s="108">
        <v>-1.7771596320144698</v>
      </c>
      <c r="AG19" s="92">
        <f>Data_Graphs3!G82</f>
        <v>4.02387417027417</v>
      </c>
      <c r="AH19" s="91">
        <f>Data_Graphs4!B82</f>
        <v>2</v>
      </c>
      <c r="AI19" s="74">
        <f>Data_Graphs4!J82</f>
        <v>2.9912087880000002</v>
      </c>
      <c r="AJ19" s="68">
        <f>Data_Graphs4!K82</f>
        <v>-0.43244844199999999</v>
      </c>
      <c r="AK19" s="68">
        <f>Data_Graphs4!S82</f>
        <v>2.9707581303294539</v>
      </c>
      <c r="AL19" s="68">
        <f>Data_Graphs4!U82</f>
        <v>5.9592866021640711</v>
      </c>
      <c r="AM19" s="68">
        <f>Data_Graphs4!Q82</f>
        <v>3.6669444444444443</v>
      </c>
      <c r="AN19" s="108">
        <v>-1.7771596320144698</v>
      </c>
      <c r="AO19" s="92">
        <f>Data_Graphs4!G82</f>
        <v>4.02387417027417</v>
      </c>
      <c r="AQ19" s="9">
        <v>1</v>
      </c>
      <c r="AR19" s="9">
        <v>2</v>
      </c>
      <c r="AS19" s="9">
        <v>3</v>
      </c>
    </row>
    <row r="20" spans="1:45" ht="13.8">
      <c r="A20" s="45" t="s">
        <v>143</v>
      </c>
      <c r="B20" s="80">
        <f>Data_Graphs0!B83</f>
        <v>3.3333162735244546</v>
      </c>
      <c r="C20" s="100">
        <f>Data_Graphs0!J83</f>
        <v>3.5685600726685802</v>
      </c>
      <c r="D20" s="25">
        <f>Data_Graphs0!K83</f>
        <v>-0.38233342383286345</v>
      </c>
      <c r="E20" s="25">
        <f>Data_Graphs0!S83</f>
        <v>3.2508829529625842</v>
      </c>
      <c r="F20" s="25">
        <f>Data_Graphs0!U83</f>
        <v>5.7543401650591619</v>
      </c>
      <c r="G20" s="25">
        <f>Data_Graphs0!Q83</f>
        <v>2.6775821227093624</v>
      </c>
      <c r="H20" s="105">
        <v>-6.0728714445446599E-2</v>
      </c>
      <c r="I20" s="81">
        <f>Data_Graphs0!G83</f>
        <v>4.0002241012705237</v>
      </c>
      <c r="J20" s="91">
        <f>Data_Graphs1!B83</f>
        <v>3.75</v>
      </c>
      <c r="K20" s="74">
        <f>Data_Graphs1!J83</f>
        <v>3.5561949550786487</v>
      </c>
      <c r="L20" s="68">
        <f>Data_Graphs1!K83</f>
        <v>-0.38542470323034639</v>
      </c>
      <c r="M20" s="68">
        <f>Data_Graphs1!S83</f>
        <v>3.2472858293683942</v>
      </c>
      <c r="N20" s="68">
        <f>Data_Graphs1!U83</f>
        <v>5.7523048598559399</v>
      </c>
      <c r="O20" s="68">
        <f>Data_Graphs1!Q83</f>
        <v>2.6583112807901252</v>
      </c>
      <c r="P20" s="108">
        <v>-4.1457872526211699E-2</v>
      </c>
      <c r="Q20" s="92">
        <f>Data_Graphs1!G83</f>
        <v>3.9946806504709285</v>
      </c>
      <c r="R20" s="91">
        <f>Data_Graphs2!B83</f>
        <v>3</v>
      </c>
      <c r="S20" s="74">
        <f>Data_Graphs2!J83</f>
        <v>3.5784512554887704</v>
      </c>
      <c r="T20" s="68">
        <f>Data_Graphs2!K83</f>
        <v>-0.37986062812781596</v>
      </c>
      <c r="U20" s="68">
        <f>Data_Graphs2!S83</f>
        <v>3.2537601161174479</v>
      </c>
      <c r="V20" s="68">
        <f>Data_Graphs2!U83</f>
        <v>5.7559681061032819</v>
      </c>
      <c r="W20" s="68">
        <f>Data_Graphs2!Q83</f>
        <v>2.6929973760731767</v>
      </c>
      <c r="X20" s="108">
        <v>-7.6143967809259402E-2</v>
      </c>
      <c r="Y20" s="92">
        <f>Data_Graphs2!G83</f>
        <v>4.0046419204060006</v>
      </c>
      <c r="Z20" s="91">
        <f>Data_Graphs3!B83</f>
        <v>2.1297999999999853</v>
      </c>
      <c r="AA20" s="74">
        <f>Data_Graphs3!J83</f>
        <v>3.6042744989779543</v>
      </c>
      <c r="AB20" s="68">
        <f>Data_Graphs3!K83</f>
        <v>-0.37340481725551999</v>
      </c>
      <c r="AC20" s="68">
        <f>Data_Graphs3!S83</f>
        <v>3.2612704892648594</v>
      </c>
      <c r="AD20" s="68">
        <f>Data_Graphs3!U83</f>
        <v>5.7602175852065045</v>
      </c>
      <c r="AE20" s="68">
        <f>Data_Graphs3!Q83</f>
        <v>2.7332424962269184</v>
      </c>
      <c r="AF20" s="108">
        <v>-0.116389087963004</v>
      </c>
      <c r="AG20" s="92">
        <f>Data_Graphs3!G83</f>
        <v>4.0161072655473138</v>
      </c>
      <c r="AH20" s="91">
        <f>Data_Graphs4!B83</f>
        <v>4</v>
      </c>
      <c r="AI20" s="74">
        <f>Data_Graphs4!J83</f>
        <v>3.5487761882752737</v>
      </c>
      <c r="AJ20" s="68">
        <f>Data_Graphs4!K83</f>
        <v>-0.38727939493119018</v>
      </c>
      <c r="AK20" s="68">
        <f>Data_Graphs4!S83</f>
        <v>3.2451274631071954</v>
      </c>
      <c r="AL20" s="68">
        <f>Data_Graphs4!U83</f>
        <v>5.7510836246197954</v>
      </c>
      <c r="AM20" s="68">
        <f>Data_Graphs4!Q83</f>
        <v>2.6467492490291105</v>
      </c>
      <c r="AN20" s="108">
        <v>-2.9895840765195799E-2</v>
      </c>
      <c r="AO20" s="92">
        <f>Data_Graphs4!G83</f>
        <v>3.9913436074419875</v>
      </c>
      <c r="AQ20" s="9">
        <v>1</v>
      </c>
      <c r="AR20" s="9">
        <v>2</v>
      </c>
      <c r="AS20" s="9">
        <v>3</v>
      </c>
    </row>
    <row r="21" spans="1:45" ht="13.8">
      <c r="A21" s="45" t="s">
        <v>144</v>
      </c>
      <c r="B21" s="80">
        <f>Data_Graphs0!B84</f>
        <v>3.9515104768059959</v>
      </c>
      <c r="C21" s="100">
        <f>Data_Graphs0!J84</f>
        <v>3.6906838027827886</v>
      </c>
      <c r="D21" s="25">
        <f>Data_Graphs0!K84</f>
        <v>-0.64243747313716015</v>
      </c>
      <c r="E21" s="25">
        <f>Data_Graphs0!S84</f>
        <v>3.2423806468689094</v>
      </c>
      <c r="F21" s="25">
        <f>Data_Graphs0!U84</f>
        <v>5.5723946025110394</v>
      </c>
      <c r="G21" s="25">
        <f>Data_Graphs0!Q84</f>
        <v>2.6741133772729651</v>
      </c>
      <c r="H21" s="105">
        <v>0.25344937235119303</v>
      </c>
      <c r="I21" s="81">
        <f>Data_Graphs0!G84</f>
        <v>3.9766718994763632</v>
      </c>
      <c r="J21" s="91">
        <f>Data_Graphs1!B84</f>
        <v>4.25</v>
      </c>
      <c r="K21" s="74">
        <f>Data_Graphs1!J84</f>
        <v>3.5014072630935416</v>
      </c>
      <c r="L21" s="68">
        <f>Data_Graphs1!K84</f>
        <v>-0.69284788745695491</v>
      </c>
      <c r="M21" s="68">
        <f>Data_Graphs1!S84</f>
        <v>3.2310472003921547</v>
      </c>
      <c r="N21" s="68">
        <f>Data_Graphs1!U84</f>
        <v>5.5659843911008693</v>
      </c>
      <c r="O21" s="68">
        <f>Data_Graphs1!Q84</f>
        <v>2.6412306881432435</v>
      </c>
      <c r="P21" s="108">
        <v>0.286332061480913</v>
      </c>
      <c r="Q21" s="92">
        <f>Data_Graphs1!G84</f>
        <v>3.967257978387817</v>
      </c>
      <c r="R21" s="91">
        <f>Data_Graphs2!B84</f>
        <v>3.5</v>
      </c>
      <c r="S21" s="74">
        <f>Data_Graphs2!J84</f>
        <v>3.8484041849193114</v>
      </c>
      <c r="T21" s="68">
        <f>Data_Graphs2!K84</f>
        <v>-0.60053458189798203</v>
      </c>
      <c r="U21" s="68">
        <f>Data_Graphs2!S84</f>
        <v>3.2532845584268131</v>
      </c>
      <c r="V21" s="68">
        <f>Data_Graphs2!U84</f>
        <v>5.5785618684374185</v>
      </c>
      <c r="W21" s="68">
        <f>Data_Graphs2!Q84</f>
        <v>2.7102559713898304</v>
      </c>
      <c r="X21" s="108">
        <v>0.21730677823432701</v>
      </c>
      <c r="Y21" s="92">
        <f>Data_Graphs2!G84</f>
        <v>3.9869868079524351</v>
      </c>
      <c r="Z21" s="91">
        <f>Data_Graphs3!B84</f>
        <v>2.1297999999999853</v>
      </c>
      <c r="AA21" s="74">
        <f>Data_Graphs3!J84</f>
        <v>4.2658506803564364</v>
      </c>
      <c r="AB21" s="68">
        <f>Data_Graphs3!K84</f>
        <v>-0.48971714716640491</v>
      </c>
      <c r="AC21" s="68">
        <f>Data_Graphs3!S84</f>
        <v>3.2833978144958422</v>
      </c>
      <c r="AD21" s="68">
        <f>Data_Graphs3!U84</f>
        <v>5.595593963488767</v>
      </c>
      <c r="AE21" s="68">
        <f>Data_Graphs3!Q84</f>
        <v>2.8134677702200999</v>
      </c>
      <c r="AF21" s="108">
        <v>0.114094979404057</v>
      </c>
      <c r="AG21" s="92">
        <f>Data_Graphs3!G84</f>
        <v>4.0162800052060064</v>
      </c>
      <c r="AH21" s="91">
        <f>Data_Graphs4!B84</f>
        <v>4.25</v>
      </c>
      <c r="AI21" s="74">
        <f>Data_Graphs4!J84</f>
        <v>3.3931603892883304</v>
      </c>
      <c r="AJ21" s="68">
        <f>Data_Graphs4!K84</f>
        <v>-0.72176429760910155</v>
      </c>
      <c r="AK21" s="68">
        <f>Data_Graphs4!S84</f>
        <v>3.2257955512234844</v>
      </c>
      <c r="AL21" s="68">
        <f>Data_Graphs4!U84</f>
        <v>5.5630140518053963</v>
      </c>
      <c r="AM21" s="68">
        <f>Data_Graphs4!Q84</f>
        <v>2.6297842921553984</v>
      </c>
      <c r="AN21" s="108">
        <v>0.29777845746875797</v>
      </c>
      <c r="AO21" s="92">
        <f>Data_Graphs4!G84</f>
        <v>3.9639659649844812</v>
      </c>
      <c r="AQ21" s="9">
        <v>1</v>
      </c>
      <c r="AR21" s="9">
        <v>2</v>
      </c>
      <c r="AS21" s="9">
        <v>3</v>
      </c>
    </row>
    <row r="22" spans="1:45" ht="13.8">
      <c r="A22" s="45" t="s">
        <v>145</v>
      </c>
      <c r="B22" s="80">
        <f>Data_Graphs0!B85</f>
        <v>4.2647463059676394</v>
      </c>
      <c r="C22" s="100">
        <f>Data_Graphs0!J85</f>
        <v>4.9681902088414702</v>
      </c>
      <c r="D22" s="25">
        <f>Data_Graphs0!K85</f>
        <v>-0.53501492092680314</v>
      </c>
      <c r="E22" s="25">
        <f>Data_Graphs0!S85</f>
        <v>3.1653294542467165</v>
      </c>
      <c r="F22" s="25">
        <f>Data_Graphs0!U85</f>
        <v>3.9611311051689597</v>
      </c>
      <c r="G22" s="25">
        <f>Data_Graphs0!Q85</f>
        <v>2.6883165625414009</v>
      </c>
      <c r="H22" s="105">
        <v>0.43629709613180701</v>
      </c>
      <c r="I22" s="81">
        <f>Data_Graphs0!G85</f>
        <v>3.9521351663390645</v>
      </c>
      <c r="J22" s="91">
        <f>Data_Graphs1!B85</f>
        <v>4.5</v>
      </c>
      <c r="K22" s="74">
        <f>Data_Graphs1!J85</f>
        <v>4.8723307012516539</v>
      </c>
      <c r="L22" s="68">
        <f>Data_Graphs1!K85</f>
        <v>-0.60939021214405198</v>
      </c>
      <c r="M22" s="68">
        <f>Data_Graphs1!S85</f>
        <v>3.1409249892965647</v>
      </c>
      <c r="N22" s="68">
        <f>Data_Graphs1!U85</f>
        <v>3.9475262820195951</v>
      </c>
      <c r="O22" s="68">
        <f>Data_Graphs1!Q85</f>
        <v>2.6454112360240778</v>
      </c>
      <c r="P22" s="108">
        <v>0.47920242264913199</v>
      </c>
      <c r="Q22" s="92">
        <f>Data_Graphs1!G85</f>
        <v>3.9397506876357324</v>
      </c>
      <c r="R22" s="91">
        <f>Data_Graphs2!B85</f>
        <v>3.5</v>
      </c>
      <c r="S22" s="74">
        <f>Data_Graphs2!J85</f>
        <v>5.1540943578498073</v>
      </c>
      <c r="T22" s="68">
        <f>Data_Graphs2!K85</f>
        <v>-0.44663599243554097</v>
      </c>
      <c r="U22" s="68">
        <f>Data_Graphs2!S85</f>
        <v>3.1942995163565229</v>
      </c>
      <c r="V22" s="68">
        <f>Data_Graphs2!U85</f>
        <v>3.977281124127984</v>
      </c>
      <c r="W22" s="68">
        <f>Data_Graphs2!Q85</f>
        <v>2.7590429780733983</v>
      </c>
      <c r="X22" s="108">
        <v>0.36557068059981301</v>
      </c>
      <c r="Y22" s="92">
        <f>Data_Graphs2!G85</f>
        <v>3.9723529509524598</v>
      </c>
      <c r="Z22" s="91">
        <f>Data_Graphs3!B85</f>
        <v>2.1297999999999853</v>
      </c>
      <c r="AA22" s="74">
        <f>Data_Graphs3!J85</f>
        <v>5.7037388698662124</v>
      </c>
      <c r="AB22" s="68">
        <f>Data_Graphs3!K85</f>
        <v>-0.19840742969986255</v>
      </c>
      <c r="AC22" s="68">
        <f>Data_Graphs3!S85</f>
        <v>3.2685095308205661</v>
      </c>
      <c r="AD22" s="68">
        <f>Data_Graphs3!U85</f>
        <v>4.0186511818103128</v>
      </c>
      <c r="AE22" s="68">
        <f>Data_Graphs3!Q85</f>
        <v>2.9234879160949609</v>
      </c>
      <c r="AF22" s="108">
        <v>0.201125742578248</v>
      </c>
      <c r="AG22" s="92">
        <f>Data_Graphs3!G85</f>
        <v>4.019271403695603</v>
      </c>
      <c r="AH22" s="91">
        <f>Data_Graphs4!B85</f>
        <v>4.25</v>
      </c>
      <c r="AI22" s="74">
        <f>Data_Graphs4!J85</f>
        <v>4.9039668120653523</v>
      </c>
      <c r="AJ22" s="68">
        <f>Data_Graphs4!K85</f>
        <v>-0.63039759459277422</v>
      </c>
      <c r="AK22" s="68">
        <f>Data_Graphs4!S85</f>
        <v>3.1334269223847571</v>
      </c>
      <c r="AL22" s="68">
        <f>Data_Graphs4!U85</f>
        <v>3.9433463143577114</v>
      </c>
      <c r="AM22" s="68">
        <f>Data_Graphs4!Q85</f>
        <v>2.645958458771188</v>
      </c>
      <c r="AN22" s="108">
        <v>0.47865519990202199</v>
      </c>
      <c r="AO22" s="92">
        <f>Data_Graphs4!G85</f>
        <v>3.9397758507897089</v>
      </c>
      <c r="AQ22" s="9">
        <v>1</v>
      </c>
      <c r="AR22" s="9">
        <v>2</v>
      </c>
      <c r="AS22" s="9">
        <v>3</v>
      </c>
    </row>
    <row r="23" spans="1:45" thickBot="1">
      <c r="A23" s="46" t="s">
        <v>146</v>
      </c>
      <c r="B23" s="80">
        <f>Data_Graphs0!B86</f>
        <v>4.4391721794060901</v>
      </c>
      <c r="C23" s="100">
        <f>Data_Graphs0!J86</f>
        <v>4.6216360552873716</v>
      </c>
      <c r="D23" s="25">
        <f>Data_Graphs0!K86</f>
        <v>-0.32638090710496248</v>
      </c>
      <c r="E23" s="25">
        <f>Data_Graphs0!S86</f>
        <v>2.8635638362321174</v>
      </c>
      <c r="F23" s="25">
        <f>Data_Graphs0!U86</f>
        <v>3.160660026092927</v>
      </c>
      <c r="G23" s="25">
        <f>Data_Graphs0!Q86</f>
        <v>2.7167512784346743</v>
      </c>
      <c r="H23" s="105">
        <v>0.52424465503312101</v>
      </c>
      <c r="I23" s="81">
        <f>Data_Graphs0!G86</f>
        <v>3.9296014066299843</v>
      </c>
      <c r="J23" s="91">
        <f>Data_Graphs1!B86</f>
        <v>4.75</v>
      </c>
      <c r="K23" s="74">
        <f>Data_Graphs1!J86</f>
        <v>4.5672973746478007</v>
      </c>
      <c r="L23" s="68">
        <f>Data_Graphs1!K86</f>
        <v>-0.414340868482104</v>
      </c>
      <c r="M23" s="68">
        <f>Data_Graphs1!S86</f>
        <v>2.8211538529331364</v>
      </c>
      <c r="N23" s="68">
        <f>Data_Graphs1!U86</f>
        <v>3.1371899876213973</v>
      </c>
      <c r="O23" s="68">
        <f>Data_Graphs1!Q86</f>
        <v>2.661114413612077</v>
      </c>
      <c r="P23" s="108">
        <v>0.57988151985571801</v>
      </c>
      <c r="Q23" s="92">
        <f>Data_Graphs1!G86</f>
        <v>3.9133115480724086</v>
      </c>
      <c r="R23" s="91">
        <f>Data_Graphs2!B86</f>
        <v>3.75</v>
      </c>
      <c r="S23" s="74">
        <f>Data_Graphs2!J86</f>
        <v>4.9072113307543095</v>
      </c>
      <c r="T23" s="68">
        <f>Data_Graphs2!K86</f>
        <v>-0.16660815974696583</v>
      </c>
      <c r="U23" s="68">
        <f>Data_Graphs2!S86</f>
        <v>2.9215871095136521</v>
      </c>
      <c r="V23" s="68">
        <f>Data_Graphs2!U86</f>
        <v>3.1927705894609915</v>
      </c>
      <c r="W23" s="68">
        <f>Data_Graphs2!Q86</f>
        <v>2.817401855729357</v>
      </c>
      <c r="X23" s="108">
        <v>0.42359407773843999</v>
      </c>
      <c r="Y23" s="92">
        <f>Data_Graphs2!G86</f>
        <v>3.9585802479305388</v>
      </c>
      <c r="Z23" s="91">
        <f>Data_Graphs3!B86</f>
        <v>2.1297999999999853</v>
      </c>
      <c r="AA23" s="74">
        <f>Data_Graphs3!J86</f>
        <v>5.3577145362825904</v>
      </c>
      <c r="AB23" s="68">
        <f>Data_Graphs3!K86</f>
        <v>0.19424620437078288</v>
      </c>
      <c r="AC23" s="68">
        <f>Data_Graphs3!S86</f>
        <v>3.0657098150909832</v>
      </c>
      <c r="AD23" s="68">
        <f>Data_Graphs3!U86</f>
        <v>3.2725292967603821</v>
      </c>
      <c r="AE23" s="68">
        <f>Data_Graphs3!Q86</f>
        <v>3.0516495587537666</v>
      </c>
      <c r="AF23" s="108">
        <v>0.18934637471402699</v>
      </c>
      <c r="AG23" s="92">
        <f>Data_Graphs3!G86</f>
        <v>4.0262247173069534</v>
      </c>
      <c r="AH23" s="91">
        <f>Data_Graphs4!B86</f>
        <v>4.5</v>
      </c>
      <c r="AI23" s="74">
        <f>Data_Graphs4!J86</f>
        <v>4.6996618733553461</v>
      </c>
      <c r="AJ23" s="68">
        <f>Data_Graphs4!K86</f>
        <v>-0.40225712625393972</v>
      </c>
      <c r="AK23" s="68">
        <f>Data_Graphs4!S86</f>
        <v>2.8145962075037687</v>
      </c>
      <c r="AL23" s="68">
        <f>Data_Graphs4!U86</f>
        <v>3.1335609319478124</v>
      </c>
      <c r="AM23" s="68">
        <f>Data_Graphs4!Q86</f>
        <v>2.6737197400008994</v>
      </c>
      <c r="AN23" s="108">
        <v>0.56727619346689495</v>
      </c>
      <c r="AO23" s="92">
        <f>Data_Graphs4!G86</f>
        <v>3.9165841413223172</v>
      </c>
      <c r="AQ23" s="9">
        <v>1</v>
      </c>
      <c r="AR23" s="9">
        <v>2</v>
      </c>
      <c r="AS23" s="9">
        <v>3</v>
      </c>
    </row>
    <row r="24" spans="1:45" ht="13.8">
      <c r="A24" s="114" t="s">
        <v>147</v>
      </c>
      <c r="B24" s="80">
        <f>Data_Graphs0!B87</f>
        <v>4.6099715661209446</v>
      </c>
      <c r="C24" s="100">
        <f>Data_Graphs0!J87</f>
        <v>5.9316668895452</v>
      </c>
      <c r="D24" s="25">
        <f>Data_Graphs0!K87</f>
        <v>-0.14843918471867409</v>
      </c>
      <c r="E24" s="25">
        <f>Data_Graphs0!S87</f>
        <v>2.7251059734543475</v>
      </c>
      <c r="F24" s="25">
        <f>Data_Graphs0!U87</f>
        <v>2.9062458968473095</v>
      </c>
      <c r="G24" s="25">
        <f>Data_Graphs0!Q87</f>
        <v>2.6783072539224086</v>
      </c>
      <c r="H24" s="105">
        <v>0.70953169263152704</v>
      </c>
      <c r="I24" s="81">
        <f>Data_Graphs0!G87</f>
        <v>3.9116365083020228</v>
      </c>
      <c r="J24" s="91">
        <f>Data_Graphs1!B87</f>
        <v>5.25</v>
      </c>
      <c r="K24" s="74">
        <f>Data_Graphs1!J87</f>
        <v>5.8404308587374496</v>
      </c>
      <c r="L24" s="68">
        <f>Data_Graphs1!K87</f>
        <v>-0.25920815379775314</v>
      </c>
      <c r="M24" s="68">
        <f>Data_Graphs1!S87</f>
        <v>2.6612125308551811</v>
      </c>
      <c r="N24" s="68">
        <f>Data_Graphs1!U87</f>
        <v>2.8709538883331618</v>
      </c>
      <c r="O24" s="68">
        <f>Data_Graphs1!Q87</f>
        <v>2.5954274559048764</v>
      </c>
      <c r="P24" s="108">
        <v>0.79241149064906102</v>
      </c>
      <c r="Q24" s="92">
        <f>Data_Graphs1!G87</f>
        <v>3.887249111291561</v>
      </c>
      <c r="R24" s="91">
        <f>Data_Graphs2!B87</f>
        <v>3.75</v>
      </c>
      <c r="S24" s="74">
        <f>Data_Graphs2!J87</f>
        <v>6.1356598096893897</v>
      </c>
      <c r="T24" s="68">
        <f>Data_Graphs2!K87</f>
        <v>6.2331792675370153E-2</v>
      </c>
      <c r="U24" s="68">
        <f>Data_Graphs2!S87</f>
        <v>2.8225720902736526</v>
      </c>
      <c r="V24" s="68">
        <f>Data_Graphs2!U87</f>
        <v>2.960086057342366</v>
      </c>
      <c r="W24" s="68">
        <f>Data_Graphs2!Q87</f>
        <v>2.8151246820871245</v>
      </c>
      <c r="X24" s="108">
        <v>0.57271426446681095</v>
      </c>
      <c r="Y24" s="92">
        <f>Data_Graphs2!G87</f>
        <v>3.9514621252394861</v>
      </c>
      <c r="Z24" s="91">
        <f>Data_Graphs3!B87</f>
        <v>2.1297999999999853</v>
      </c>
      <c r="AA24" s="74">
        <f>Data_Graphs3!J87</f>
        <v>6.6200487321952313</v>
      </c>
      <c r="AB24" s="68">
        <f>Data_Graphs3!K87</f>
        <v>0.54428338741957905</v>
      </c>
      <c r="AC24" s="68">
        <f>Data_Graphs3!S87</f>
        <v>3.0543269994164746</v>
      </c>
      <c r="AD24" s="68">
        <f>Data_Graphs3!U87</f>
        <v>3.0881124506084916</v>
      </c>
      <c r="AE24" s="68">
        <f>Data_Graphs3!Q87</f>
        <v>3.1155870467695461</v>
      </c>
      <c r="AF24" s="108">
        <v>0.27225189978438902</v>
      </c>
      <c r="AG24" s="92">
        <f>Data_Graphs3!G87</f>
        <v>4.0397060107878398</v>
      </c>
      <c r="AH24" s="91">
        <f>Data_Graphs4!B87</f>
        <v>4.5</v>
      </c>
      <c r="AI24" s="74">
        <f>Data_Graphs4!J87</f>
        <v>5.9584850871927877</v>
      </c>
      <c r="AJ24" s="68">
        <f>Data_Graphs4!K87</f>
        <v>-0.21761085445575437</v>
      </c>
      <c r="AK24" s="68">
        <f>Data_Graphs4!S87</f>
        <v>2.6669239557648865</v>
      </c>
      <c r="AL24" s="68">
        <f>Data_Graphs4!U87</f>
        <v>2.8741113397393576</v>
      </c>
      <c r="AM24" s="68">
        <f>Data_Graphs4!Q87</f>
        <v>2.6428177856799957</v>
      </c>
      <c r="AN24" s="108">
        <v>0.74502116087393999</v>
      </c>
      <c r="AO24" s="92">
        <f>Data_Graphs4!G87</f>
        <v>3.9001522174138623</v>
      </c>
      <c r="AQ24" s="9">
        <v>1</v>
      </c>
      <c r="AR24" s="9">
        <v>2</v>
      </c>
      <c r="AS24" s="9">
        <v>3</v>
      </c>
    </row>
    <row r="25" spans="1:45" ht="13.8">
      <c r="A25" s="115" t="s">
        <v>148</v>
      </c>
      <c r="B25" s="80">
        <f>Data_Graphs0!B88</f>
        <v>4.6651564484268535</v>
      </c>
      <c r="C25" s="100">
        <f>Data_Graphs0!J88</f>
        <v>4.4728368011861095</v>
      </c>
      <c r="D25" s="25">
        <f>Data_Graphs0!K88</f>
        <v>-1.2304984422154259E-2</v>
      </c>
      <c r="E25" s="25">
        <f>Data_Graphs0!S88</f>
        <v>2.6008618707003279</v>
      </c>
      <c r="F25" s="25">
        <f>Data_Graphs0!U88</f>
        <v>2.8002242958544485</v>
      </c>
      <c r="G25" s="25">
        <f>Data_Graphs0!Q88</f>
        <v>2.5694635291783281</v>
      </c>
      <c r="H25" s="105">
        <v>0.95520934099273402</v>
      </c>
      <c r="I25" s="81">
        <f>Data_Graphs0!G88</f>
        <v>3.8930607346621056</v>
      </c>
      <c r="J25" s="91">
        <f>Data_Graphs1!B88</f>
        <v>5.5</v>
      </c>
      <c r="K25" s="74">
        <f>Data_Graphs1!J88</f>
        <v>4.24491231124337</v>
      </c>
      <c r="L25" s="68">
        <f>Data_Graphs1!K88</f>
        <v>-0.18005507598691817</v>
      </c>
      <c r="M25" s="68">
        <f>Data_Graphs1!S88</f>
        <v>2.5102276384215259</v>
      </c>
      <c r="N25" s="68">
        <f>Data_Graphs1!U88</f>
        <v>2.7501074125356126</v>
      </c>
      <c r="O25" s="68">
        <f>Data_Graphs1!Q88</f>
        <v>2.4511844658012514</v>
      </c>
      <c r="P25" s="108">
        <v>1.0734884043698101</v>
      </c>
      <c r="Q25" s="92">
        <f>Data_Graphs1!G88</f>
        <v>3.8582027997026747</v>
      </c>
      <c r="R25" s="91">
        <f>Data_Graphs2!B88</f>
        <v>3.5</v>
      </c>
      <c r="S25" s="74">
        <f>Data_Graphs2!J88</f>
        <v>4.7293959601834636</v>
      </c>
      <c r="T25" s="68">
        <f>Data_Graphs2!K88</f>
        <v>0.2626057827212287</v>
      </c>
      <c r="U25" s="68">
        <f>Data_Graphs2!S88</f>
        <v>2.7474597032648376</v>
      </c>
      <c r="V25" s="68">
        <f>Data_Graphs2!U88</f>
        <v>2.8813024145891717</v>
      </c>
      <c r="W25" s="68">
        <f>Data_Graphs2!Q88</f>
        <v>2.7547168930630939</v>
      </c>
      <c r="X25" s="108">
        <v>0.76995597710796904</v>
      </c>
      <c r="Y25" s="92">
        <f>Data_Graphs2!G88</f>
        <v>3.9475378090474611</v>
      </c>
      <c r="Z25" s="91">
        <f>Data_Graphs3!B88</f>
        <v>2.1297999999999853</v>
      </c>
      <c r="AA25" s="74">
        <f>Data_Graphs3!J88</f>
        <v>5.1291670468306911</v>
      </c>
      <c r="AB25" s="68">
        <f>Data_Graphs3!K88</f>
        <v>0.84450014912724436</v>
      </c>
      <c r="AC25" s="68">
        <f>Data_Graphs3!S88</f>
        <v>3.0726661460324607</v>
      </c>
      <c r="AD25" s="68">
        <f>Data_Graphs3!U88</f>
        <v>3.0611903755744834</v>
      </c>
      <c r="AE25" s="68">
        <f>Data_Graphs3!Q88</f>
        <v>3.1059549700468714</v>
      </c>
      <c r="AF25" s="108">
        <v>0.41871790012418703</v>
      </c>
      <c r="AG25" s="92">
        <f>Data_Graphs3!G88</f>
        <v>4.0531093420723909</v>
      </c>
      <c r="AH25" s="91">
        <f>Data_Graphs4!B88</f>
        <v>4.25</v>
      </c>
      <c r="AI25" s="74">
        <f>Data_Graphs4!J88</f>
        <v>4.5742898062766244</v>
      </c>
      <c r="AJ25" s="68">
        <f>Data_Graphs4!K88</f>
        <v>-5.611340288660574E-2</v>
      </c>
      <c r="AK25" s="68">
        <f>Data_Graphs4!S88</f>
        <v>2.5446681347214479</v>
      </c>
      <c r="AL25" s="68">
        <f>Data_Graphs4!U88</f>
        <v>2.7691624618764195</v>
      </c>
      <c r="AM25" s="68">
        <f>Data_Graphs4!Q88</f>
        <v>2.5556133082032044</v>
      </c>
      <c r="AN25" s="108">
        <v>0.96905956196785903</v>
      </c>
      <c r="AO25" s="92">
        <f>Data_Graphs4!G88</f>
        <v>3.8869864351935766</v>
      </c>
      <c r="AQ25" s="9">
        <v>1</v>
      </c>
      <c r="AR25" s="9">
        <v>2</v>
      </c>
      <c r="AS25" s="9">
        <v>3</v>
      </c>
    </row>
    <row r="26" spans="1:45" ht="13.8">
      <c r="A26" s="115" t="s">
        <v>149</v>
      </c>
      <c r="B26" s="80">
        <f>Data_Graphs0!B89</f>
        <v>4.7001465926017429</v>
      </c>
      <c r="C26" s="100">
        <f>Data_Graphs0!J89</f>
        <v>2.7601706367756274</v>
      </c>
      <c r="D26" s="25">
        <f>Data_Graphs0!K89</f>
        <v>-7.6237325228245029E-2</v>
      </c>
      <c r="E26" s="25">
        <f>Data_Graphs0!S89</f>
        <v>2.4727126607915437</v>
      </c>
      <c r="F26" s="25">
        <f>Data_Graphs0!U89</f>
        <v>2.6583219259580488</v>
      </c>
      <c r="G26" s="25">
        <f>Data_Graphs0!Q89</f>
        <v>2.4975432620452493</v>
      </c>
      <c r="H26" s="105">
        <v>1.06673341364269</v>
      </c>
      <c r="I26" s="81">
        <f>Data_Graphs0!G89</f>
        <v>3.8798847456740782</v>
      </c>
      <c r="J26" s="91">
        <f>Data_Graphs1!B89</f>
        <v>5.5500000000001037</v>
      </c>
      <c r="K26" s="74">
        <f>Data_Graphs1!J89</f>
        <v>2.4877600853152346</v>
      </c>
      <c r="L26" s="68">
        <f>Data_Graphs1!K89</f>
        <v>-0.31209005465810719</v>
      </c>
      <c r="M26" s="68">
        <f>Data_Graphs1!S89</f>
        <v>2.348946642095612</v>
      </c>
      <c r="N26" s="68">
        <f>Data_Graphs1!U89</f>
        <v>2.5898854306942525</v>
      </c>
      <c r="O26" s="68">
        <f>Data_Graphs1!Q89</f>
        <v>2.3445856076079274</v>
      </c>
      <c r="P26" s="108">
        <v>1.2196910680800199</v>
      </c>
      <c r="Q26" s="92">
        <f>Data_Graphs1!G89</f>
        <v>3.8345435474263083</v>
      </c>
      <c r="R26" s="91">
        <f>Data_Graphs2!B89</f>
        <v>3.5</v>
      </c>
      <c r="S26" s="74">
        <f>Data_Graphs2!J89</f>
        <v>3.1113880596828647</v>
      </c>
      <c r="T26" s="68">
        <f>Data_Graphs2!K89</f>
        <v>0.2864777976419472</v>
      </c>
      <c r="U26" s="68">
        <f>Data_Graphs2!S89</f>
        <v>2.6741009686616479</v>
      </c>
      <c r="V26" s="68">
        <f>Data_Graphs2!U89</f>
        <v>2.7697161649033291</v>
      </c>
      <c r="W26" s="68">
        <f>Data_Graphs2!Q89</f>
        <v>2.7306758521546928</v>
      </c>
      <c r="X26" s="108">
        <v>0.83360082353325105</v>
      </c>
      <c r="Y26" s="92">
        <f>Data_Graphs2!G89</f>
        <v>3.9493191756572443</v>
      </c>
      <c r="Z26" s="91">
        <f>Data_Graphs3!B89</f>
        <v>2.1297999999999853</v>
      </c>
      <c r="AA26" s="74">
        <f>Data_Graphs3!J89</f>
        <v>3.347679059425881</v>
      </c>
      <c r="AB26" s="68">
        <f>Data_Graphs3!K89</f>
        <v>0.92744491398371698</v>
      </c>
      <c r="AC26" s="68">
        <f>Data_Graphs3!S89</f>
        <v>3.0882448335542989</v>
      </c>
      <c r="AD26" s="68">
        <f>Data_Graphs3!U89</f>
        <v>2.9988870667941256</v>
      </c>
      <c r="AE26" s="68">
        <f>Data_Graphs3!Q89</f>
        <v>3.1288108768866638</v>
      </c>
      <c r="AF26" s="108">
        <v>0.43546579880128</v>
      </c>
      <c r="AG26" s="92">
        <f>Data_Graphs3!G89</f>
        <v>4.0722795974477082</v>
      </c>
      <c r="AH26" s="91">
        <f>Data_Graphs4!B89</f>
        <v>4</v>
      </c>
      <c r="AI26" s="74">
        <f>Data_Graphs4!J89</f>
        <v>2.9800815498994884</v>
      </c>
      <c r="AJ26" s="68">
        <f>Data_Graphs4!K89</f>
        <v>-6.5068015411731239E-2</v>
      </c>
      <c r="AK26" s="68">
        <f>Data_Graphs4!S89</f>
        <v>2.4330495071103826</v>
      </c>
      <c r="AL26" s="68">
        <f>Data_Graphs4!U89</f>
        <v>2.6364148465531656</v>
      </c>
      <c r="AM26" s="68">
        <f>Data_Graphs4!Q89</f>
        <v>2.5181846732370405</v>
      </c>
      <c r="AN26" s="108">
        <v>1.0460920024508999</v>
      </c>
      <c r="AO26" s="92">
        <f>Data_Graphs4!G89</f>
        <v>3.882715246982237</v>
      </c>
      <c r="AQ26" s="9">
        <v>1</v>
      </c>
      <c r="AR26" s="9">
        <v>2</v>
      </c>
      <c r="AS26" s="9">
        <v>3</v>
      </c>
    </row>
    <row r="27" spans="1:45" thickBot="1">
      <c r="A27" s="116" t="s">
        <v>150</v>
      </c>
      <c r="B27" s="82">
        <f>Data_Graphs0!B90</f>
        <v>4.6904374628958543</v>
      </c>
      <c r="C27" s="101">
        <f>Data_Graphs0!J90</f>
        <v>2.6311244098789843</v>
      </c>
      <c r="D27" s="83">
        <f>Data_Graphs0!K90</f>
        <v>-0.30473122275848497</v>
      </c>
      <c r="E27" s="83">
        <f>Data_Graphs0!S90</f>
        <v>2.3912883697339282</v>
      </c>
      <c r="F27" s="83">
        <f>Data_Graphs0!U90</f>
        <v>2.4423994436263428</v>
      </c>
      <c r="G27" s="83">
        <f>Data_Graphs0!Q90</f>
        <v>2.4462723499949011</v>
      </c>
      <c r="H27" s="106">
        <v>1.0963042722674301</v>
      </c>
      <c r="I27" s="84">
        <f>Data_Graphs0!G90</f>
        <v>3.8659596513435446</v>
      </c>
      <c r="J27" s="95">
        <f>Data_Graphs1!B90</f>
        <v>5.5000000000000009</v>
      </c>
      <c r="K27" s="103">
        <f>Data_Graphs1!J90</f>
        <v>2.4005721394930175</v>
      </c>
      <c r="L27" s="96">
        <f>Data_Graphs1!K90</f>
        <v>-0.5982220197848388</v>
      </c>
      <c r="M27" s="96">
        <f>Data_Graphs1!S90</f>
        <v>2.2272479679551651</v>
      </c>
      <c r="N27" s="96">
        <f>Data_Graphs1!U90</f>
        <v>2.3519079229533162</v>
      </c>
      <c r="O27" s="96">
        <f>Data_Graphs1!Q90</f>
        <v>2.2625061655601391</v>
      </c>
      <c r="P27" s="110">
        <v>1.2800704567022001</v>
      </c>
      <c r="Q27" s="97">
        <f>Data_Graphs1!G90</f>
        <v>3.8107962678786218</v>
      </c>
      <c r="R27" s="95">
        <f>Data_Graphs2!B90</f>
        <v>3.3000000000000496</v>
      </c>
      <c r="S27" s="103">
        <f>Data_Graphs2!J90</f>
        <v>2.9459352422703851</v>
      </c>
      <c r="T27" s="96">
        <f>Data_Graphs2!K90</f>
        <v>0.13668660820955741</v>
      </c>
      <c r="U27" s="96">
        <f>Data_Graphs2!S90</f>
        <v>2.6541449947335138</v>
      </c>
      <c r="V27" s="96">
        <f>Data_Graphs2!U90</f>
        <v>2.587468310583489</v>
      </c>
      <c r="W27" s="96">
        <f>Data_Graphs2!Q90</f>
        <v>2.7333643875817812</v>
      </c>
      <c r="X27" s="110">
        <v>0.80921223468055603</v>
      </c>
      <c r="Y27" s="97">
        <f>Data_Graphs2!G90</f>
        <v>3.9526698358197718</v>
      </c>
      <c r="Z27" s="95">
        <f>Data_Graphs3!B90</f>
        <v>2.1297999999999853</v>
      </c>
      <c r="AA27" s="103">
        <f>Data_Graphs3!J90</f>
        <v>3.1599906836006744</v>
      </c>
      <c r="AB27" s="96">
        <f>Data_Graphs3!K90</f>
        <v>0.83116758488389952</v>
      </c>
      <c r="AC27" s="96">
        <f>Data_Graphs3!S90</f>
        <v>3.1430356281602343</v>
      </c>
      <c r="AD27" s="96">
        <f>Data_Graphs3!U90</f>
        <v>2.8575341286525315</v>
      </c>
      <c r="AE27" s="96">
        <f>Data_Graphs3!Q90</f>
        <v>3.165380256008083</v>
      </c>
      <c r="AF27" s="110">
        <v>0.37719636625425201</v>
      </c>
      <c r="AG27" s="97">
        <f>Data_Graphs3!G90</f>
        <v>4.090481784983667</v>
      </c>
      <c r="AH27" s="95">
        <f>Data_Graphs4!B90</f>
        <v>4</v>
      </c>
      <c r="AI27" s="103">
        <f>Data_Graphs4!J90</f>
        <v>2.9294957104316532</v>
      </c>
      <c r="AJ27" s="96">
        <f>Data_Graphs4!K90</f>
        <v>-0.21896908780380403</v>
      </c>
      <c r="AK27" s="96">
        <f>Data_Graphs4!S90</f>
        <v>2.3819498873108245</v>
      </c>
      <c r="AL27" s="96">
        <f>Data_Graphs4!U90</f>
        <v>2.4372608626077579</v>
      </c>
      <c r="AM27" s="96">
        <f>Data_Graphs4!Q90</f>
        <v>2.5001689977400754</v>
      </c>
      <c r="AN27" s="110">
        <v>1.04240762452226</v>
      </c>
      <c r="AO27" s="97">
        <f>Data_Graphs4!G90</f>
        <v>3.8774805339886762</v>
      </c>
      <c r="AQ27" s="9">
        <v>1</v>
      </c>
      <c r="AR27" s="9">
        <v>2</v>
      </c>
      <c r="AS27" s="9">
        <v>3</v>
      </c>
    </row>
  </sheetData>
  <mergeCells count="6">
    <mergeCell ref="AH1:AO1"/>
    <mergeCell ref="B1:I1"/>
    <mergeCell ref="J1:Q1"/>
    <mergeCell ref="R1:Y1"/>
    <mergeCell ref="AQ1:AS2"/>
    <mergeCell ref="Z1:A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095-6796-495A-B235-C5C5746A5EB8}">
  <dimension ref="A1:P160"/>
  <sheetViews>
    <sheetView workbookViewId="0">
      <selection activeCell="B3" sqref="B3:J3"/>
    </sheetView>
  </sheetViews>
  <sheetFormatPr baseColWidth="10" defaultColWidth="14.5546875" defaultRowHeight="13.8"/>
  <cols>
    <col min="1" max="1" width="8.5546875" style="29" customWidth="1"/>
    <col min="2" max="8" width="14.5546875" style="29"/>
    <col min="9" max="10" width="14.5546875" style="26"/>
    <col min="11" max="16384" width="14.5546875" style="29"/>
  </cols>
  <sheetData>
    <row r="1" spans="1:16" s="27" customFormat="1">
      <c r="A1" s="31"/>
      <c r="B1" s="31" t="s">
        <v>111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86</v>
      </c>
      <c r="H1" s="31" t="s">
        <v>95</v>
      </c>
      <c r="I1" s="64" t="s">
        <v>96</v>
      </c>
      <c r="J1" s="64" t="s">
        <v>97</v>
      </c>
      <c r="K1" s="15" t="s">
        <v>91</v>
      </c>
      <c r="L1" s="15" t="s">
        <v>94</v>
      </c>
      <c r="M1" s="15" t="s">
        <v>86</v>
      </c>
      <c r="N1" s="15" t="s">
        <v>95</v>
      </c>
    </row>
    <row r="2" spans="1:16" s="28" customFormat="1" ht="27.6">
      <c r="A2" s="32"/>
      <c r="B2" s="32" t="s">
        <v>112</v>
      </c>
      <c r="C2" s="32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22" t="s">
        <v>104</v>
      </c>
      <c r="J2" s="22" t="s">
        <v>105</v>
      </c>
      <c r="K2" s="19" t="s">
        <v>98</v>
      </c>
      <c r="L2" s="19" t="s">
        <v>101</v>
      </c>
      <c r="M2" s="19" t="s">
        <v>102</v>
      </c>
      <c r="N2" s="19" t="s">
        <v>103</v>
      </c>
    </row>
    <row r="3" spans="1:16">
      <c r="A3" s="34" t="s">
        <v>79</v>
      </c>
      <c r="B3" s="40">
        <v>2</v>
      </c>
      <c r="C3" s="33">
        <v>4.2760894016331319</v>
      </c>
      <c r="D3" s="33">
        <v>12.259527085539524</v>
      </c>
      <c r="E3" s="33">
        <v>7.7511177524492991</v>
      </c>
      <c r="F3" s="33">
        <v>14.045665127065377</v>
      </c>
      <c r="G3" s="33">
        <v>3.6669444444444443</v>
      </c>
      <c r="H3" s="33">
        <v>-2.031370690199219</v>
      </c>
      <c r="I3" s="25">
        <v>-0.43244844199999999</v>
      </c>
      <c r="J3" s="25">
        <v>2.8454722280000002</v>
      </c>
      <c r="K3" s="16">
        <f>C3-2+AVERAGE(Data_Graphs1!M$3:M$75)</f>
        <v>4.4594881564367164</v>
      </c>
      <c r="L3" s="16">
        <f>F3-2+AVERAGE(Data_Graphs1!P$3:P$75)</f>
        <v>13.872065129714146</v>
      </c>
      <c r="M3" s="16">
        <f>G3-2+AVERAGE(Data_Graphs1!Q$3:Q$75)</f>
        <v>4.3019235159817359</v>
      </c>
      <c r="N3" s="16">
        <f>H3+AVERAGE(Data_Graphs1!R$3:R$75)</f>
        <v>-1.7053172006369814</v>
      </c>
    </row>
    <row r="4" spans="1:16">
      <c r="A4" s="34" t="s">
        <v>143</v>
      </c>
      <c r="B4" s="40">
        <v>3.75</v>
      </c>
      <c r="C4" s="33">
        <v>3.0638325153007653</v>
      </c>
      <c r="D4" s="33">
        <v>4.6710999999999654</v>
      </c>
      <c r="E4" s="33">
        <v>3.7646493566541785</v>
      </c>
      <c r="F4" s="33">
        <v>5.1569026888966807</v>
      </c>
      <c r="G4" s="33">
        <v>2.6583112807901252</v>
      </c>
      <c r="H4" s="33">
        <v>-2.8706018674044267</v>
      </c>
      <c r="I4" s="25">
        <v>-0.38542470323034639</v>
      </c>
      <c r="J4" s="25">
        <v>3.3681000000000343</v>
      </c>
      <c r="K4" s="16">
        <f>C4-2+AVERAGE(Data_Graphs1!M$3:M$75)</f>
        <v>3.2472312701043498</v>
      </c>
      <c r="L4" s="16">
        <f>F4-2+AVERAGE(Data_Graphs1!P$3:P$75)</f>
        <v>4.9833026915454495</v>
      </c>
      <c r="M4" s="16">
        <f>G4-2+AVERAGE(Data_Graphs1!Q$3:Q$75)</f>
        <v>3.2932903523274164</v>
      </c>
      <c r="N4" s="16">
        <f>H4+AVERAGE(Data_Graphs1!R$3:R$75)</f>
        <v>-2.5445483778421893</v>
      </c>
      <c r="P4" s="47"/>
    </row>
    <row r="5" spans="1:16">
      <c r="A5" s="34" t="s">
        <v>144</v>
      </c>
      <c r="B5" s="40">
        <v>4.25</v>
      </c>
      <c r="C5" s="33">
        <v>2.8701230155816915</v>
      </c>
      <c r="D5" s="33">
        <v>1.7456999999999876</v>
      </c>
      <c r="E5" s="33">
        <v>2.3798408480976052</v>
      </c>
      <c r="F5" s="33">
        <v>3.9734574627824828</v>
      </c>
      <c r="G5" s="33">
        <v>2.641230688143243</v>
      </c>
      <c r="H5" s="33">
        <v>-2.717772750967506</v>
      </c>
      <c r="I5" s="25">
        <v>-0.69284788745695491</v>
      </c>
      <c r="J5" s="25">
        <v>4.7310999999999757</v>
      </c>
      <c r="K5" s="16">
        <f>C5-2+AVERAGE(Data_Graphs1!M$3:M$75)</f>
        <v>3.0535217703852759</v>
      </c>
      <c r="L5" s="16">
        <f>F5-2+AVERAGE(Data_Graphs1!P$3:P$75)</f>
        <v>3.799857465431252</v>
      </c>
      <c r="M5" s="16">
        <f>G5-2+AVERAGE(Data_Graphs1!Q$3:Q$75)</f>
        <v>3.2762097596805342</v>
      </c>
      <c r="N5" s="16">
        <f>H5+AVERAGE(Data_Graphs1!R$3:R$75)</f>
        <v>-2.3917192614052682</v>
      </c>
      <c r="P5" s="47"/>
    </row>
    <row r="6" spans="1:16">
      <c r="A6" s="34" t="s">
        <v>145</v>
      </c>
      <c r="B6" s="40">
        <v>4.5</v>
      </c>
      <c r="C6" s="33">
        <v>2.7969295761590103</v>
      </c>
      <c r="D6" s="33">
        <v>2.7041999999999975</v>
      </c>
      <c r="E6" s="33">
        <v>2.7564966990663975</v>
      </c>
      <c r="F6" s="33">
        <v>1.1722443775877274</v>
      </c>
      <c r="G6" s="33">
        <v>2.6454112360240774</v>
      </c>
      <c r="H6" s="33">
        <v>-2.7447194115379525</v>
      </c>
      <c r="I6" s="25">
        <v>-0.60939021214405198</v>
      </c>
      <c r="J6" s="25">
        <v>4.5385000000000426</v>
      </c>
      <c r="K6" s="16">
        <f>C6-2+AVERAGE(Data_Graphs1!M$3:M$75)</f>
        <v>2.9803283309625948</v>
      </c>
      <c r="L6" s="16">
        <f>F6-2+AVERAGE(Data_Graphs1!P$3:P$75)</f>
        <v>0.99864438023649638</v>
      </c>
      <c r="M6" s="16">
        <f>G6-2+AVERAGE(Data_Graphs1!Q$3:Q$75)</f>
        <v>3.2803903075613685</v>
      </c>
      <c r="N6" s="16">
        <f>H6+AVERAGE(Data_Graphs1!R$3:R$75)</f>
        <v>-2.4186659219757152</v>
      </c>
      <c r="P6" s="47"/>
    </row>
    <row r="7" spans="1:16">
      <c r="A7" s="34" t="s">
        <v>146</v>
      </c>
      <c r="B7" s="40">
        <v>4.75</v>
      </c>
      <c r="C7" s="33">
        <v>2.554377435904144</v>
      </c>
      <c r="D7" s="33">
        <v>4.9618999999999582</v>
      </c>
      <c r="E7" s="33">
        <v>3.6041294995268638</v>
      </c>
      <c r="F7" s="33">
        <v>-0.29059495970193577</v>
      </c>
      <c r="G7" s="33">
        <v>2.6611144136120766</v>
      </c>
      <c r="H7" s="33">
        <v>-2.6574457173818451</v>
      </c>
      <c r="I7" s="25">
        <v>-0.414340868482104</v>
      </c>
      <c r="J7" s="25">
        <v>3.7871000000000086</v>
      </c>
      <c r="K7" s="16">
        <f>C7-2+AVERAGE(Data_Graphs1!M$3:M$75)</f>
        <v>2.7377761907077285</v>
      </c>
      <c r="L7" s="16">
        <f>F7-2+AVERAGE(Data_Graphs1!P$3:P$75)</f>
        <v>-0.46419495705316671</v>
      </c>
      <c r="M7" s="16">
        <f>G7-2+AVERAGE(Data_Graphs1!Q$3:Q$75)</f>
        <v>3.2960934851493677</v>
      </c>
      <c r="N7" s="16">
        <f>H7+AVERAGE(Data_Graphs1!R$3:R$75)</f>
        <v>-2.3313922278196078</v>
      </c>
      <c r="P7" s="47"/>
    </row>
    <row r="8" spans="1:16">
      <c r="A8" s="34" t="s">
        <v>147</v>
      </c>
      <c r="B8" s="40">
        <v>5.25</v>
      </c>
      <c r="C8" s="33">
        <v>2.4240519845297679</v>
      </c>
      <c r="D8" s="33">
        <v>3.1338000000000363</v>
      </c>
      <c r="E8" s="33">
        <v>2.7335234117152529</v>
      </c>
      <c r="F8" s="33">
        <v>-0.34526610428768806</v>
      </c>
      <c r="G8" s="33">
        <v>2.5954274559048756</v>
      </c>
      <c r="H8" s="33">
        <v>-2.6374827529553366</v>
      </c>
      <c r="I8" s="25">
        <v>-0.25920815379775314</v>
      </c>
      <c r="J8" s="25">
        <v>5.2199000000000462</v>
      </c>
      <c r="K8" s="16">
        <f>C8-2+AVERAGE(Data_Graphs1!M$3:M$75)</f>
        <v>2.6074507393333524</v>
      </c>
      <c r="L8" s="16">
        <f>F8-2+AVERAGE(Data_Graphs1!P$3:P$75)</f>
        <v>-0.51886610163891889</v>
      </c>
      <c r="M8" s="16">
        <f>G8-2+AVERAGE(Data_Graphs1!Q$3:Q$75)</f>
        <v>3.2304065274421667</v>
      </c>
      <c r="N8" s="16">
        <f>H8+AVERAGE(Data_Graphs1!R$3:R$75)</f>
        <v>-2.3114292633930988</v>
      </c>
      <c r="P8" s="47"/>
    </row>
    <row r="9" spans="1:16">
      <c r="A9" s="34" t="s">
        <v>148</v>
      </c>
      <c r="B9" s="40">
        <v>5.5</v>
      </c>
      <c r="C9" s="33">
        <v>2.2662881915865714</v>
      </c>
      <c r="D9" s="33">
        <v>1.4192000000000269</v>
      </c>
      <c r="E9" s="33">
        <v>1.8969323274090772</v>
      </c>
      <c r="F9" s="33">
        <v>0.28659553453649877</v>
      </c>
      <c r="G9" s="33">
        <v>2.45118446580125</v>
      </c>
      <c r="H9" s="33">
        <v>-2.9555471883159918</v>
      </c>
      <c r="I9" s="25">
        <v>-0.18005507598691817</v>
      </c>
      <c r="J9" s="25">
        <v>3.9283000000000299</v>
      </c>
      <c r="K9" s="16">
        <f>C9-2+AVERAGE(Data_Graphs1!M$3:M$75)</f>
        <v>2.4496869463901558</v>
      </c>
      <c r="L9" s="16">
        <f>F9-2+AVERAGE(Data_Graphs1!P$3:P$75)</f>
        <v>0.11299553718526778</v>
      </c>
      <c r="M9" s="16">
        <f>G9-2+AVERAGE(Data_Graphs1!Q$3:Q$75)</f>
        <v>3.0861635373385412</v>
      </c>
      <c r="N9" s="16">
        <f>H9+AVERAGE(Data_Graphs1!R$3:R$75)</f>
        <v>-2.6294936987537545</v>
      </c>
      <c r="P9" s="47"/>
    </row>
    <row r="10" spans="1:16">
      <c r="A10" s="34" t="s">
        <v>149</v>
      </c>
      <c r="B10" s="40">
        <v>5.5500000000001029</v>
      </c>
      <c r="C10" s="33">
        <v>2.1515264330312176</v>
      </c>
      <c r="D10" s="33">
        <v>2.0724000000000129</v>
      </c>
      <c r="E10" s="33">
        <v>2.1170249344366114</v>
      </c>
      <c r="F10" s="33">
        <v>0.2438877132053629</v>
      </c>
      <c r="G10" s="33">
        <v>2.3445856076079261</v>
      </c>
      <c r="H10" s="33">
        <v>-2.4304078433996188</v>
      </c>
      <c r="I10" s="25">
        <v>-0.31209005465810719</v>
      </c>
      <c r="J10" s="25">
        <v>3.0158999999999905</v>
      </c>
      <c r="K10" s="16">
        <f>C10-2+AVERAGE(Data_Graphs1!M$3:M$75)</f>
        <v>2.3349251878348021</v>
      </c>
      <c r="L10" s="16">
        <f>F10-2+AVERAGE(Data_Graphs1!P$3:P$75)</f>
        <v>7.028771585413196E-2</v>
      </c>
      <c r="M10" s="16">
        <f>G10-2+AVERAGE(Data_Graphs1!Q$3:Q$75)</f>
        <v>2.9795646791452173</v>
      </c>
      <c r="N10" s="16">
        <f>H10+AVERAGE(Data_Graphs1!R$3:R$75)</f>
        <v>-2.1043543538373815</v>
      </c>
      <c r="P10" s="47"/>
    </row>
    <row r="11" spans="1:16">
      <c r="A11" s="34" t="s">
        <v>150</v>
      </c>
      <c r="B11" s="40">
        <v>5.5</v>
      </c>
      <c r="C11" s="33">
        <v>2.0674749569250404</v>
      </c>
      <c r="D11" s="33">
        <v>3.4085000000000027</v>
      </c>
      <c r="E11" s="33">
        <v>2.6522021064570187</v>
      </c>
      <c r="F11" s="33">
        <v>0.6706005435168847</v>
      </c>
      <c r="G11" s="33">
        <v>2.2625061655601373</v>
      </c>
      <c r="H11" s="33">
        <v>-2.4542779318236003</v>
      </c>
      <c r="I11" s="25">
        <v>-0.5982220197848388</v>
      </c>
      <c r="J11" s="25">
        <v>3.5450999999999442</v>
      </c>
      <c r="K11" s="16">
        <f>C11-2+AVERAGE(Data_Graphs1!M$3:M$75)</f>
        <v>2.2508737117286248</v>
      </c>
      <c r="L11" s="16">
        <f>F11-2+AVERAGE(Data_Graphs1!P$3:P$75)</f>
        <v>0.4970005461656537</v>
      </c>
      <c r="M11" s="16">
        <f>G11-2+AVERAGE(Data_Graphs1!Q$3:Q$75)</f>
        <v>2.8974852370974284</v>
      </c>
      <c r="N11" s="16">
        <f>H11+AVERAGE(Data_Graphs1!R$3:R$75)</f>
        <v>-2.128224442261363</v>
      </c>
    </row>
    <row r="12" spans="1:16">
      <c r="E12" s="30"/>
    </row>
    <row r="13" spans="1:16">
      <c r="E13" s="30"/>
    </row>
    <row r="14" spans="1:16">
      <c r="E14" s="30"/>
    </row>
    <row r="15" spans="1:16">
      <c r="E15" s="30"/>
    </row>
    <row r="16" spans="1:16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EF56-9D56-4755-B48F-5946A9F79B8F}">
  <dimension ref="A1:P160"/>
  <sheetViews>
    <sheetView workbookViewId="0">
      <selection activeCell="B3" sqref="B3:J3"/>
    </sheetView>
  </sheetViews>
  <sheetFormatPr baseColWidth="10" defaultColWidth="14.5546875" defaultRowHeight="13.8"/>
  <cols>
    <col min="1" max="1" width="8.5546875" style="29" customWidth="1"/>
    <col min="2" max="8" width="14.5546875" style="29"/>
    <col min="9" max="10" width="14.5546875" style="26"/>
    <col min="11" max="16384" width="14.5546875" style="29"/>
  </cols>
  <sheetData>
    <row r="1" spans="1:16" s="27" customFormat="1">
      <c r="A1" s="31"/>
      <c r="B1" s="31" t="s">
        <v>111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86</v>
      </c>
      <c r="H1" s="31" t="s">
        <v>95</v>
      </c>
      <c r="I1" s="64" t="s">
        <v>96</v>
      </c>
      <c r="J1" s="64" t="s">
        <v>97</v>
      </c>
      <c r="K1" s="15" t="s">
        <v>91</v>
      </c>
      <c r="L1" s="15" t="s">
        <v>94</v>
      </c>
      <c r="M1" s="15" t="s">
        <v>86</v>
      </c>
      <c r="N1" s="15" t="s">
        <v>95</v>
      </c>
    </row>
    <row r="2" spans="1:16" s="28" customFormat="1" ht="27.6">
      <c r="A2" s="32"/>
      <c r="B2" s="32" t="s">
        <v>112</v>
      </c>
      <c r="C2" s="32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22" t="s">
        <v>104</v>
      </c>
      <c r="J2" s="22" t="s">
        <v>105</v>
      </c>
      <c r="K2" s="19" t="s">
        <v>98</v>
      </c>
      <c r="L2" s="19" t="s">
        <v>101</v>
      </c>
      <c r="M2" s="19" t="s">
        <v>102</v>
      </c>
      <c r="N2" s="19" t="s">
        <v>103</v>
      </c>
    </row>
    <row r="3" spans="1:16">
      <c r="A3" s="34" t="s">
        <v>79</v>
      </c>
      <c r="B3" s="40">
        <v>2</v>
      </c>
      <c r="C3" s="33">
        <v>4.2760894016331319</v>
      </c>
      <c r="D3" s="33">
        <v>12.259527085539524</v>
      </c>
      <c r="E3" s="33">
        <v>7.7511177524492991</v>
      </c>
      <c r="F3" s="33">
        <v>14.045665127065377</v>
      </c>
      <c r="G3" s="33">
        <v>3.6669444444444443</v>
      </c>
      <c r="H3" s="33">
        <v>-2.031370690199219</v>
      </c>
      <c r="I3" s="25">
        <v>-0.43244844199999999</v>
      </c>
      <c r="J3" s="25">
        <v>2.8454722280000002</v>
      </c>
      <c r="K3" s="16">
        <f>C3-2+AVERAGE(Data_Graphs2!M$3:M$75)</f>
        <v>4.4594881564367164</v>
      </c>
      <c r="L3" s="16">
        <f>F3-2+AVERAGE(Data_Graphs2!P$3:P$75)</f>
        <v>13.872065129714146</v>
      </c>
      <c r="M3" s="16">
        <f>G3-2+AVERAGE(Data_Graphs2!Q$3:Q$75)</f>
        <v>4.3019235159817359</v>
      </c>
      <c r="N3" s="16">
        <f>H3+AVERAGE(Data_Graphs2!R$3:R$75)</f>
        <v>-1.7053172006369814</v>
      </c>
    </row>
    <row r="4" spans="1:16">
      <c r="A4" s="34" t="s">
        <v>143</v>
      </c>
      <c r="B4" s="40">
        <v>3</v>
      </c>
      <c r="C4" s="33">
        <v>3.0896860790157814</v>
      </c>
      <c r="D4" s="33">
        <v>4.6710999999999654</v>
      </c>
      <c r="E4" s="33">
        <v>3.7792299909825342</v>
      </c>
      <c r="F4" s="33">
        <v>5.257653039714163</v>
      </c>
      <c r="G4" s="33">
        <v>2.6929973760731767</v>
      </c>
      <c r="H4" s="33">
        <v>-1.8981514869926985</v>
      </c>
      <c r="I4" s="25">
        <v>-0.37986062812781596</v>
      </c>
      <c r="J4" s="25">
        <v>3.3681000000000343</v>
      </c>
      <c r="K4" s="16">
        <f>C4-2+AVERAGE(Data_Graphs2!M$3:M$75)</f>
        <v>3.2730848338193659</v>
      </c>
      <c r="L4" s="16">
        <f>F4-2+AVERAGE(Data_Graphs2!P$3:P$75)</f>
        <v>5.0840530423629318</v>
      </c>
      <c r="M4" s="16">
        <f>G4-2+AVERAGE(Data_Graphs2!Q$3:Q$75)</f>
        <v>3.3279764476104678</v>
      </c>
      <c r="N4" s="16">
        <f>H4+AVERAGE(Data_Graphs2!R$3:R$75)</f>
        <v>-1.572097997430461</v>
      </c>
      <c r="P4" s="47"/>
    </row>
    <row r="5" spans="1:16">
      <c r="A5" s="34" t="s">
        <v>144</v>
      </c>
      <c r="B5" s="40">
        <v>3.5</v>
      </c>
      <c r="C5" s="33">
        <v>2.9329693642891725</v>
      </c>
      <c r="D5" s="33">
        <v>1.7456999999999876</v>
      </c>
      <c r="E5" s="33">
        <v>2.4152843033781619</v>
      </c>
      <c r="F5" s="33">
        <v>4.3341079260549318</v>
      </c>
      <c r="G5" s="33">
        <v>2.71025597138983</v>
      </c>
      <c r="H5" s="33">
        <v>-1.75183723691608</v>
      </c>
      <c r="I5" s="25">
        <v>-0.60053458189798203</v>
      </c>
      <c r="J5" s="25">
        <v>4.7310999999999757</v>
      </c>
      <c r="K5" s="16">
        <f>C5-2+AVERAGE(Data_Graphs2!M$3:M$75)</f>
        <v>3.116368119092757</v>
      </c>
      <c r="L5" s="16">
        <f>F5-2+AVERAGE(Data_Graphs2!P$3:P$75)</f>
        <v>4.1605079287037006</v>
      </c>
      <c r="M5" s="16">
        <f>G5-2+AVERAGE(Data_Graphs2!Q$3:Q$75)</f>
        <v>3.3452350429271211</v>
      </c>
      <c r="N5" s="16">
        <f>H5+AVERAGE(Data_Graphs2!R$3:R$75)</f>
        <v>-1.4257837473538424</v>
      </c>
      <c r="P5" s="47"/>
    </row>
    <row r="6" spans="1:16">
      <c r="A6" s="34" t="s">
        <v>145</v>
      </c>
      <c r="B6" s="40">
        <v>3.5</v>
      </c>
      <c r="C6" s="33">
        <v>2.9211697710452169</v>
      </c>
      <c r="D6" s="33">
        <v>2.7041999999999975</v>
      </c>
      <c r="E6" s="33">
        <v>2.82656444177637</v>
      </c>
      <c r="F6" s="33">
        <v>1.5728482713449419</v>
      </c>
      <c r="G6" s="33">
        <v>2.7590429780733974</v>
      </c>
      <c r="H6" s="33">
        <v>-1.460098705007042</v>
      </c>
      <c r="I6" s="25">
        <v>-0.44663599243554097</v>
      </c>
      <c r="J6" s="25">
        <v>4.5385000000000426</v>
      </c>
      <c r="K6" s="16">
        <f>C6-2+AVERAGE(Data_Graphs2!M$3:M$75)</f>
        <v>3.1045685258488014</v>
      </c>
      <c r="L6" s="16">
        <f>F6-2+AVERAGE(Data_Graphs2!P$3:P$75)</f>
        <v>1.3992482739937109</v>
      </c>
      <c r="M6" s="16">
        <f>G6-2+AVERAGE(Data_Graphs2!Q$3:Q$75)</f>
        <v>3.3940220496106885</v>
      </c>
      <c r="N6" s="16">
        <f>H6+AVERAGE(Data_Graphs2!R$3:R$75)</f>
        <v>-1.1340452154448044</v>
      </c>
      <c r="P6" s="47"/>
    </row>
    <row r="7" spans="1:16">
      <c r="A7" s="34" t="s">
        <v>146</v>
      </c>
      <c r="B7" s="40">
        <v>3.75</v>
      </c>
      <c r="C7" s="33">
        <v>2.7428164190922719</v>
      </c>
      <c r="D7" s="33">
        <v>4.9618999999999582</v>
      </c>
      <c r="E7" s="33">
        <v>3.7104034328754731</v>
      </c>
      <c r="F7" s="33">
        <v>0.18211992998223497</v>
      </c>
      <c r="G7" s="33">
        <v>2.8174018557293561</v>
      </c>
      <c r="H7" s="33">
        <v>-1.3796599425902809</v>
      </c>
      <c r="I7" s="25">
        <v>-0.16660815974696583</v>
      </c>
      <c r="J7" s="25">
        <v>3.7871000000000086</v>
      </c>
      <c r="K7" s="16">
        <f>C7-2+AVERAGE(Data_Graphs2!M$3:M$75)</f>
        <v>2.9262151738958564</v>
      </c>
      <c r="L7" s="16">
        <f>F7-2+AVERAGE(Data_Graphs2!P$3:P$75)</f>
        <v>8.5199326310039236E-3</v>
      </c>
      <c r="M7" s="16">
        <f>G7-2+AVERAGE(Data_Graphs2!Q$3:Q$75)</f>
        <v>3.4523809272666472</v>
      </c>
      <c r="N7" s="16">
        <f>H7+AVERAGE(Data_Graphs2!R$3:R$75)</f>
        <v>-1.0536064530280433</v>
      </c>
      <c r="P7" s="47"/>
    </row>
    <row r="8" spans="1:16">
      <c r="A8" s="34" t="s">
        <v>147</v>
      </c>
      <c r="B8" s="40">
        <v>3.75</v>
      </c>
      <c r="C8" s="33">
        <v>2.6935512349309363</v>
      </c>
      <c r="D8" s="33">
        <v>3.1338000000000363</v>
      </c>
      <c r="E8" s="33">
        <v>2.8855129039640004</v>
      </c>
      <c r="F8" s="33">
        <v>0.18189113775699589</v>
      </c>
      <c r="G8" s="33">
        <v>2.8151246820871236</v>
      </c>
      <c r="H8" s="33">
        <v>-0.7173224811519846</v>
      </c>
      <c r="I8" s="25">
        <v>6.2331792675370153E-2</v>
      </c>
      <c r="J8" s="25">
        <v>5.2199000000000462</v>
      </c>
      <c r="K8" s="16">
        <f>C8-2+AVERAGE(Data_Graphs2!M$3:M$75)</f>
        <v>2.8769499897345208</v>
      </c>
      <c r="L8" s="16">
        <f>F8-2+AVERAGE(Data_Graphs2!P$3:P$75)</f>
        <v>8.2911404057648408E-3</v>
      </c>
      <c r="M8" s="16">
        <f>G8-2+AVERAGE(Data_Graphs2!Q$3:Q$75)</f>
        <v>3.4501037536244148</v>
      </c>
      <c r="N8" s="16">
        <f>H8+AVERAGE(Data_Graphs2!R$3:R$75)</f>
        <v>-0.39126899158974704</v>
      </c>
      <c r="P8" s="47"/>
    </row>
    <row r="9" spans="1:16">
      <c r="A9" s="34" t="s">
        <v>148</v>
      </c>
      <c r="B9" s="40">
        <v>3.5</v>
      </c>
      <c r="C9" s="33">
        <v>2.6325266460543433</v>
      </c>
      <c r="D9" s="33">
        <v>1.4192000000000269</v>
      </c>
      <c r="E9" s="33">
        <v>2.1034798285752672</v>
      </c>
      <c r="F9" s="33">
        <v>1.0357203718376329</v>
      </c>
      <c r="G9" s="33">
        <v>2.7547168930630925</v>
      </c>
      <c r="H9" s="33">
        <v>-0.39666066912268749</v>
      </c>
      <c r="I9" s="25">
        <v>0.2626057827212287</v>
      </c>
      <c r="J9" s="25">
        <v>3.9283000000000299</v>
      </c>
      <c r="K9" s="16">
        <f>C9-2+AVERAGE(Data_Graphs2!M$3:M$75)</f>
        <v>2.8159254008579278</v>
      </c>
      <c r="L9" s="16">
        <f>F9-2+AVERAGE(Data_Graphs2!P$3:P$75)</f>
        <v>0.86212037448640189</v>
      </c>
      <c r="M9" s="16">
        <f>G9-2+AVERAGE(Data_Graphs2!Q$3:Q$75)</f>
        <v>3.3896959646003837</v>
      </c>
      <c r="N9" s="16">
        <f>H9+AVERAGE(Data_Graphs2!R$3:R$75)</f>
        <v>-7.0607179560449929E-2</v>
      </c>
      <c r="P9" s="47"/>
    </row>
    <row r="10" spans="1:16">
      <c r="A10" s="34" t="s">
        <v>149</v>
      </c>
      <c r="B10" s="40">
        <v>3.5</v>
      </c>
      <c r="C10" s="33">
        <v>2.6275533743056667</v>
      </c>
      <c r="D10" s="33">
        <v>2.0724000000000129</v>
      </c>
      <c r="E10" s="33">
        <v>2.3854898485071634</v>
      </c>
      <c r="F10" s="33">
        <v>1.1598289686443684</v>
      </c>
      <c r="G10" s="33">
        <v>2.7306758521546919</v>
      </c>
      <c r="H10" s="33">
        <v>0.18062628894450028</v>
      </c>
      <c r="I10" s="25">
        <v>0.2864777976419472</v>
      </c>
      <c r="J10" s="25">
        <v>3.0158999999999905</v>
      </c>
      <c r="K10" s="16">
        <f>C10-2+AVERAGE(Data_Graphs2!M$3:M$75)</f>
        <v>2.8109521291092512</v>
      </c>
      <c r="L10" s="16">
        <f>F10-2+AVERAGE(Data_Graphs2!P$3:P$75)</f>
        <v>0.98622897129313736</v>
      </c>
      <c r="M10" s="16">
        <f>G10-2+AVERAGE(Data_Graphs2!Q$3:Q$75)</f>
        <v>3.365654923691983</v>
      </c>
      <c r="N10" s="16">
        <f>H10+AVERAGE(Data_Graphs2!R$3:R$75)</f>
        <v>0.50667977850673784</v>
      </c>
      <c r="P10" s="47"/>
    </row>
    <row r="11" spans="1:16">
      <c r="A11" s="34" t="s">
        <v>150</v>
      </c>
      <c r="B11" s="40">
        <v>3.3000000000000496</v>
      </c>
      <c r="C11" s="33">
        <v>2.6629623853001787</v>
      </c>
      <c r="D11" s="33">
        <v>3.4085000000000027</v>
      </c>
      <c r="E11" s="33">
        <v>2.9880391514377478</v>
      </c>
      <c r="F11" s="33">
        <v>1.6025803143860624</v>
      </c>
      <c r="G11" s="33">
        <v>2.7333643875817799</v>
      </c>
      <c r="H11" s="33">
        <v>0.33979798028939406</v>
      </c>
      <c r="I11" s="25">
        <v>0.13668660820955741</v>
      </c>
      <c r="J11" s="25">
        <v>3.5450999999999442</v>
      </c>
      <c r="K11" s="16">
        <f>C11-2+AVERAGE(Data_Graphs2!M$3:M$75)</f>
        <v>2.8463611401037632</v>
      </c>
      <c r="L11" s="16">
        <f>F11-2+AVERAGE(Data_Graphs2!P$3:P$75)</f>
        <v>1.4289803170348314</v>
      </c>
      <c r="M11" s="16">
        <f>G11-2+AVERAGE(Data_Graphs2!Q$3:Q$75)</f>
        <v>3.3683434591190711</v>
      </c>
      <c r="N11" s="16">
        <f>H11+AVERAGE(Data_Graphs2!R$3:R$75)</f>
        <v>0.66585146985163157</v>
      </c>
    </row>
    <row r="12" spans="1:16">
      <c r="E12" s="30"/>
    </row>
    <row r="13" spans="1:16">
      <c r="E13" s="30"/>
    </row>
    <row r="14" spans="1:16">
      <c r="E14" s="30"/>
    </row>
    <row r="15" spans="1:16">
      <c r="E15" s="30"/>
    </row>
    <row r="16" spans="1:16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9638-D729-4334-9C28-C521D30FC95E}">
  <dimension ref="A1:P160"/>
  <sheetViews>
    <sheetView workbookViewId="0">
      <selection activeCell="B3" sqref="B3:J3"/>
    </sheetView>
  </sheetViews>
  <sheetFormatPr baseColWidth="10" defaultColWidth="14.5546875" defaultRowHeight="13.8"/>
  <cols>
    <col min="1" max="1" width="8.5546875" style="29" customWidth="1"/>
    <col min="2" max="8" width="14.5546875" style="29"/>
    <col min="9" max="10" width="14.5546875" style="26"/>
    <col min="11" max="16384" width="14.5546875" style="29"/>
  </cols>
  <sheetData>
    <row r="1" spans="1:16" s="27" customFormat="1">
      <c r="A1" s="31"/>
      <c r="B1" s="31" t="s">
        <v>111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86</v>
      </c>
      <c r="H1" s="31" t="s">
        <v>95</v>
      </c>
      <c r="I1" s="70" t="s">
        <v>96</v>
      </c>
      <c r="J1" s="70" t="s">
        <v>97</v>
      </c>
      <c r="K1" s="15" t="s">
        <v>91</v>
      </c>
      <c r="L1" s="15" t="s">
        <v>94</v>
      </c>
      <c r="M1" s="15" t="s">
        <v>86</v>
      </c>
      <c r="N1" s="15" t="s">
        <v>95</v>
      </c>
    </row>
    <row r="2" spans="1:16" s="28" customFormat="1" ht="27.6">
      <c r="A2" s="32"/>
      <c r="B2" s="32" t="s">
        <v>112</v>
      </c>
      <c r="C2" s="32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22" t="s">
        <v>104</v>
      </c>
      <c r="J2" s="22" t="s">
        <v>105</v>
      </c>
      <c r="K2" s="19" t="s">
        <v>98</v>
      </c>
      <c r="L2" s="19" t="s">
        <v>101</v>
      </c>
      <c r="M2" s="19" t="s">
        <v>102</v>
      </c>
      <c r="N2" s="19" t="s">
        <v>103</v>
      </c>
    </row>
    <row r="3" spans="1:16">
      <c r="A3" s="34" t="s">
        <v>79</v>
      </c>
      <c r="B3" s="40">
        <v>2</v>
      </c>
      <c r="C3" s="33">
        <v>4.2760894016331319</v>
      </c>
      <c r="D3" s="33">
        <v>12.259527085539524</v>
      </c>
      <c r="E3" s="33">
        <v>7.7511177524492991</v>
      </c>
      <c r="F3" s="33">
        <v>14.045665127065377</v>
      </c>
      <c r="G3" s="33">
        <v>3.6669444444444443</v>
      </c>
      <c r="H3" s="33">
        <v>-2.031370690199219</v>
      </c>
      <c r="I3" s="25">
        <v>-0.43244844199999999</v>
      </c>
      <c r="J3" s="25">
        <v>2.8454722280000002</v>
      </c>
      <c r="K3" s="16">
        <f>C3-2+AVERAGE(Data_Graphs2!M$3:M$75)</f>
        <v>4.4594881564367164</v>
      </c>
      <c r="L3" s="16">
        <f>F3-2+AVERAGE(Data_Graphs2!P$3:P$75)</f>
        <v>13.872065129714146</v>
      </c>
      <c r="M3" s="16">
        <f>G3-2+AVERAGE(Data_Graphs2!Q$3:Q$75)</f>
        <v>4.3019235159817359</v>
      </c>
      <c r="N3" s="16">
        <f>H3+AVERAGE(Data_Graphs2!R$3:R$75)</f>
        <v>-1.7053172006369814</v>
      </c>
    </row>
    <row r="4" spans="1:16">
      <c r="A4" s="34" t="s">
        <v>143</v>
      </c>
      <c r="B4" s="40">
        <v>2.1297999999999853</v>
      </c>
      <c r="C4" s="33">
        <v>3.1196831072088593</v>
      </c>
      <c r="D4" s="33">
        <v>4.6710999999999654</v>
      </c>
      <c r="E4" s="33">
        <v>3.7961474149725882</v>
      </c>
      <c r="F4" s="33">
        <v>5.3745503134226613</v>
      </c>
      <c r="G4" s="33">
        <v>2.7332424962269184</v>
      </c>
      <c r="H4" s="33">
        <v>-0.76984972561365173</v>
      </c>
      <c r="I4" s="25">
        <v>-0.37340481725551999</v>
      </c>
      <c r="J4" s="25">
        <v>3.3681000000000343</v>
      </c>
      <c r="K4" s="16">
        <f>C4-2+AVERAGE(Data_Graphs2!M$3:M$75)</f>
        <v>3.3030818620124438</v>
      </c>
      <c r="L4" s="16">
        <f>F4-2+AVERAGE(Data_Graphs2!P$3:P$75)</f>
        <v>5.2009503160714301</v>
      </c>
      <c r="M4" s="16">
        <f>G4-2+AVERAGE(Data_Graphs2!Q$3:Q$75)</f>
        <v>3.3682215677642096</v>
      </c>
      <c r="N4" s="16">
        <f>H4+AVERAGE(Data_Graphs2!R$3:R$75)</f>
        <v>-0.44379623605141416</v>
      </c>
      <c r="P4" s="47"/>
    </row>
    <row r="5" spans="1:16">
      <c r="A5" s="34" t="s">
        <v>144</v>
      </c>
      <c r="B5" s="40">
        <v>2.1297999999999853</v>
      </c>
      <c r="C5" s="33">
        <v>3.0231235969595209</v>
      </c>
      <c r="D5" s="33">
        <v>1.7456999999999883</v>
      </c>
      <c r="E5" s="33">
        <v>2.4661285859772581</v>
      </c>
      <c r="F5" s="33">
        <v>4.8197255374528245</v>
      </c>
      <c r="G5" s="33">
        <v>2.8134677702200999</v>
      </c>
      <c r="H5" s="33">
        <v>1.7205795795142784E-2</v>
      </c>
      <c r="I5" s="25">
        <v>-0.48971714716640491</v>
      </c>
      <c r="J5" s="25">
        <v>4.7310999999999757</v>
      </c>
      <c r="K5" s="16">
        <f>C5-2+AVERAGE(Data_Graphs2!M$3:M$75)</f>
        <v>3.2065223517631054</v>
      </c>
      <c r="L5" s="16">
        <f>F5-2+AVERAGE(Data_Graphs2!P$3:P$75)</f>
        <v>4.6461255401015933</v>
      </c>
      <c r="M5" s="16">
        <f>G5-2+AVERAGE(Data_Graphs2!Q$3:Q$75)</f>
        <v>3.448446841757391</v>
      </c>
      <c r="N5" s="16">
        <f>H5+AVERAGE(Data_Graphs2!R$3:R$75)</f>
        <v>0.34325928535738037</v>
      </c>
      <c r="P5" s="47"/>
    </row>
    <row r="6" spans="1:16">
      <c r="A6" s="34" t="s">
        <v>145</v>
      </c>
      <c r="B6" s="40">
        <v>2.1297999999999853</v>
      </c>
      <c r="C6" s="33">
        <v>3.0972200842391433</v>
      </c>
      <c r="D6" s="33">
        <v>2.7041999999999975</v>
      </c>
      <c r="E6" s="33">
        <v>2.92585153690835</v>
      </c>
      <c r="F6" s="33">
        <v>2.2391235000871124</v>
      </c>
      <c r="G6" s="33">
        <v>2.9234879160949609</v>
      </c>
      <c r="H6" s="33">
        <v>0.29826030233182427</v>
      </c>
      <c r="I6" s="25">
        <v>-0.19840742969986255</v>
      </c>
      <c r="J6" s="25">
        <v>4.5385000000000426</v>
      </c>
      <c r="K6" s="16">
        <f>C6-2+AVERAGE(Data_Graphs2!M$3:M$75)</f>
        <v>3.2806188390427278</v>
      </c>
      <c r="L6" s="16">
        <f>F6-2+AVERAGE(Data_Graphs2!P$3:P$75)</f>
        <v>2.0655235027358811</v>
      </c>
      <c r="M6" s="16">
        <f>G6-2+AVERAGE(Data_Graphs2!Q$3:Q$75)</f>
        <v>3.5584669876322521</v>
      </c>
      <c r="N6" s="16">
        <f>H6+AVERAGE(Data_Graphs2!R$3:R$75)</f>
        <v>0.62431379189406178</v>
      </c>
      <c r="P6" s="47"/>
    </row>
    <row r="7" spans="1:16">
      <c r="A7" s="34" t="s">
        <v>146</v>
      </c>
      <c r="B7" s="40">
        <v>2.1297999999999853</v>
      </c>
      <c r="C7" s="33">
        <v>3.0228491302583769</v>
      </c>
      <c r="D7" s="33">
        <v>4.9618999999999582</v>
      </c>
      <c r="E7" s="33">
        <v>3.8683334809918195</v>
      </c>
      <c r="F7" s="33">
        <v>0.86937543496445979</v>
      </c>
      <c r="G7" s="33">
        <v>3.0516495587537671</v>
      </c>
      <c r="H7" s="33">
        <v>0.69379521929531907</v>
      </c>
      <c r="I7" s="25">
        <v>0.19424620437078288</v>
      </c>
      <c r="J7" s="25">
        <v>3.7871000000000086</v>
      </c>
      <c r="K7" s="16">
        <f>C7-2+AVERAGE(Data_Graphs2!M$3:M$75)</f>
        <v>3.2062478850619613</v>
      </c>
      <c r="L7" s="16">
        <f>F7-2+AVERAGE(Data_Graphs2!P$3:P$75)</f>
        <v>0.6957754376132288</v>
      </c>
      <c r="M7" s="16">
        <f>G7-2+AVERAGE(Data_Graphs2!Q$3:Q$75)</f>
        <v>3.6866286302910583</v>
      </c>
      <c r="N7" s="16">
        <f>H7+AVERAGE(Data_Graphs2!R$3:R$75)</f>
        <v>1.0198487088575567</v>
      </c>
      <c r="P7" s="47"/>
    </row>
    <row r="8" spans="1:16">
      <c r="A8" s="34" t="s">
        <v>147</v>
      </c>
      <c r="B8" s="40">
        <v>2.1297999999999853</v>
      </c>
      <c r="C8" s="33">
        <v>3.0741355470309508</v>
      </c>
      <c r="D8" s="33">
        <v>3.1338000000000363</v>
      </c>
      <c r="E8" s="33">
        <v>3.1001510384590447</v>
      </c>
      <c r="F8" s="33">
        <v>0.92887093595391468</v>
      </c>
      <c r="G8" s="33">
        <v>3.1155870467695466</v>
      </c>
      <c r="H8" s="33">
        <v>1.3460903213915822</v>
      </c>
      <c r="I8" s="25">
        <v>0.54428338741957905</v>
      </c>
      <c r="J8" s="25">
        <v>5.2199000000000462</v>
      </c>
      <c r="K8" s="16">
        <f>C8-2+AVERAGE(Data_Graphs2!M$3:M$75)</f>
        <v>3.2575343018345353</v>
      </c>
      <c r="L8" s="16">
        <f>F8-2+AVERAGE(Data_Graphs2!P$3:P$75)</f>
        <v>0.75527093860268368</v>
      </c>
      <c r="M8" s="16">
        <f>G8-2+AVERAGE(Data_Graphs2!Q$3:Q$75)</f>
        <v>3.7505661183068377</v>
      </c>
      <c r="N8" s="16">
        <f>H8+AVERAGE(Data_Graphs2!R$3:R$75)</f>
        <v>1.6721438109538198</v>
      </c>
      <c r="P8" s="47"/>
    </row>
    <row r="9" spans="1:16">
      <c r="A9" s="34" t="s">
        <v>148</v>
      </c>
      <c r="B9" s="40">
        <v>2.1297999999999853</v>
      </c>
      <c r="C9" s="33">
        <v>3.0964775498516768</v>
      </c>
      <c r="D9" s="33">
        <v>1.4192000000000269</v>
      </c>
      <c r="E9" s="33">
        <v>2.3651342197898497</v>
      </c>
      <c r="F9" s="33">
        <v>1.7255325336749225</v>
      </c>
      <c r="G9" s="33">
        <v>3.1059549700468723</v>
      </c>
      <c r="H9" s="33">
        <v>1.3337787694332484</v>
      </c>
      <c r="I9" s="25">
        <v>0.84450014912724436</v>
      </c>
      <c r="J9" s="25">
        <v>3.9283000000000299</v>
      </c>
      <c r="K9" s="16">
        <f>C9-2+AVERAGE(Data_Graphs2!M$3:M$75)</f>
        <v>3.2798763046552613</v>
      </c>
      <c r="L9" s="16">
        <f>F9-2+AVERAGE(Data_Graphs2!P$3:P$75)</f>
        <v>1.5519325363236915</v>
      </c>
      <c r="M9" s="16">
        <f>G9-2+AVERAGE(Data_Graphs2!Q$3:Q$75)</f>
        <v>3.7409340415841634</v>
      </c>
      <c r="N9" s="16">
        <f>H9+AVERAGE(Data_Graphs2!R$3:R$75)</f>
        <v>1.6598322589954859</v>
      </c>
      <c r="P9" s="47"/>
    </row>
    <row r="10" spans="1:16">
      <c r="A10" s="34" t="s">
        <v>149</v>
      </c>
      <c r="B10" s="40">
        <v>2.1297999999999853</v>
      </c>
      <c r="C10" s="33">
        <v>3.1595638113513771</v>
      </c>
      <c r="D10" s="33">
        <v>2.0724000000000133</v>
      </c>
      <c r="E10" s="33">
        <v>2.6855277746878325</v>
      </c>
      <c r="F10" s="33">
        <v>1.7346214652201466</v>
      </c>
      <c r="G10" s="33">
        <v>3.1288108768866643</v>
      </c>
      <c r="H10" s="33">
        <v>1.9053708463013648</v>
      </c>
      <c r="I10" s="25">
        <v>0.92744491398371698</v>
      </c>
      <c r="J10" s="25">
        <v>3.0158999999999905</v>
      </c>
      <c r="K10" s="16">
        <f>C10-2+AVERAGE(Data_Graphs2!M$3:M$75)</f>
        <v>3.3429625661549616</v>
      </c>
      <c r="L10" s="16">
        <f>F10-2+AVERAGE(Data_Graphs2!P$3:P$75)</f>
        <v>1.5610214678689156</v>
      </c>
      <c r="M10" s="16">
        <f>G10-2+AVERAGE(Data_Graphs2!Q$3:Q$75)</f>
        <v>3.7637899484239554</v>
      </c>
      <c r="N10" s="16">
        <f>H10+AVERAGE(Data_Graphs2!R$3:R$75)</f>
        <v>2.2314243358636023</v>
      </c>
      <c r="P10" s="47"/>
    </row>
    <row r="11" spans="1:16">
      <c r="A11" s="34" t="s">
        <v>150</v>
      </c>
      <c r="B11" s="40">
        <v>2.1297999999999853</v>
      </c>
      <c r="C11" s="33">
        <v>3.2420479559044169</v>
      </c>
      <c r="D11" s="33">
        <v>3.4085000000000027</v>
      </c>
      <c r="E11" s="33">
        <v>3.314626040691421</v>
      </c>
      <c r="F11" s="33">
        <v>2.1218253974401233</v>
      </c>
      <c r="G11" s="33">
        <v>3.1653802560080835</v>
      </c>
      <c r="H11" s="33">
        <v>1.7999344870026126</v>
      </c>
      <c r="I11" s="25">
        <v>0.83116758488389952</v>
      </c>
      <c r="J11" s="25">
        <v>3.5450999999999442</v>
      </c>
      <c r="K11" s="16">
        <f>C11-2+AVERAGE(Data_Graphs2!M$3:M$75)</f>
        <v>3.4254467107080013</v>
      </c>
      <c r="L11" s="16">
        <f>F11-2+AVERAGE(Data_Graphs2!P$3:P$75)</f>
        <v>1.9482254000888923</v>
      </c>
      <c r="M11" s="16">
        <f>G11-2+AVERAGE(Data_Graphs2!Q$3:Q$75)</f>
        <v>3.8003593275453746</v>
      </c>
      <c r="N11" s="16">
        <f>H11+AVERAGE(Data_Graphs2!R$3:R$75)</f>
        <v>2.1259879765648502</v>
      </c>
    </row>
    <row r="12" spans="1:16">
      <c r="E12" s="30"/>
    </row>
    <row r="13" spans="1:16">
      <c r="E13" s="30"/>
    </row>
    <row r="14" spans="1:16">
      <c r="E14" s="30"/>
    </row>
    <row r="15" spans="1:16">
      <c r="E15" s="30"/>
    </row>
    <row r="16" spans="1:16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DDEC-8945-47A4-BE61-255505460C2E}">
  <dimension ref="A1:P160"/>
  <sheetViews>
    <sheetView workbookViewId="0">
      <selection activeCell="F13" sqref="F13"/>
    </sheetView>
  </sheetViews>
  <sheetFormatPr baseColWidth="10" defaultColWidth="14.5546875" defaultRowHeight="13.8"/>
  <cols>
    <col min="1" max="1" width="8.5546875" style="29" customWidth="1"/>
    <col min="2" max="8" width="14.5546875" style="29"/>
    <col min="9" max="10" width="14.5546875" style="26"/>
    <col min="11" max="16384" width="14.5546875" style="29"/>
  </cols>
  <sheetData>
    <row r="1" spans="1:16" s="27" customFormat="1">
      <c r="A1" s="31"/>
      <c r="B1" s="31" t="s">
        <v>111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86</v>
      </c>
      <c r="H1" s="31" t="s">
        <v>95</v>
      </c>
      <c r="I1" s="70" t="s">
        <v>96</v>
      </c>
      <c r="J1" s="70" t="s">
        <v>97</v>
      </c>
      <c r="K1" s="15" t="s">
        <v>91</v>
      </c>
      <c r="L1" s="15" t="s">
        <v>94</v>
      </c>
      <c r="M1" s="15" t="s">
        <v>86</v>
      </c>
      <c r="N1" s="15" t="s">
        <v>95</v>
      </c>
    </row>
    <row r="2" spans="1:16" s="28" customFormat="1" ht="27.6">
      <c r="A2" s="32"/>
      <c r="B2" s="32" t="s">
        <v>112</v>
      </c>
      <c r="C2" s="32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22" t="s">
        <v>104</v>
      </c>
      <c r="J2" s="22" t="s">
        <v>105</v>
      </c>
      <c r="K2" s="19" t="s">
        <v>98</v>
      </c>
      <c r="L2" s="19" t="s">
        <v>101</v>
      </c>
      <c r="M2" s="19" t="s">
        <v>102</v>
      </c>
      <c r="N2" s="19" t="s">
        <v>103</v>
      </c>
    </row>
    <row r="3" spans="1:16">
      <c r="A3" s="34" t="s">
        <v>79</v>
      </c>
      <c r="B3" s="40">
        <v>2</v>
      </c>
      <c r="C3" s="33">
        <v>4.2760894016331319</v>
      </c>
      <c r="D3" s="33">
        <v>12.259527085539524</v>
      </c>
      <c r="E3" s="33">
        <v>7.7511177524492991</v>
      </c>
      <c r="F3" s="33">
        <v>14.045665127065377</v>
      </c>
      <c r="G3" s="33">
        <v>3.6669444444444443</v>
      </c>
      <c r="H3" s="33">
        <v>-2.031370690199219</v>
      </c>
      <c r="I3" s="25">
        <v>-0.43244844199999999</v>
      </c>
      <c r="J3" s="25">
        <v>2.8454722280000002</v>
      </c>
      <c r="K3" s="16">
        <f>C3-2+AVERAGE(Data_Graphs2!M$3:M$75)</f>
        <v>4.4594881564367164</v>
      </c>
      <c r="L3" s="16">
        <f>F3-2+AVERAGE(Data_Graphs2!P$3:P$75)</f>
        <v>13.872065129714146</v>
      </c>
      <c r="M3" s="16">
        <f>G3-2+AVERAGE(Data_Graphs2!Q$3:Q$75)</f>
        <v>4.3019235159817359</v>
      </c>
      <c r="N3" s="16">
        <f>H3+AVERAGE(Data_Graphs2!R$3:R$75)</f>
        <v>-1.7053172006369814</v>
      </c>
    </row>
    <row r="4" spans="1:16">
      <c r="A4" s="34" t="s">
        <v>143</v>
      </c>
      <c r="B4" s="40">
        <v>4</v>
      </c>
      <c r="C4" s="33">
        <v>3.0552146607290944</v>
      </c>
      <c r="D4" s="33">
        <v>4.6710999999999654</v>
      </c>
      <c r="E4" s="33">
        <v>3.759789145211391</v>
      </c>
      <c r="F4" s="33">
        <v>5.1233192386241893</v>
      </c>
      <c r="G4" s="33">
        <v>2.64674924902911</v>
      </c>
      <c r="H4" s="33">
        <v>-3.1947519942083367</v>
      </c>
      <c r="I4" s="25">
        <v>-0.38727939493119018</v>
      </c>
      <c r="J4" s="25">
        <v>3.3681000000000343</v>
      </c>
      <c r="K4" s="16">
        <f>C4-2+AVERAGE(Data_Graphs2!M$3:M$75)</f>
        <v>3.2386134155326789</v>
      </c>
      <c r="L4" s="16">
        <f>F4-2+AVERAGE(Data_Graphs2!P$3:P$75)</f>
        <v>4.949719241272958</v>
      </c>
      <c r="M4" s="16">
        <f>G4-2+AVERAGE(Data_Graphs2!Q$3:Q$75)</f>
        <v>3.2817283205664012</v>
      </c>
      <c r="N4" s="16">
        <f>H4+AVERAGE(Data_Graphs2!R$3:R$75)</f>
        <v>-2.8686985046460993</v>
      </c>
      <c r="P4" s="47"/>
    </row>
    <row r="5" spans="1:16">
      <c r="A5" s="34" t="s">
        <v>144</v>
      </c>
      <c r="B5" s="40">
        <v>4.25</v>
      </c>
      <c r="C5" s="33">
        <v>2.8577920872508709</v>
      </c>
      <c r="D5" s="33">
        <v>1.7456999999999876</v>
      </c>
      <c r="E5" s="33">
        <v>2.3728865744468717</v>
      </c>
      <c r="F5" s="33">
        <v>3.8868240919641628</v>
      </c>
      <c r="G5" s="33">
        <v>2.629784292155398</v>
      </c>
      <c r="H5" s="33">
        <v>-2.7156011288474078</v>
      </c>
      <c r="I5" s="25">
        <v>-0.72176429760910155</v>
      </c>
      <c r="J5" s="25">
        <v>4.7310999999999757</v>
      </c>
      <c r="K5" s="16">
        <f>C5-2+AVERAGE(Data_Graphs2!M$3:M$75)</f>
        <v>3.0411908420544553</v>
      </c>
      <c r="L5" s="16">
        <f>F5-2+AVERAGE(Data_Graphs2!P$3:P$75)</f>
        <v>3.713224094612932</v>
      </c>
      <c r="M5" s="16">
        <f>G5-2+AVERAGE(Data_Graphs2!Q$3:Q$75)</f>
        <v>3.2647633636926892</v>
      </c>
      <c r="N5" s="16">
        <f>H5+AVERAGE(Data_Graphs2!R$3:R$75)</f>
        <v>-2.38954763928517</v>
      </c>
      <c r="P5" s="47"/>
    </row>
    <row r="6" spans="1:16">
      <c r="A6" s="34" t="s">
        <v>145</v>
      </c>
      <c r="B6" s="40">
        <v>4.25</v>
      </c>
      <c r="C6" s="33">
        <v>2.7879554335283361</v>
      </c>
      <c r="D6" s="33">
        <v>2.7041999999999975</v>
      </c>
      <c r="E6" s="33">
        <v>2.7514355518469742</v>
      </c>
      <c r="F6" s="33">
        <v>1.203704501122798</v>
      </c>
      <c r="G6" s="33">
        <v>2.6459584587711871</v>
      </c>
      <c r="H6" s="33">
        <v>-2.4187476399592351</v>
      </c>
      <c r="I6" s="25">
        <v>-0.63039759459277422</v>
      </c>
      <c r="J6" s="25">
        <v>4.5385000000000426</v>
      </c>
      <c r="K6" s="16">
        <f>C6-2+AVERAGE(Data_Graphs2!M$3:M$75)</f>
        <v>2.9713541883319206</v>
      </c>
      <c r="L6" s="16">
        <f>F6-2+AVERAGE(Data_Graphs2!P$3:P$75)</f>
        <v>1.030104503771567</v>
      </c>
      <c r="M6" s="16">
        <f>G6-2+AVERAGE(Data_Graphs2!Q$3:Q$75)</f>
        <v>3.2809375303084782</v>
      </c>
      <c r="N6" s="16">
        <f>H6+AVERAGE(Data_Graphs2!R$3:R$75)</f>
        <v>-2.0926941503969978</v>
      </c>
      <c r="P6" s="47"/>
    </row>
    <row r="7" spans="1:16">
      <c r="A7" s="34" t="s">
        <v>146</v>
      </c>
      <c r="B7" s="40">
        <v>4.5</v>
      </c>
      <c r="C7" s="33">
        <v>2.5580369321496019</v>
      </c>
      <c r="D7" s="33">
        <v>4.9618999999999582</v>
      </c>
      <c r="E7" s="33">
        <v>3.606193345624416</v>
      </c>
      <c r="F7" s="33">
        <v>-0.16553734698066574</v>
      </c>
      <c r="G7" s="33">
        <v>2.673719740000899</v>
      </c>
      <c r="H7" s="33">
        <v>-2.3339127761582872</v>
      </c>
      <c r="I7" s="25">
        <v>-0.40225712625393972</v>
      </c>
      <c r="J7" s="25">
        <v>3.7871000000000086</v>
      </c>
      <c r="K7" s="16">
        <f>C7-2+AVERAGE(Data_Graphs2!M$3:M$75)</f>
        <v>2.7414356869531864</v>
      </c>
      <c r="L7" s="16">
        <f>F7-2+AVERAGE(Data_Graphs2!P$3:P$75)</f>
        <v>-0.33913734433189657</v>
      </c>
      <c r="M7" s="16">
        <f>G7-2+AVERAGE(Data_Graphs2!Q$3:Q$75)</f>
        <v>3.3086988115381901</v>
      </c>
      <c r="N7" s="16">
        <f>H7+AVERAGE(Data_Graphs2!R$3:R$75)</f>
        <v>-2.0078592865960498</v>
      </c>
      <c r="P7" s="47"/>
    </row>
    <row r="8" spans="1:16">
      <c r="A8" s="34" t="s">
        <v>147</v>
      </c>
      <c r="B8" s="40">
        <v>4.5</v>
      </c>
      <c r="C8" s="33">
        <v>2.4644176201555115</v>
      </c>
      <c r="D8" s="33">
        <v>3.1338000000000363</v>
      </c>
      <c r="E8" s="33">
        <v>2.7562884192391031</v>
      </c>
      <c r="F8" s="33">
        <v>-0.15080976427382567</v>
      </c>
      <c r="G8" s="33">
        <v>2.6428177856799948</v>
      </c>
      <c r="H8" s="33">
        <v>-1.6676576021647764</v>
      </c>
      <c r="I8" s="25">
        <v>-0.21761085445575437</v>
      </c>
      <c r="J8" s="25">
        <v>5.2199000000000462</v>
      </c>
      <c r="K8" s="16">
        <f>C8-2+AVERAGE(Data_Graphs2!M$3:M$75)</f>
        <v>2.6478163749590959</v>
      </c>
      <c r="L8" s="16">
        <f>F8-2+AVERAGE(Data_Graphs2!P$3:P$75)</f>
        <v>-0.32440976162505675</v>
      </c>
      <c r="M8" s="16">
        <f>G8-2+AVERAGE(Data_Graphs2!Q$3:Q$75)</f>
        <v>3.277796857217286</v>
      </c>
      <c r="N8" s="16">
        <f>H8+AVERAGE(Data_Graphs2!R$3:R$75)</f>
        <v>-1.3416041126025389</v>
      </c>
      <c r="P8" s="47"/>
    </row>
    <row r="9" spans="1:16">
      <c r="A9" s="34" t="s">
        <v>148</v>
      </c>
      <c r="B9" s="40">
        <v>4.25</v>
      </c>
      <c r="C9" s="33">
        <v>2.3687340827619208</v>
      </c>
      <c r="D9" s="33">
        <v>1.4192000000000269</v>
      </c>
      <c r="E9" s="33">
        <v>1.9547087366552391</v>
      </c>
      <c r="F9" s="33">
        <v>0.71623718522581081</v>
      </c>
      <c r="G9" s="33">
        <v>2.5556133082032031</v>
      </c>
      <c r="H9" s="33">
        <v>-1.3434620601586666</v>
      </c>
      <c r="I9" s="25">
        <v>-5.611340288660574E-2</v>
      </c>
      <c r="J9" s="25">
        <v>3.9283000000000299</v>
      </c>
      <c r="K9" s="16">
        <f>C9-2+AVERAGE(Data_Graphs2!M$3:M$75)</f>
        <v>2.5521328375655052</v>
      </c>
      <c r="L9" s="16">
        <f>F9-2+AVERAGE(Data_Graphs2!P$3:P$75)</f>
        <v>0.54263718787457971</v>
      </c>
      <c r="M9" s="16">
        <f>G9-2+AVERAGE(Data_Graphs2!Q$3:Q$75)</f>
        <v>3.1905923797404943</v>
      </c>
      <c r="N9" s="16">
        <f>H9+AVERAGE(Data_Graphs2!R$3:R$75)</f>
        <v>-1.0174085705964291</v>
      </c>
      <c r="P9" s="47"/>
    </row>
    <row r="10" spans="1:16">
      <c r="A10" s="34" t="s">
        <v>149</v>
      </c>
      <c r="B10" s="40">
        <v>4</v>
      </c>
      <c r="C10" s="33">
        <v>2.3411518345150415</v>
      </c>
      <c r="D10" s="33">
        <v>2.0724000000000129</v>
      </c>
      <c r="E10" s="33">
        <v>2.2239679721114434</v>
      </c>
      <c r="F10" s="33">
        <v>0.88600664772344684</v>
      </c>
      <c r="G10" s="33">
        <v>2.5181846732370397</v>
      </c>
      <c r="H10" s="33">
        <v>-0.43881329557165799</v>
      </c>
      <c r="I10" s="25">
        <v>-6.5068015411731239E-2</v>
      </c>
      <c r="J10" s="25">
        <v>3.0158999999999905</v>
      </c>
      <c r="K10" s="16">
        <f>C10-2+AVERAGE(Data_Graphs2!M$3:M$75)</f>
        <v>2.524550589318626</v>
      </c>
      <c r="L10" s="16">
        <f>F10-2+AVERAGE(Data_Graphs2!P$3:P$75)</f>
        <v>0.71240665037221595</v>
      </c>
      <c r="M10" s="16">
        <f>G10-2+AVERAGE(Data_Graphs2!Q$3:Q$75)</f>
        <v>3.1531637447743308</v>
      </c>
      <c r="N10" s="16">
        <f>H10+AVERAGE(Data_Graphs2!R$3:R$75)</f>
        <v>-0.11275980600942043</v>
      </c>
      <c r="P10" s="47"/>
    </row>
    <row r="11" spans="1:16">
      <c r="A11" s="34" t="s">
        <v>150</v>
      </c>
      <c r="B11" s="40">
        <v>4</v>
      </c>
      <c r="C11" s="33">
        <v>2.3535421333336983</v>
      </c>
      <c r="D11" s="33">
        <v>3.4085000000000027</v>
      </c>
      <c r="E11" s="33">
        <v>2.8135354119362104</v>
      </c>
      <c r="F11" s="33">
        <v>1.3996518753976637</v>
      </c>
      <c r="G11" s="33">
        <v>2.5001689977400749</v>
      </c>
      <c r="H11" s="33">
        <v>-0.53819411824186891</v>
      </c>
      <c r="I11" s="25">
        <v>-0.21896908780380403</v>
      </c>
      <c r="J11" s="25">
        <v>3.5450999999999442</v>
      </c>
      <c r="K11" s="16">
        <f>C11-2+AVERAGE(Data_Graphs2!M$3:M$75)</f>
        <v>2.5369408881372828</v>
      </c>
      <c r="L11" s="16">
        <f>F11-2+AVERAGE(Data_Graphs2!P$3:P$75)</f>
        <v>1.2260518780464327</v>
      </c>
      <c r="M11" s="16">
        <f>G11-2+AVERAGE(Data_Graphs2!Q$3:Q$75)</f>
        <v>3.1351480692773661</v>
      </c>
      <c r="N11" s="16">
        <f>H11+AVERAGE(Data_Graphs2!R$3:R$75)</f>
        <v>-0.21214062867963135</v>
      </c>
    </row>
    <row r="12" spans="1:16">
      <c r="E12" s="30"/>
    </row>
    <row r="13" spans="1:16">
      <c r="E13" s="30"/>
    </row>
    <row r="14" spans="1:16">
      <c r="E14" s="30"/>
    </row>
    <row r="15" spans="1:16">
      <c r="E15" s="30"/>
    </row>
    <row r="16" spans="1:16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1"/>
  <sheetViews>
    <sheetView workbookViewId="0">
      <pane xSplit="1" ySplit="2" topLeftCell="J69" activePane="bottomRight" state="frozen"/>
      <selection activeCell="B3" sqref="B3:J11"/>
      <selection pane="topRight" activeCell="B3" sqref="B3:J11"/>
      <selection pane="bottomLeft" activeCell="B3" sqref="B3:J11"/>
      <selection pane="bottomRight" activeCell="T74" sqref="T74"/>
    </sheetView>
  </sheetViews>
  <sheetFormatPr baseColWidth="10" defaultColWidth="14.5546875" defaultRowHeight="13.8"/>
  <cols>
    <col min="1" max="1" width="8.5546875" style="1" customWidth="1"/>
    <col min="2" max="2" width="21.6640625" style="3" customWidth="1"/>
    <col min="3" max="16384" width="14.5546875" style="1"/>
  </cols>
  <sheetData>
    <row r="1" spans="1:22" s="2" customFormat="1">
      <c r="A1" s="14"/>
      <c r="B1" s="41" t="s">
        <v>111</v>
      </c>
      <c r="C1" s="13" t="s">
        <v>80</v>
      </c>
      <c r="D1" s="58" t="s">
        <v>81</v>
      </c>
      <c r="E1" s="13" t="s">
        <v>88</v>
      </c>
      <c r="F1" s="60" t="s">
        <v>90</v>
      </c>
      <c r="G1" s="13" t="s">
        <v>82</v>
      </c>
      <c r="H1" s="13" t="s">
        <v>118</v>
      </c>
      <c r="I1" s="13" t="s">
        <v>122</v>
      </c>
      <c r="J1" s="13" t="s">
        <v>119</v>
      </c>
      <c r="K1" s="60" t="s">
        <v>96</v>
      </c>
      <c r="L1" s="60" t="s">
        <v>97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86</v>
      </c>
      <c r="R1" s="15" t="s">
        <v>95</v>
      </c>
      <c r="S1" s="21" t="s">
        <v>106</v>
      </c>
      <c r="T1" s="60" t="s">
        <v>141</v>
      </c>
      <c r="U1" s="21" t="s">
        <v>107</v>
      </c>
      <c r="V1" s="21" t="s">
        <v>108</v>
      </c>
    </row>
    <row r="2" spans="1:22" s="17" customFormat="1" ht="55.2">
      <c r="A2" s="20"/>
      <c r="B2" s="42" t="s">
        <v>112</v>
      </c>
      <c r="C2" s="18" t="s">
        <v>83</v>
      </c>
      <c r="D2" s="18" t="s">
        <v>84</v>
      </c>
      <c r="E2" s="18" t="s">
        <v>89</v>
      </c>
      <c r="F2" s="18" t="s">
        <v>87</v>
      </c>
      <c r="G2" s="18" t="s">
        <v>85</v>
      </c>
      <c r="H2" s="18" t="s">
        <v>125</v>
      </c>
      <c r="I2" s="18" t="s">
        <v>123</v>
      </c>
      <c r="J2" s="18" t="s">
        <v>121</v>
      </c>
      <c r="K2" s="18" t="s">
        <v>104</v>
      </c>
      <c r="L2" s="18" t="s">
        <v>120</v>
      </c>
      <c r="M2" s="19" t="s">
        <v>98</v>
      </c>
      <c r="N2" s="19" t="s">
        <v>99</v>
      </c>
      <c r="O2" s="19" t="s">
        <v>100</v>
      </c>
      <c r="P2" s="19" t="s">
        <v>101</v>
      </c>
      <c r="Q2" s="19" t="s">
        <v>102</v>
      </c>
      <c r="R2" s="19" t="s">
        <v>103</v>
      </c>
      <c r="S2" s="22" t="s">
        <v>109</v>
      </c>
      <c r="T2" s="22" t="s">
        <v>142</v>
      </c>
      <c r="U2" s="22" t="s">
        <v>110</v>
      </c>
      <c r="V2" s="61" t="s">
        <v>151</v>
      </c>
    </row>
    <row r="3" spans="1:22">
      <c r="A3" s="5" t="s">
        <v>0</v>
      </c>
      <c r="B3" s="12">
        <v>2.7166666666666668</v>
      </c>
      <c r="C3" s="10">
        <v>64.636872100565995</v>
      </c>
      <c r="D3" s="11">
        <v>49.012715079642966</v>
      </c>
      <c r="E3" s="10">
        <v>56.399489428853464</v>
      </c>
      <c r="F3" s="10">
        <v>71.765527461437571</v>
      </c>
      <c r="G3" s="12">
        <v>3.4652357256778337</v>
      </c>
      <c r="H3" s="12">
        <v>100</v>
      </c>
      <c r="I3" s="12"/>
      <c r="J3" s="10">
        <v>-1.94931050524959</v>
      </c>
      <c r="K3" s="10">
        <v>-0.69548864099999996</v>
      </c>
      <c r="L3" s="6">
        <v>5.1824863609999996</v>
      </c>
      <c r="M3" s="16">
        <v>0.93834922815236865</v>
      </c>
      <c r="N3" s="16">
        <v>-9.068545767853708</v>
      </c>
      <c r="O3" s="16">
        <v>-2.8866538983843726</v>
      </c>
      <c r="P3" s="16">
        <v>-2.5683170545451328</v>
      </c>
      <c r="Q3" s="16">
        <v>1.9736111111111108</v>
      </c>
      <c r="R3" s="16">
        <v>2.2245225624239362</v>
      </c>
      <c r="S3" s="25">
        <v>1.4786455508832619</v>
      </c>
      <c r="T3" s="25"/>
      <c r="U3" s="25">
        <v>-1.018423459865736</v>
      </c>
      <c r="V3" s="25">
        <v>-2.4656375555085708</v>
      </c>
    </row>
    <row r="4" spans="1:22">
      <c r="A4" s="5" t="s">
        <v>1</v>
      </c>
      <c r="B4" s="8">
        <v>2.4500000000000002</v>
      </c>
      <c r="C4" s="6">
        <v>64.908054411304121</v>
      </c>
      <c r="D4" s="7">
        <v>49.846049627822339</v>
      </c>
      <c r="E4" s="6">
        <v>57.016421964970867</v>
      </c>
      <c r="F4" s="6">
        <v>73.405571823761719</v>
      </c>
      <c r="G4" s="8">
        <v>3.4580558213716066</v>
      </c>
      <c r="H4" s="8">
        <f t="shared" ref="H4:H35" si="0">H3*(1+J4/100)^(1/4)</f>
        <v>101.91820108437055</v>
      </c>
      <c r="I4" s="8"/>
      <c r="J4" s="6">
        <f>L4+4*(K4-K3)</f>
        <v>7.8964108049999995</v>
      </c>
      <c r="K4" s="6">
        <v>-3.6316474000000001E-2</v>
      </c>
      <c r="L4" s="6">
        <v>5.2597221369999998</v>
      </c>
      <c r="M4" s="16">
        <v>0.94808209149654932</v>
      </c>
      <c r="N4" s="16">
        <v>6.9740910934369849</v>
      </c>
      <c r="O4" s="16">
        <v>3.1290939073565838</v>
      </c>
      <c r="P4" s="16">
        <v>-3.2465023305550234</v>
      </c>
      <c r="Q4" s="16">
        <v>2.0430555555555556</v>
      </c>
      <c r="R4" s="16">
        <v>-0.82622029064431945</v>
      </c>
      <c r="S4" s="25">
        <v>1.0780122723514252</v>
      </c>
      <c r="T4" s="25"/>
      <c r="U4" s="25">
        <v>7.7549447327251997E-2</v>
      </c>
      <c r="V4" s="25">
        <v>-3.729191657722486</v>
      </c>
    </row>
    <row r="5" spans="1:22">
      <c r="A5" s="5" t="s">
        <v>2</v>
      </c>
      <c r="B5" s="8">
        <v>2.6583333333333337</v>
      </c>
      <c r="C5" s="6">
        <v>65.178963783064617</v>
      </c>
      <c r="D5" s="7">
        <v>49.817930323851527</v>
      </c>
      <c r="E5" s="6">
        <v>57.104196502497707</v>
      </c>
      <c r="F5" s="6">
        <v>75.445518109419808</v>
      </c>
      <c r="G5" s="8">
        <v>3.5753174603174602</v>
      </c>
      <c r="H5" s="8">
        <f t="shared" si="0"/>
        <v>102.72680094493099</v>
      </c>
      <c r="I5" s="8"/>
      <c r="J5" s="6">
        <f t="shared" ref="J5:J68" si="1">L5+4*(K5-K4)</f>
        <v>3.2114922340000005</v>
      </c>
      <c r="K5" s="6">
        <v>-0.53353531899999995</v>
      </c>
      <c r="L5" s="6">
        <v>5.2003676140000001</v>
      </c>
      <c r="M5" s="16">
        <v>2.3763022458643368</v>
      </c>
      <c r="N5" s="16">
        <v>-0.91791107144137962</v>
      </c>
      <c r="O5" s="16">
        <v>1.1468592072670925</v>
      </c>
      <c r="P5" s="16">
        <v>10.884751799674319</v>
      </c>
      <c r="Q5" s="16">
        <v>2.0356944444444443</v>
      </c>
      <c r="R5" s="16">
        <v>14.269529982592942</v>
      </c>
      <c r="S5" s="25">
        <v>1.230553231171605</v>
      </c>
      <c r="T5" s="25"/>
      <c r="U5" s="25">
        <v>0.28616461884072297</v>
      </c>
      <c r="V5" s="25">
        <v>-4.2587624036449778E-2</v>
      </c>
    </row>
    <row r="6" spans="1:22">
      <c r="A6" s="5" t="s">
        <v>3</v>
      </c>
      <c r="B6" s="8">
        <v>3.8333333333333335</v>
      </c>
      <c r="C6" s="6">
        <v>65.25342497695631</v>
      </c>
      <c r="D6" s="7">
        <v>50.4927212385304</v>
      </c>
      <c r="E6" s="6">
        <v>57.554929863472239</v>
      </c>
      <c r="F6" s="6">
        <v>80.288352447265495</v>
      </c>
      <c r="G6" s="8">
        <v>3.5720182539682539</v>
      </c>
      <c r="H6" s="8">
        <f t="shared" si="0"/>
        <v>103.97927264789077</v>
      </c>
      <c r="I6" s="8"/>
      <c r="J6" s="6">
        <f t="shared" si="1"/>
        <v>4.9668212309999991</v>
      </c>
      <c r="K6" s="6">
        <v>-0.58968675800000003</v>
      </c>
      <c r="L6" s="6">
        <v>5.1914269869999998</v>
      </c>
      <c r="M6" s="16">
        <v>0.76029072615282356</v>
      </c>
      <c r="N6" s="16">
        <v>11.1649240547115</v>
      </c>
      <c r="O6" s="16">
        <v>4.5048253415541417</v>
      </c>
      <c r="P6" s="16">
        <v>5.2381125779613846</v>
      </c>
      <c r="Q6" s="16">
        <v>2.0958333333333332</v>
      </c>
      <c r="R6" s="16">
        <v>-0.36859860045642678</v>
      </c>
      <c r="S6" s="25">
        <v>1.253671596012107</v>
      </c>
      <c r="T6" s="25"/>
      <c r="U6" s="25">
        <v>1.4348558692149016</v>
      </c>
      <c r="V6" s="25">
        <v>2.4124932687129563</v>
      </c>
    </row>
    <row r="7" spans="1:22">
      <c r="A7" s="5" t="s">
        <v>4</v>
      </c>
      <c r="B7" s="8">
        <v>3.625</v>
      </c>
      <c r="C7" s="6">
        <v>65.698242974728814</v>
      </c>
      <c r="D7" s="7">
        <v>50.903291985833079</v>
      </c>
      <c r="E7" s="6">
        <v>57.994250870440226</v>
      </c>
      <c r="F7" s="6">
        <v>81.025562328778278</v>
      </c>
      <c r="G7" s="8">
        <v>3.4865020202020198</v>
      </c>
      <c r="H7" s="8">
        <f t="shared" si="0"/>
        <v>105.23773389313479</v>
      </c>
      <c r="I7" s="8">
        <f t="shared" ref="I7:I38" si="2">H7/H3*100-100</f>
        <v>5.2377338931347737</v>
      </c>
      <c r="J7" s="6">
        <f t="shared" si="1"/>
        <v>4.9298012950000007</v>
      </c>
      <c r="K7" s="6">
        <v>-0.64983880800000005</v>
      </c>
      <c r="L7" s="6">
        <v>5.1704094950000004</v>
      </c>
      <c r="M7" s="16">
        <v>2.5226625361467914</v>
      </c>
      <c r="N7" s="16">
        <v>2.4162764641948886</v>
      </c>
      <c r="O7" s="16">
        <v>2.4828451705338095</v>
      </c>
      <c r="P7" s="16">
        <v>-0.48706661270406792</v>
      </c>
      <c r="Q7" s="16">
        <v>2.3069444444444445</v>
      </c>
      <c r="R7" s="16">
        <v>-9.2378016431943095</v>
      </c>
      <c r="S7" s="25">
        <v>1.6486698420134172</v>
      </c>
      <c r="T7" s="38">
        <f>D7/D3*100-100</f>
        <v>3.857319275453392</v>
      </c>
      <c r="U7" s="25">
        <v>2.8087977127224439</v>
      </c>
      <c r="V7" s="25">
        <v>2.9550776168588921</v>
      </c>
    </row>
    <row r="8" spans="1:22">
      <c r="A8" s="5" t="s">
        <v>5</v>
      </c>
      <c r="B8" s="8">
        <v>3.625</v>
      </c>
      <c r="C8" s="6">
        <v>66.802572212099392</v>
      </c>
      <c r="D8" s="7">
        <v>50.806138247045823</v>
      </c>
      <c r="E8" s="6">
        <v>58.381038433532353</v>
      </c>
      <c r="F8" s="6">
        <v>81.449314670230024</v>
      </c>
      <c r="G8" s="8">
        <v>3.4756738095238098</v>
      </c>
      <c r="H8" s="8">
        <f t="shared" si="0"/>
        <v>106.75253833295695</v>
      </c>
      <c r="I8" s="8">
        <f t="shared" si="2"/>
        <v>4.7433502526054099</v>
      </c>
      <c r="J8" s="6">
        <f t="shared" si="1"/>
        <v>5.8831591210000003</v>
      </c>
      <c r="K8" s="6">
        <v>-0.46588212299999998</v>
      </c>
      <c r="L8" s="6">
        <v>5.147332381</v>
      </c>
      <c r="M8" s="16">
        <v>6.2107836115726123</v>
      </c>
      <c r="N8" s="16">
        <v>-6.0629039122319206</v>
      </c>
      <c r="O8" s="16">
        <v>1.4862967809372796</v>
      </c>
      <c r="P8" s="16">
        <v>6.4511104551288723</v>
      </c>
      <c r="Q8" s="16">
        <v>2.5427083333333336</v>
      </c>
      <c r="R8" s="16">
        <v>-1.2365253626209216</v>
      </c>
      <c r="S8" s="25">
        <v>2.9483368990570469</v>
      </c>
      <c r="T8" s="38">
        <f t="shared" ref="T8:T71" si="3">D8/D4*100-100</f>
        <v>1.9261077385109218</v>
      </c>
      <c r="U8" s="25">
        <v>2.3969052727051299</v>
      </c>
      <c r="V8" s="25">
        <v>5.4432178380150686</v>
      </c>
    </row>
    <row r="9" spans="1:22">
      <c r="A9" s="5" t="s">
        <v>6</v>
      </c>
      <c r="B9" s="8">
        <v>3</v>
      </c>
      <c r="C9" s="6">
        <v>66.99235593619278</v>
      </c>
      <c r="D9" s="7">
        <v>50.422735861540396</v>
      </c>
      <c r="E9" s="6">
        <v>58.216963972630161</v>
      </c>
      <c r="F9" s="6">
        <v>80.92277158662084</v>
      </c>
      <c r="G9" s="8">
        <v>3.4781652236652234</v>
      </c>
      <c r="H9" s="8">
        <f t="shared" si="0"/>
        <v>107.31196900195337</v>
      </c>
      <c r="I9" s="8">
        <f t="shared" si="2"/>
        <v>4.4634584303665576</v>
      </c>
      <c r="J9" s="6">
        <f t="shared" si="1"/>
        <v>2.1127124789999994</v>
      </c>
      <c r="K9" s="6">
        <v>-1.2022089380000001</v>
      </c>
      <c r="L9" s="6">
        <v>5.0580197389999997</v>
      </c>
      <c r="M9" s="16">
        <v>1.702564957792374</v>
      </c>
      <c r="N9" s="16">
        <v>-4.3702395684945277</v>
      </c>
      <c r="O9" s="16">
        <v>-0.55852495393716728</v>
      </c>
      <c r="P9" s="16">
        <v>0.10784912585641848</v>
      </c>
      <c r="Q9" s="16">
        <v>2.1761805555555558</v>
      </c>
      <c r="R9" s="16">
        <v>0.28703432853141031</v>
      </c>
      <c r="S9" s="25">
        <v>2.7785418299474784</v>
      </c>
      <c r="T9" s="38">
        <f t="shared" si="3"/>
        <v>1.2140318430677581</v>
      </c>
      <c r="U9" s="25">
        <v>1.9625340206836706</v>
      </c>
      <c r="V9" s="25">
        <v>2.7821567040177353</v>
      </c>
    </row>
    <row r="10" spans="1:22">
      <c r="A10" s="5" t="s">
        <v>7</v>
      </c>
      <c r="B10" s="8">
        <v>2.5833333333333335</v>
      </c>
      <c r="C10" s="6">
        <v>67.009061475524604</v>
      </c>
      <c r="D10" s="7">
        <v>51.097094239930961</v>
      </c>
      <c r="E10" s="6">
        <v>58.640074196872888</v>
      </c>
      <c r="F10" s="6">
        <v>81.907004788684333</v>
      </c>
      <c r="G10" s="8">
        <v>3.4764854978354962</v>
      </c>
      <c r="H10" s="8">
        <f t="shared" si="0"/>
        <v>107.64339538740656</v>
      </c>
      <c r="I10" s="8">
        <f t="shared" si="2"/>
        <v>3.5238972597199734</v>
      </c>
      <c r="J10" s="6">
        <f t="shared" si="1"/>
        <v>1.2411101470000006</v>
      </c>
      <c r="K10" s="6">
        <v>-2.1467818639999998</v>
      </c>
      <c r="L10" s="6">
        <v>5.0194018509999996</v>
      </c>
      <c r="M10" s="16">
        <v>0.30944190898836155</v>
      </c>
      <c r="N10" s="16">
        <v>11.239308561067251</v>
      </c>
      <c r="O10" s="16">
        <v>4.1834511594527779</v>
      </c>
      <c r="P10" s="16">
        <v>2.2794045014239872</v>
      </c>
      <c r="Q10" s="16">
        <v>2.0206944444444446</v>
      </c>
      <c r="R10" s="16">
        <v>-0.19303389198364052</v>
      </c>
      <c r="S10" s="25">
        <v>2.6633785590821635</v>
      </c>
      <c r="T10" s="38">
        <f t="shared" si="3"/>
        <v>1.1969507417622935</v>
      </c>
      <c r="U10" s="25">
        <v>1.8840544334648657</v>
      </c>
      <c r="V10" s="25">
        <v>2.0519978967294294</v>
      </c>
    </row>
    <row r="11" spans="1:22">
      <c r="A11" s="5" t="s">
        <v>8</v>
      </c>
      <c r="B11" s="8">
        <v>2.5</v>
      </c>
      <c r="C11" s="6">
        <v>67.145790419101886</v>
      </c>
      <c r="D11" s="7">
        <v>52.781909688247652</v>
      </c>
      <c r="E11" s="6">
        <v>59.730021125098638</v>
      </c>
      <c r="F11" s="6">
        <v>86.425756948838568</v>
      </c>
      <c r="G11" s="8">
        <v>3.471917149758454</v>
      </c>
      <c r="H11" s="8">
        <f t="shared" si="0"/>
        <v>110.14965856733563</v>
      </c>
      <c r="I11" s="8">
        <f t="shared" si="2"/>
        <v>4.6674557618170809</v>
      </c>
      <c r="J11" s="6">
        <f t="shared" si="1"/>
        <v>9.6435448919999995</v>
      </c>
      <c r="K11" s="6">
        <v>-1.004964508</v>
      </c>
      <c r="L11" s="6">
        <v>5.0762754680000004</v>
      </c>
      <c r="M11" s="16">
        <v>0.67970170166298249</v>
      </c>
      <c r="N11" s="16">
        <v>17.721411898233065</v>
      </c>
      <c r="O11" s="16">
        <v>6.7429153259175756</v>
      </c>
      <c r="P11" s="16">
        <v>7.9894277558669069</v>
      </c>
      <c r="Q11" s="16">
        <v>2.4762500000000003</v>
      </c>
      <c r="R11" s="16">
        <v>-0.52459315784485483</v>
      </c>
      <c r="S11" s="25">
        <v>2.1988628110174657</v>
      </c>
      <c r="T11" s="38">
        <f t="shared" si="3"/>
        <v>3.6905622978910912</v>
      </c>
      <c r="U11" s="25">
        <v>2.9267336286223911</v>
      </c>
      <c r="V11" s="25">
        <v>4.1590329985048857</v>
      </c>
    </row>
    <row r="12" spans="1:22">
      <c r="A12" s="5" t="s">
        <v>9</v>
      </c>
      <c r="B12" s="8">
        <v>2.5</v>
      </c>
      <c r="C12" s="6">
        <v>67.239097421684846</v>
      </c>
      <c r="D12" s="7">
        <v>53.746944469832449</v>
      </c>
      <c r="E12" s="6">
        <v>60.369595523450222</v>
      </c>
      <c r="F12" s="6">
        <v>88.236538980147586</v>
      </c>
      <c r="G12" s="8">
        <v>3.4780182539682536</v>
      </c>
      <c r="H12" s="8">
        <f t="shared" si="0"/>
        <v>111.55521663045215</v>
      </c>
      <c r="I12" s="8">
        <f t="shared" si="2"/>
        <v>4.4988890873169112</v>
      </c>
      <c r="J12" s="6">
        <f t="shared" si="1"/>
        <v>5.2027068820000002</v>
      </c>
      <c r="K12" s="6">
        <v>-0.96881612699999997</v>
      </c>
      <c r="L12" s="6">
        <v>5.0581133579999999</v>
      </c>
      <c r="M12" s="16">
        <v>3.5988512261386774E-2</v>
      </c>
      <c r="N12" s="16">
        <v>9.1844363384318228</v>
      </c>
      <c r="O12" s="16">
        <v>3.4286111609300063</v>
      </c>
      <c r="P12" s="16">
        <v>10.15025113741852</v>
      </c>
      <c r="Q12" s="16">
        <v>2.6533333333333333</v>
      </c>
      <c r="R12" s="16">
        <v>0.70476393849185914</v>
      </c>
      <c r="S12" s="25">
        <v>0.67994672779250198</v>
      </c>
      <c r="T12" s="38">
        <f t="shared" si="3"/>
        <v>5.7882892190839215</v>
      </c>
      <c r="U12" s="25">
        <v>3.4157087233540162</v>
      </c>
      <c r="V12" s="25">
        <v>5.0523478801699939</v>
      </c>
    </row>
    <row r="13" spans="1:22">
      <c r="A13" s="5" t="s">
        <v>10</v>
      </c>
      <c r="B13" s="8">
        <v>2.6666666666666665</v>
      </c>
      <c r="C13" s="6">
        <v>67.316116848900151</v>
      </c>
      <c r="D13" s="7">
        <v>54.37391524668908</v>
      </c>
      <c r="E13" s="6">
        <v>60.783920586643511</v>
      </c>
      <c r="F13" s="6">
        <v>89.536579077672741</v>
      </c>
      <c r="G13" s="8">
        <v>3.3981144300144295</v>
      </c>
      <c r="H13" s="8">
        <f t="shared" si="0"/>
        <v>112.47042074717234</v>
      </c>
      <c r="I13" s="8">
        <f t="shared" si="2"/>
        <v>4.806967753173069</v>
      </c>
      <c r="J13" s="6">
        <f t="shared" si="1"/>
        <v>3.3222235050000002</v>
      </c>
      <c r="K13" s="6">
        <v>-1.405597164</v>
      </c>
      <c r="L13" s="6">
        <v>5.0693476530000003</v>
      </c>
      <c r="M13" s="16">
        <v>0.94304749848703739</v>
      </c>
      <c r="N13" s="16">
        <v>7.2118905514528375</v>
      </c>
      <c r="O13" s="16">
        <v>3.3149908459584543</v>
      </c>
      <c r="P13" s="16">
        <v>-0.86550625284780303</v>
      </c>
      <c r="Q13" s="16">
        <v>2.8754861111111105</v>
      </c>
      <c r="R13" s="16">
        <v>-8.8777216934102228</v>
      </c>
      <c r="S13" s="25">
        <v>0.49144788070081269</v>
      </c>
      <c r="T13" s="38">
        <f t="shared" si="3"/>
        <v>7.8361067039252532</v>
      </c>
      <c r="U13" s="25">
        <v>4.4084043397990103</v>
      </c>
      <c r="V13" s="25">
        <v>4.7960537224340793</v>
      </c>
    </row>
    <row r="14" spans="1:22">
      <c r="A14" s="5" t="s">
        <v>11</v>
      </c>
      <c r="B14" s="8">
        <v>3</v>
      </c>
      <c r="C14" s="6">
        <v>67.694965960755482</v>
      </c>
      <c r="D14" s="7">
        <v>54.292656335115147</v>
      </c>
      <c r="E14" s="6">
        <v>60.888698624354696</v>
      </c>
      <c r="F14" s="6">
        <v>91.20044213686036</v>
      </c>
      <c r="G14" s="8">
        <v>3.3040866161616158</v>
      </c>
      <c r="H14" s="8">
        <f t="shared" si="0"/>
        <v>114.50351558113232</v>
      </c>
      <c r="I14" s="8">
        <f t="shared" si="2"/>
        <v>6.3730061366387787</v>
      </c>
      <c r="J14" s="6">
        <f t="shared" si="1"/>
        <v>7.4291166000000004</v>
      </c>
      <c r="K14" s="6">
        <v>-0.840510804</v>
      </c>
      <c r="L14" s="6">
        <v>5.1687711600000004</v>
      </c>
      <c r="M14" s="16">
        <v>2.3622232375691166</v>
      </c>
      <c r="N14" s="16">
        <v>1.1063097629855578</v>
      </c>
      <c r="O14" s="16">
        <v>1.8744597668230334</v>
      </c>
      <c r="P14" s="16">
        <v>-5.2871724926200514</v>
      </c>
      <c r="Q14" s="16">
        <v>2.6293055555555553</v>
      </c>
      <c r="R14" s="16">
        <v>-10.617253094972966</v>
      </c>
      <c r="S14" s="25">
        <v>1.0016753240654541</v>
      </c>
      <c r="T14" s="38">
        <f t="shared" si="3"/>
        <v>6.2539017975839215</v>
      </c>
      <c r="U14" s="25">
        <v>3.8250390929408518</v>
      </c>
      <c r="V14" s="25">
        <v>2.8016491396037679</v>
      </c>
    </row>
    <row r="15" spans="1:22">
      <c r="A15" s="5" t="s">
        <v>12</v>
      </c>
      <c r="B15" s="8">
        <v>3</v>
      </c>
      <c r="C15" s="6">
        <v>67.881997976382863</v>
      </c>
      <c r="D15" s="7">
        <v>54.425263702177887</v>
      </c>
      <c r="E15" s="6">
        <v>61.040560375929637</v>
      </c>
      <c r="F15" s="6">
        <v>90.965776227459131</v>
      </c>
      <c r="G15" s="8">
        <v>3.2621162698412696</v>
      </c>
      <c r="H15" s="8">
        <f t="shared" si="0"/>
        <v>116.18831177806062</v>
      </c>
      <c r="I15" s="8">
        <f t="shared" si="2"/>
        <v>5.4822259907719086</v>
      </c>
      <c r="J15" s="6">
        <f t="shared" si="1"/>
        <v>6.0167488700000007</v>
      </c>
      <c r="K15" s="6">
        <v>-0.65048176300000005</v>
      </c>
      <c r="L15" s="6">
        <v>5.2566327060000004</v>
      </c>
      <c r="M15" s="16">
        <v>1.0389686210783067</v>
      </c>
      <c r="N15" s="16">
        <v>-0.58156546641945361</v>
      </c>
      <c r="O15" s="16">
        <v>0.41023254516079355</v>
      </c>
      <c r="P15" s="16">
        <v>1.483725979237227</v>
      </c>
      <c r="Q15" s="16">
        <v>2.5041666666666669</v>
      </c>
      <c r="R15" s="16">
        <v>-4.9850268094049577</v>
      </c>
      <c r="S15" s="25">
        <v>1.0916589650195041</v>
      </c>
      <c r="T15" s="38">
        <f t="shared" si="3"/>
        <v>3.1134796441367456</v>
      </c>
      <c r="U15" s="25">
        <v>2.2496503412098745</v>
      </c>
      <c r="V15" s="25">
        <v>1.2170959524483216</v>
      </c>
    </row>
    <row r="16" spans="1:22">
      <c r="A16" s="5" t="s">
        <v>13</v>
      </c>
      <c r="B16" s="8">
        <v>3</v>
      </c>
      <c r="C16" s="6">
        <v>68.083427871809036</v>
      </c>
      <c r="D16" s="7">
        <v>54.933867393612779</v>
      </c>
      <c r="E16" s="6">
        <v>61.435086018674149</v>
      </c>
      <c r="F16" s="6">
        <v>91.493738837200695</v>
      </c>
      <c r="G16" s="8">
        <v>3.2551976190476188</v>
      </c>
      <c r="H16" s="8">
        <f t="shared" si="0"/>
        <v>118.18334033771724</v>
      </c>
      <c r="I16" s="8">
        <f t="shared" si="2"/>
        <v>5.9415632074132532</v>
      </c>
      <c r="J16" s="6">
        <f t="shared" si="1"/>
        <v>7.0471914029999994</v>
      </c>
      <c r="K16" s="6">
        <v>-0.22741710800000001</v>
      </c>
      <c r="L16" s="6">
        <v>5.3549327829999998</v>
      </c>
      <c r="M16" s="16">
        <v>0.74930155267340925</v>
      </c>
      <c r="N16" s="16">
        <v>2.796130483804915</v>
      </c>
      <c r="O16" s="16">
        <v>1.534871217139222</v>
      </c>
      <c r="P16" s="16">
        <v>3.2966190008626439</v>
      </c>
      <c r="Q16" s="16">
        <v>2.4929861111111111</v>
      </c>
      <c r="R16" s="16">
        <v>-0.84566834391687218</v>
      </c>
      <c r="S16" s="25">
        <v>1.2713892262001814</v>
      </c>
      <c r="T16" s="38">
        <f t="shared" si="3"/>
        <v>2.2083542338793478</v>
      </c>
      <c r="U16" s="25">
        <v>1.7783635746629445</v>
      </c>
      <c r="V16" s="25">
        <v>-0.3954846858225558</v>
      </c>
    </row>
    <row r="17" spans="1:22">
      <c r="A17" s="5" t="s">
        <v>14</v>
      </c>
      <c r="B17" s="8">
        <v>3</v>
      </c>
      <c r="C17" s="6">
        <v>68.235833835095505</v>
      </c>
      <c r="D17" s="7">
        <v>54.994162198046439</v>
      </c>
      <c r="E17" s="6">
        <v>61.54015846123437</v>
      </c>
      <c r="F17" s="6">
        <v>91.902241185621492</v>
      </c>
      <c r="G17" s="8">
        <v>3.2723054226475283</v>
      </c>
      <c r="H17" s="8">
        <f t="shared" si="0"/>
        <v>119.18726188597049</v>
      </c>
      <c r="I17" s="8">
        <f t="shared" si="2"/>
        <v>5.9720956800697564</v>
      </c>
      <c r="J17" s="6">
        <f t="shared" si="1"/>
        <v>3.4413853110000003</v>
      </c>
      <c r="K17" s="6">
        <v>-0.72856512500000004</v>
      </c>
      <c r="L17" s="6">
        <v>5.4459773790000003</v>
      </c>
      <c r="M17" s="16">
        <v>1.3200877524523369</v>
      </c>
      <c r="N17" s="16">
        <v>0.9224585948307551</v>
      </c>
      <c r="O17" s="16">
        <v>1.1661551026626249</v>
      </c>
      <c r="P17" s="16">
        <v>2.595843876695958</v>
      </c>
      <c r="Q17" s="16">
        <v>2.4277777777777776</v>
      </c>
      <c r="R17" s="16">
        <v>2.1188443525649747</v>
      </c>
      <c r="S17" s="25">
        <v>1.3658237225113279</v>
      </c>
      <c r="T17" s="38">
        <f t="shared" si="3"/>
        <v>1.1407068049879427</v>
      </c>
      <c r="U17" s="25">
        <v>1.2449661772388376</v>
      </c>
      <c r="V17" s="25">
        <v>0.46279814880738623</v>
      </c>
    </row>
    <row r="18" spans="1:22">
      <c r="A18" s="5" t="s">
        <v>15</v>
      </c>
      <c r="B18" s="8">
        <v>3.0833333333333335</v>
      </c>
      <c r="C18" s="6">
        <v>68.57118888869006</v>
      </c>
      <c r="D18" s="7">
        <v>54.97083086753284</v>
      </c>
      <c r="E18" s="6">
        <v>61.667576972477605</v>
      </c>
      <c r="F18" s="6">
        <v>93.46513945735542</v>
      </c>
      <c r="G18" s="8">
        <v>3.3937142857142866</v>
      </c>
      <c r="H18" s="8">
        <f t="shared" si="0"/>
        <v>121.8011400224408</v>
      </c>
      <c r="I18" s="8">
        <f t="shared" si="2"/>
        <v>6.3732754442266071</v>
      </c>
      <c r="J18" s="6">
        <f t="shared" si="1"/>
        <v>9.065160229</v>
      </c>
      <c r="K18" s="6">
        <v>0.13885315300000001</v>
      </c>
      <c r="L18" s="6">
        <v>5.5954871170000002</v>
      </c>
      <c r="M18" s="16">
        <v>2.0332428911243428</v>
      </c>
      <c r="N18" s="16">
        <v>1.8861524178275024</v>
      </c>
      <c r="O18" s="16">
        <v>1.9763671901848356</v>
      </c>
      <c r="P18" s="16">
        <v>10.407579786950727</v>
      </c>
      <c r="Q18" s="16">
        <v>2.4173611111111111</v>
      </c>
      <c r="R18" s="16">
        <v>15.6873247556784</v>
      </c>
      <c r="S18" s="25">
        <v>1.2842808722087984</v>
      </c>
      <c r="T18" s="38">
        <f t="shared" si="3"/>
        <v>1.2491091396076541</v>
      </c>
      <c r="U18" s="25">
        <v>1.2702761164397947</v>
      </c>
      <c r="V18" s="25">
        <v>4.3885324779470603</v>
      </c>
    </row>
    <row r="19" spans="1:22">
      <c r="A19" s="5" t="s">
        <v>16</v>
      </c>
      <c r="B19" s="8">
        <v>3.75</v>
      </c>
      <c r="C19" s="6">
        <v>68.841454273254655</v>
      </c>
      <c r="D19" s="7">
        <v>56.133647151229013</v>
      </c>
      <c r="E19" s="6">
        <v>62.485177659011192</v>
      </c>
      <c r="F19" s="6">
        <v>93.326271736104914</v>
      </c>
      <c r="G19" s="8">
        <v>3.340448847167325</v>
      </c>
      <c r="H19" s="8">
        <f t="shared" si="0"/>
        <v>124.72925049398727</v>
      </c>
      <c r="I19" s="8">
        <f t="shared" si="2"/>
        <v>7.3509448456754285</v>
      </c>
      <c r="J19" s="6">
        <f t="shared" si="1"/>
        <v>9.9683826769999992</v>
      </c>
      <c r="K19" s="6">
        <v>1.2039444969999999</v>
      </c>
      <c r="L19" s="6">
        <v>5.7080173009999999</v>
      </c>
      <c r="M19" s="16">
        <v>1.5658028625879172</v>
      </c>
      <c r="N19" s="16">
        <v>10.136976758699024</v>
      </c>
      <c r="O19" s="16">
        <v>4.8165567155086464</v>
      </c>
      <c r="P19" s="16">
        <v>2.8492836456261106</v>
      </c>
      <c r="Q19" s="16">
        <v>2.5</v>
      </c>
      <c r="R19" s="16">
        <v>-6.1318634321823273</v>
      </c>
      <c r="S19" s="25">
        <v>1.4160518331036931</v>
      </c>
      <c r="T19" s="38">
        <f t="shared" si="3"/>
        <v>3.1389530024137855</v>
      </c>
      <c r="U19" s="25">
        <v>2.3634637632569122</v>
      </c>
      <c r="V19" s="25">
        <v>4.7379354426334341</v>
      </c>
    </row>
    <row r="20" spans="1:22">
      <c r="A20" s="5" t="s">
        <v>17</v>
      </c>
      <c r="B20" s="8">
        <v>4.416666666666667</v>
      </c>
      <c r="C20" s="6">
        <v>69.094075803569453</v>
      </c>
      <c r="D20" s="7">
        <v>56.577748703889959</v>
      </c>
      <c r="E20" s="6">
        <v>62.859651600422147</v>
      </c>
      <c r="F20" s="6">
        <v>94.401007659420259</v>
      </c>
      <c r="G20" s="8">
        <v>3.2915443241943243</v>
      </c>
      <c r="H20" s="8">
        <f t="shared" si="0"/>
        <v>125.8196928467937</v>
      </c>
      <c r="I20" s="8">
        <f t="shared" si="2"/>
        <v>6.4614458241365043</v>
      </c>
      <c r="J20" s="6">
        <f t="shared" si="1"/>
        <v>3.5431163790000006</v>
      </c>
      <c r="K20" s="6">
        <v>0.65250308000000001</v>
      </c>
      <c r="L20" s="6">
        <v>5.7488820470000004</v>
      </c>
      <c r="M20" s="16">
        <v>1.0585868264779696</v>
      </c>
      <c r="N20" s="16">
        <v>1.9542614508760714</v>
      </c>
      <c r="O20" s="16">
        <v>1.408332682289215</v>
      </c>
      <c r="P20" s="16">
        <v>2.4790462801634661</v>
      </c>
      <c r="Q20" s="16">
        <v>2.552430555555556</v>
      </c>
      <c r="R20" s="16">
        <v>-5.7286930690480409</v>
      </c>
      <c r="S20" s="25">
        <v>1.4937954166568845</v>
      </c>
      <c r="T20" s="38">
        <f t="shared" si="3"/>
        <v>2.9924732924744291</v>
      </c>
      <c r="U20" s="25">
        <v>2.3315560539225677</v>
      </c>
      <c r="V20" s="25">
        <v>4.5300723575238511</v>
      </c>
    </row>
    <row r="21" spans="1:22">
      <c r="A21" s="5" t="s">
        <v>18</v>
      </c>
      <c r="B21" s="8">
        <v>4.5</v>
      </c>
      <c r="C21" s="6">
        <v>69.306734324839653</v>
      </c>
      <c r="D21" s="7">
        <v>56.085986612522014</v>
      </c>
      <c r="E21" s="6">
        <v>62.650125382095318</v>
      </c>
      <c r="F21" s="6">
        <v>94.728170763940852</v>
      </c>
      <c r="G21" s="8">
        <v>3.241741486291486</v>
      </c>
      <c r="H21" s="8">
        <f t="shared" si="0"/>
        <v>127.10875214513366</v>
      </c>
      <c r="I21" s="8">
        <f t="shared" si="2"/>
        <v>6.6462557607388248</v>
      </c>
      <c r="J21" s="6">
        <f t="shared" si="1"/>
        <v>4.1615270330000005</v>
      </c>
      <c r="K21" s="6">
        <v>0.233581916</v>
      </c>
      <c r="L21" s="6">
        <v>5.8372116890000001</v>
      </c>
      <c r="M21" s="16">
        <v>1.5875315234709086</v>
      </c>
      <c r="N21" s="16">
        <v>-4.729882799102592</v>
      </c>
      <c r="O21" s="16">
        <v>-0.92389461432456077</v>
      </c>
      <c r="P21" s="16">
        <v>-1.8147289980477543</v>
      </c>
      <c r="Q21" s="16">
        <v>2.4520833333333329</v>
      </c>
      <c r="R21" s="16">
        <v>-5.9162357693841372</v>
      </c>
      <c r="S21" s="25">
        <v>1.5607047950912278</v>
      </c>
      <c r="T21" s="38">
        <f t="shared" si="3"/>
        <v>1.9853460273540691</v>
      </c>
      <c r="U21" s="25">
        <v>1.7988796794362827</v>
      </c>
      <c r="V21" s="25">
        <v>3.3880620521301141</v>
      </c>
    </row>
    <row r="22" spans="1:22">
      <c r="A22" s="5" t="s">
        <v>19</v>
      </c>
      <c r="B22" s="8">
        <v>4.5</v>
      </c>
      <c r="C22" s="6">
        <v>69.495278896675188</v>
      </c>
      <c r="D22" s="7">
        <v>55.894885525931578</v>
      </c>
      <c r="E22" s="6">
        <v>62.605489024264365</v>
      </c>
      <c r="F22" s="6">
        <v>93.885937756995418</v>
      </c>
      <c r="G22" s="8">
        <v>3.2216218576744891</v>
      </c>
      <c r="H22" s="8">
        <f t="shared" si="0"/>
        <v>129.0926645864582</v>
      </c>
      <c r="I22" s="8">
        <f t="shared" si="2"/>
        <v>5.9864173378623633</v>
      </c>
      <c r="J22" s="6">
        <f t="shared" si="1"/>
        <v>6.3908894649999999</v>
      </c>
      <c r="K22" s="6">
        <v>0.340241073</v>
      </c>
      <c r="L22" s="6">
        <v>5.9642528370000001</v>
      </c>
      <c r="M22" s="16">
        <v>1.1569067603208527</v>
      </c>
      <c r="N22" s="16">
        <v>0.25514754172228926</v>
      </c>
      <c r="O22" s="16">
        <v>0.80632440554644358</v>
      </c>
      <c r="P22" s="16">
        <v>3.3233796877025767</v>
      </c>
      <c r="Q22" s="16">
        <v>2.3013888888888889</v>
      </c>
      <c r="R22" s="16">
        <v>-2.4595540418448358</v>
      </c>
      <c r="S22" s="25">
        <v>1.3419294959912786</v>
      </c>
      <c r="T22" s="38">
        <f t="shared" si="3"/>
        <v>1.6809908888324685</v>
      </c>
      <c r="U22" s="25">
        <v>1.5056132423390656</v>
      </c>
      <c r="V22" s="25">
        <v>1.6881445773877291</v>
      </c>
    </row>
    <row r="23" spans="1:22">
      <c r="A23" s="5" t="s">
        <v>20</v>
      </c>
      <c r="B23" s="8">
        <v>4.5</v>
      </c>
      <c r="C23" s="6">
        <v>69.665541206737473</v>
      </c>
      <c r="D23" s="7">
        <v>56.001012193078346</v>
      </c>
      <c r="E23" s="6">
        <v>62.744318269361656</v>
      </c>
      <c r="F23" s="6">
        <v>93.743707582783316</v>
      </c>
      <c r="G23" s="8">
        <v>3.1894712121212123</v>
      </c>
      <c r="H23" s="8">
        <f t="shared" si="0"/>
        <v>132.80388481639261</v>
      </c>
      <c r="I23" s="8">
        <f t="shared" si="2"/>
        <v>6.4737295305038174</v>
      </c>
      <c r="J23" s="6">
        <f t="shared" si="1"/>
        <v>12.004857236000001</v>
      </c>
      <c r="K23" s="6">
        <v>0.74037365200000005</v>
      </c>
      <c r="L23" s="6">
        <v>10.404326920000001</v>
      </c>
      <c r="M23" s="16">
        <v>1.0148773998812199</v>
      </c>
      <c r="N23" s="16">
        <v>-0.55332194386662481</v>
      </c>
      <c r="O23" s="16">
        <v>0.40509873359797499</v>
      </c>
      <c r="P23" s="16">
        <v>-4.8790176907236082</v>
      </c>
      <c r="Q23" s="16">
        <v>1.8951388888888889</v>
      </c>
      <c r="R23" s="16">
        <v>-3.9324989541088651</v>
      </c>
      <c r="S23" s="25">
        <v>1.2042212880815084</v>
      </c>
      <c r="T23" s="38">
        <f t="shared" si="3"/>
        <v>-0.23628423393429898</v>
      </c>
      <c r="U23" s="25">
        <v>0.42030336268121804</v>
      </c>
      <c r="V23" s="25">
        <v>-0.2784346632084933</v>
      </c>
    </row>
    <row r="24" spans="1:22">
      <c r="A24" s="5" t="s">
        <v>21</v>
      </c>
      <c r="B24" s="8">
        <v>4.5</v>
      </c>
      <c r="C24" s="6">
        <v>69.957114895437016</v>
      </c>
      <c r="D24" s="7">
        <v>56.833336600872151</v>
      </c>
      <c r="E24" s="6">
        <v>63.362452727162271</v>
      </c>
      <c r="F24" s="6">
        <v>95.247459593194847</v>
      </c>
      <c r="G24" s="8">
        <v>3.1720040669856453</v>
      </c>
      <c r="H24" s="8">
        <f t="shared" si="0"/>
        <v>135.19825779259099</v>
      </c>
      <c r="I24" s="8">
        <f t="shared" si="2"/>
        <v>7.453972214999169</v>
      </c>
      <c r="J24" s="6">
        <f t="shared" si="1"/>
        <v>7.4091459739999994</v>
      </c>
      <c r="K24" s="6">
        <v>1.068923863</v>
      </c>
      <c r="L24" s="6">
        <v>6.0949451300000002</v>
      </c>
      <c r="M24" s="16">
        <v>1.2617627263669995</v>
      </c>
      <c r="N24" s="16">
        <v>5.9033803381133509</v>
      </c>
      <c r="O24" s="16">
        <v>3.0373552156284234</v>
      </c>
      <c r="P24" s="16">
        <v>0.32167243841201287</v>
      </c>
      <c r="Q24" s="16">
        <v>1.9373611111111113</v>
      </c>
      <c r="R24" s="16">
        <v>-2.1726711246967345</v>
      </c>
      <c r="S24" s="25">
        <v>1.2550501564097649</v>
      </c>
      <c r="T24" s="38">
        <f t="shared" si="3"/>
        <v>0.45174631871596205</v>
      </c>
      <c r="U24" s="25">
        <v>0.82118418542203031</v>
      </c>
      <c r="V24" s="25">
        <v>-0.80746047992722447</v>
      </c>
    </row>
    <row r="25" spans="1:22">
      <c r="A25" s="5" t="s">
        <v>22</v>
      </c>
      <c r="B25" s="8">
        <v>4.833333333333333</v>
      </c>
      <c r="C25" s="6">
        <v>70.195662631928144</v>
      </c>
      <c r="D25" s="7">
        <v>57.9447387316335</v>
      </c>
      <c r="E25" s="6">
        <v>64.156171440470231</v>
      </c>
      <c r="F25" s="6">
        <v>99.392501673220025</v>
      </c>
      <c r="G25" s="8">
        <v>3.1516886363636361</v>
      </c>
      <c r="H25" s="8">
        <f t="shared" si="0"/>
        <v>137.02674096027943</v>
      </c>
      <c r="I25" s="8">
        <f t="shared" si="2"/>
        <v>7.802758384270291</v>
      </c>
      <c r="J25" s="6">
        <f t="shared" si="1"/>
        <v>5.5205226590000001</v>
      </c>
      <c r="K25" s="6">
        <v>0.88503861800000005</v>
      </c>
      <c r="L25" s="6">
        <v>6.2560636389999997</v>
      </c>
      <c r="M25" s="16">
        <v>1.6687499297650898</v>
      </c>
      <c r="N25" s="16">
        <v>11.517168212556928</v>
      </c>
      <c r="O25" s="16">
        <v>5.4205301418873697</v>
      </c>
      <c r="P25" s="16">
        <v>6.0566108952491149</v>
      </c>
      <c r="Q25" s="16">
        <v>2.1681249999999999</v>
      </c>
      <c r="R25" s="16">
        <v>-2.5373352292917484</v>
      </c>
      <c r="S25" s="25">
        <v>1.275282239185449</v>
      </c>
      <c r="T25" s="38">
        <f t="shared" si="3"/>
        <v>3.3141114766384305</v>
      </c>
      <c r="U25" s="25">
        <v>2.3978555175997895</v>
      </c>
      <c r="V25" s="25">
        <v>1.12344574137897</v>
      </c>
    </row>
    <row r="26" spans="1:22">
      <c r="A26" s="5" t="s">
        <v>23</v>
      </c>
      <c r="B26" s="8">
        <v>5</v>
      </c>
      <c r="C26" s="6">
        <v>70.469778920432489</v>
      </c>
      <c r="D26" s="7">
        <v>58.809966738043613</v>
      </c>
      <c r="E26" s="6">
        <v>64.794887620912831</v>
      </c>
      <c r="F26" s="6">
        <v>103.14889692747197</v>
      </c>
      <c r="G26" s="8">
        <v>3.0005462121212116</v>
      </c>
      <c r="H26" s="8">
        <f t="shared" si="0"/>
        <v>139.96562381934459</v>
      </c>
      <c r="I26" s="8">
        <f t="shared" si="2"/>
        <v>8.422600360537416</v>
      </c>
      <c r="J26" s="6">
        <f t="shared" si="1"/>
        <v>8.8589703130000004</v>
      </c>
      <c r="K26" s="6">
        <v>1.577858784</v>
      </c>
      <c r="L26" s="6">
        <v>6.0876896489999996</v>
      </c>
      <c r="M26" s="16">
        <v>1.6491599034757387</v>
      </c>
      <c r="N26" s="16">
        <v>10.658877986515858</v>
      </c>
      <c r="O26" s="16">
        <v>5.1367484374472028</v>
      </c>
      <c r="P26" s="16">
        <v>0.43001361963033169</v>
      </c>
      <c r="Q26" s="16">
        <v>2.6681944444444441</v>
      </c>
      <c r="R26" s="16">
        <v>-17.846124419308961</v>
      </c>
      <c r="S26" s="25">
        <v>1.3982653384419397</v>
      </c>
      <c r="T26" s="38">
        <f t="shared" si="3"/>
        <v>5.215291497036219</v>
      </c>
      <c r="U26" s="25">
        <v>3.4802696828698521</v>
      </c>
      <c r="V26" s="25">
        <v>0.4079474201102995</v>
      </c>
    </row>
    <row r="27" spans="1:22">
      <c r="A27" s="5" t="s">
        <v>24</v>
      </c>
      <c r="B27" s="8">
        <v>5.25</v>
      </c>
      <c r="C27" s="6">
        <v>70.749642271565975</v>
      </c>
      <c r="D27" s="7">
        <v>60.226554198866232</v>
      </c>
      <c r="E27" s="6">
        <v>65.781012632835697</v>
      </c>
      <c r="F27" s="6">
        <v>104.47468873579778</v>
      </c>
      <c r="G27" s="8">
        <v>2.8889130781499208</v>
      </c>
      <c r="H27" s="8">
        <f t="shared" si="0"/>
        <v>143.06592560561188</v>
      </c>
      <c r="I27" s="8">
        <f t="shared" si="2"/>
        <v>7.7272143080806757</v>
      </c>
      <c r="J27" s="6">
        <f t="shared" si="1"/>
        <v>9.1589374290000016</v>
      </c>
      <c r="K27" s="6">
        <v>2.3322597900000002</v>
      </c>
      <c r="L27" s="6">
        <v>6.1413334050000001</v>
      </c>
      <c r="M27" s="16">
        <v>1.6666386204567507</v>
      </c>
      <c r="N27" s="16">
        <v>11.583278255951024</v>
      </c>
      <c r="O27" s="16">
        <v>5.5481206391711835</v>
      </c>
      <c r="P27" s="16">
        <v>10.000160282745352</v>
      </c>
      <c r="Q27" s="16">
        <v>3.5395833333333333</v>
      </c>
      <c r="R27" s="16">
        <v>-14.071620720974254</v>
      </c>
      <c r="S27" s="25">
        <v>1.5614298054047904</v>
      </c>
      <c r="T27" s="38">
        <f t="shared" si="3"/>
        <v>7.5454743411051339</v>
      </c>
      <c r="U27" s="25">
        <v>4.7806856940513898</v>
      </c>
      <c r="V27" s="25">
        <v>4.1231593038821845</v>
      </c>
    </row>
    <row r="28" spans="1:22">
      <c r="A28" s="5" t="s">
        <v>25</v>
      </c>
      <c r="B28" s="8">
        <v>5.583333333333333</v>
      </c>
      <c r="C28" s="6">
        <v>71.244704940816845</v>
      </c>
      <c r="D28" s="7">
        <v>61.678230901663177</v>
      </c>
      <c r="E28" s="6">
        <v>66.872364696154605</v>
      </c>
      <c r="F28" s="6">
        <v>106.09196635735601</v>
      </c>
      <c r="G28" s="8">
        <v>2.8146872104503688</v>
      </c>
      <c r="H28" s="8">
        <f t="shared" si="0"/>
        <v>146.5902556050381</v>
      </c>
      <c r="I28" s="8">
        <f t="shared" si="2"/>
        <v>8.4261424654773975</v>
      </c>
      <c r="J28" s="6">
        <f t="shared" si="1"/>
        <v>10.223848998999998</v>
      </c>
      <c r="K28" s="6">
        <v>3.3724901919999999</v>
      </c>
      <c r="L28" s="6">
        <v>6.0629273909999997</v>
      </c>
      <c r="M28" s="16">
        <v>2.3905139756913663</v>
      </c>
      <c r="N28" s="16">
        <v>11.802513255454672</v>
      </c>
      <c r="O28" s="16">
        <v>6.1311315370778718</v>
      </c>
      <c r="P28" s="16">
        <v>5.0748989171661707</v>
      </c>
      <c r="Q28" s="16">
        <v>3.9511111111111119</v>
      </c>
      <c r="R28" s="16">
        <v>-9.8879936949917138</v>
      </c>
      <c r="S28" s="25">
        <v>1.8432772822411847</v>
      </c>
      <c r="T28" s="38">
        <f t="shared" si="3"/>
        <v>8.5247402150882721</v>
      </c>
      <c r="U28" s="25">
        <v>5.5585119011136719</v>
      </c>
      <c r="V28" s="25">
        <v>5.3351677749751802</v>
      </c>
    </row>
    <row r="29" spans="1:22">
      <c r="A29" s="5" t="s">
        <v>26</v>
      </c>
      <c r="B29" s="8">
        <v>6.25</v>
      </c>
      <c r="C29" s="6">
        <v>72.126255479503769</v>
      </c>
      <c r="D29" s="7">
        <v>63.031800195047275</v>
      </c>
      <c r="E29" s="6">
        <v>68.065861586518437</v>
      </c>
      <c r="F29" s="6">
        <v>107.60134988170466</v>
      </c>
      <c r="G29" s="8">
        <v>2.9021930014430013</v>
      </c>
      <c r="H29" s="8">
        <f t="shared" si="0"/>
        <v>147.51432390620411</v>
      </c>
      <c r="I29" s="8">
        <f t="shared" si="2"/>
        <v>7.6536761163755358</v>
      </c>
      <c r="J29" s="6">
        <f t="shared" si="1"/>
        <v>2.545442651000001</v>
      </c>
      <c r="K29" s="6">
        <v>2.4638513290000001</v>
      </c>
      <c r="L29" s="6">
        <v>6.179998103</v>
      </c>
      <c r="M29" s="16">
        <v>5.3347129105886459</v>
      </c>
      <c r="N29" s="16">
        <v>10.833126613520761</v>
      </c>
      <c r="O29" s="16">
        <v>7.5674181452354494</v>
      </c>
      <c r="P29" s="16">
        <v>20.327167999041464</v>
      </c>
      <c r="Q29" s="16">
        <v>4.5152777777777775</v>
      </c>
      <c r="R29" s="16">
        <v>13.027625231747407</v>
      </c>
      <c r="S29" s="25">
        <v>2.7491823047292696</v>
      </c>
      <c r="T29" s="38">
        <f t="shared" si="3"/>
        <v>8.7791602391618255</v>
      </c>
      <c r="U29" s="25">
        <v>6.0918802438632458</v>
      </c>
      <c r="V29" s="25">
        <v>8.7125990923983654</v>
      </c>
    </row>
    <row r="30" spans="1:22">
      <c r="A30" s="5" t="s">
        <v>27</v>
      </c>
      <c r="B30" s="8">
        <v>6.5</v>
      </c>
      <c r="C30" s="6">
        <v>73.377282681748454</v>
      </c>
      <c r="D30" s="7">
        <v>63.885251570056617</v>
      </c>
      <c r="E30" s="6">
        <v>69.101034400000756</v>
      </c>
      <c r="F30" s="6">
        <v>106.9567125055343</v>
      </c>
      <c r="G30" s="8">
        <v>3.0936076599326601</v>
      </c>
      <c r="H30" s="8">
        <f t="shared" si="0"/>
        <v>147.78335570941954</v>
      </c>
      <c r="I30" s="8">
        <f t="shared" si="2"/>
        <v>5.5854656856067777</v>
      </c>
      <c r="J30" s="6">
        <f t="shared" si="1"/>
        <v>0.73150503199999939</v>
      </c>
      <c r="K30" s="6">
        <v>1.1222891610000001</v>
      </c>
      <c r="L30" s="6">
        <v>6.0977537039999996</v>
      </c>
      <c r="M30" s="16">
        <v>7.23179124792932</v>
      </c>
      <c r="N30" s="16">
        <v>7.3920149865345008</v>
      </c>
      <c r="O30" s="16">
        <v>7.2980636558199086</v>
      </c>
      <c r="P30" s="16">
        <v>5.8467872968363421</v>
      </c>
      <c r="Q30" s="16">
        <v>4.0598611111111111</v>
      </c>
      <c r="R30" s="16">
        <v>29.108779508442595</v>
      </c>
      <c r="S30" s="25">
        <v>4.1317857451431017</v>
      </c>
      <c r="T30" s="38">
        <f t="shared" si="3"/>
        <v>8.6299739882863378</v>
      </c>
      <c r="U30" s="25">
        <v>6.6329642499962205</v>
      </c>
      <c r="V30" s="25">
        <v>10.14972537807537</v>
      </c>
    </row>
    <row r="31" spans="1:22">
      <c r="A31" s="5" t="s">
        <v>28</v>
      </c>
      <c r="B31" s="8">
        <v>6.25</v>
      </c>
      <c r="C31" s="6">
        <v>73.992794338251713</v>
      </c>
      <c r="D31" s="7">
        <v>64.079132753979721</v>
      </c>
      <c r="E31" s="6">
        <v>69.459918771433934</v>
      </c>
      <c r="F31" s="6">
        <v>100.57061319931996</v>
      </c>
      <c r="G31" s="8">
        <v>3.1873409090909086</v>
      </c>
      <c r="H31" s="8">
        <f t="shared" si="0"/>
        <v>148.09617721463121</v>
      </c>
      <c r="I31" s="8">
        <f t="shared" si="2"/>
        <v>3.5160375104874078</v>
      </c>
      <c r="J31" s="6">
        <f t="shared" si="1"/>
        <v>0.84939513499999908</v>
      </c>
      <c r="K31" s="6">
        <v>-0.170479835</v>
      </c>
      <c r="L31" s="6">
        <v>6.0204711189999998</v>
      </c>
      <c r="M31" s="16">
        <v>3.4481751683969053</v>
      </c>
      <c r="N31" s="16">
        <v>-0.72126831330221464</v>
      </c>
      <c r="O31" s="16">
        <v>1.7070367533073449</v>
      </c>
      <c r="P31" s="16">
        <v>-10.577126167093819</v>
      </c>
      <c r="Q31" s="16">
        <v>3.2008333333333332</v>
      </c>
      <c r="R31" s="16">
        <v>12.681632404608667</v>
      </c>
      <c r="S31" s="25">
        <v>4.585001854587234</v>
      </c>
      <c r="T31" s="38">
        <f t="shared" si="3"/>
        <v>6.3968105204763788</v>
      </c>
      <c r="U31" s="25">
        <v>5.6492957167343372</v>
      </c>
      <c r="V31" s="25">
        <v>4.5917055431069276</v>
      </c>
    </row>
    <row r="32" spans="1:22">
      <c r="A32" s="5" t="s">
        <v>29</v>
      </c>
      <c r="B32" s="8">
        <v>4</v>
      </c>
      <c r="C32" s="6">
        <v>74.480696847721688</v>
      </c>
      <c r="D32" s="7">
        <v>63.851621120097462</v>
      </c>
      <c r="E32" s="6">
        <v>69.523678251782158</v>
      </c>
      <c r="F32" s="6">
        <v>98.595989828590405</v>
      </c>
      <c r="G32" s="8">
        <v>3.0231837301587299</v>
      </c>
      <c r="H32" s="8">
        <f t="shared" si="0"/>
        <v>147.70973705038887</v>
      </c>
      <c r="I32" s="8">
        <f t="shared" si="2"/>
        <v>0.76368066944847612</v>
      </c>
      <c r="J32" s="6">
        <f t="shared" si="1"/>
        <v>-1.0396763599999996</v>
      </c>
      <c r="K32" s="6">
        <v>-1.943322199</v>
      </c>
      <c r="L32" s="6">
        <v>6.0516930960000002</v>
      </c>
      <c r="M32" s="16">
        <v>2.1513960225089335</v>
      </c>
      <c r="N32" s="16">
        <v>-4.0673954239412113</v>
      </c>
      <c r="O32" s="16">
        <v>-0.44225112452408455</v>
      </c>
      <c r="P32" s="16">
        <v>-14.761417848894599</v>
      </c>
      <c r="Q32" s="16">
        <v>2.6534722222222218</v>
      </c>
      <c r="R32" s="16">
        <v>-19.063559777527317</v>
      </c>
      <c r="S32" s="25">
        <v>4.5238875932211764</v>
      </c>
      <c r="T32" s="38">
        <f t="shared" si="3"/>
        <v>3.5237557670864987</v>
      </c>
      <c r="U32" s="25">
        <v>3.9739814623674929</v>
      </c>
      <c r="V32" s="25">
        <v>-0.73833538930411224</v>
      </c>
    </row>
    <row r="33" spans="1:22">
      <c r="A33" s="5" t="s">
        <v>30</v>
      </c>
      <c r="B33" s="8">
        <v>1.5</v>
      </c>
      <c r="C33" s="6">
        <v>74.665412440475436</v>
      </c>
      <c r="D33" s="7">
        <v>63.476026189339528</v>
      </c>
      <c r="E33" s="6">
        <v>69.369401547223859</v>
      </c>
      <c r="F33" s="6">
        <v>98.568469007573711</v>
      </c>
      <c r="G33" s="8">
        <v>2.9575689033189039</v>
      </c>
      <c r="H33" s="8">
        <f t="shared" si="0"/>
        <v>149.26812556888456</v>
      </c>
      <c r="I33" s="8">
        <f t="shared" si="2"/>
        <v>1.1889026205994782</v>
      </c>
      <c r="J33" s="6">
        <f t="shared" si="1"/>
        <v>4.2873943820000004</v>
      </c>
      <c r="K33" s="6">
        <v>-2.3527419119999999</v>
      </c>
      <c r="L33" s="6">
        <v>5.9250732340000001</v>
      </c>
      <c r="M33" s="16">
        <v>1.3047673026159279</v>
      </c>
      <c r="N33" s="16">
        <v>-3.602089228087102</v>
      </c>
      <c r="O33" s="16">
        <v>-0.71715052268750412</v>
      </c>
      <c r="P33" s="16">
        <v>-4.7523269328541229</v>
      </c>
      <c r="Q33" s="16">
        <v>2.1014583333333334</v>
      </c>
      <c r="R33" s="16">
        <v>-8.402985515913775</v>
      </c>
      <c r="S33" s="25">
        <v>3.5094845854984014</v>
      </c>
      <c r="T33" s="38">
        <f t="shared" si="3"/>
        <v>0.70476488521291003</v>
      </c>
      <c r="U33" s="25">
        <v>1.9114654863918501</v>
      </c>
      <c r="V33" s="25">
        <v>-6.3723282641077965</v>
      </c>
    </row>
    <row r="34" spans="1:22">
      <c r="A34" s="5" t="s">
        <v>31</v>
      </c>
      <c r="B34" s="8">
        <v>1.25</v>
      </c>
      <c r="C34" s="6">
        <v>74.772117739076791</v>
      </c>
      <c r="D34" s="7">
        <v>63.435106428402797</v>
      </c>
      <c r="E34" s="6">
        <v>69.387429909571367</v>
      </c>
      <c r="F34" s="6">
        <v>98.697425981988303</v>
      </c>
      <c r="G34" s="8">
        <v>2.8779162280701756</v>
      </c>
      <c r="H34" s="8">
        <f t="shared" si="0"/>
        <v>152.43961959247878</v>
      </c>
      <c r="I34" s="8">
        <f t="shared" si="2"/>
        <v>3.1507363334032306</v>
      </c>
      <c r="J34" s="6">
        <f t="shared" si="1"/>
        <v>8.7735013709999983</v>
      </c>
      <c r="K34" s="6">
        <v>-1.5226864870000001</v>
      </c>
      <c r="L34" s="6">
        <v>5.4532796709999998</v>
      </c>
      <c r="M34" s="16">
        <v>0.809634798464276</v>
      </c>
      <c r="N34" s="16">
        <v>1.6093671337220172</v>
      </c>
      <c r="O34" s="16">
        <v>1.1326096828461418</v>
      </c>
      <c r="P34" s="16">
        <v>-0.20703544088470638</v>
      </c>
      <c r="Q34" s="16">
        <v>1.9788888888888891</v>
      </c>
      <c r="R34" s="16">
        <v>-10.34529059338074</v>
      </c>
      <c r="S34" s="25">
        <v>1.9236026892440972</v>
      </c>
      <c r="T34" s="38">
        <f t="shared" si="3"/>
        <v>-0.70461511943831567</v>
      </c>
      <c r="U34" s="25">
        <v>0.41483504884880507</v>
      </c>
      <c r="V34" s="25">
        <v>-7.7407786885245855</v>
      </c>
    </row>
    <row r="35" spans="1:22">
      <c r="A35" s="5" t="s">
        <v>32</v>
      </c>
      <c r="B35" s="8">
        <v>1.25</v>
      </c>
      <c r="C35" s="6">
        <v>74.973535159896969</v>
      </c>
      <c r="D35" s="7">
        <v>64.371757218875544</v>
      </c>
      <c r="E35" s="6">
        <v>69.929035076696778</v>
      </c>
      <c r="F35" s="6">
        <v>100.14017138917296</v>
      </c>
      <c r="G35" s="8">
        <v>2.8499025362318839</v>
      </c>
      <c r="H35" s="8">
        <f t="shared" si="0"/>
        <v>155.47341979704433</v>
      </c>
      <c r="I35" s="8">
        <f t="shared" si="2"/>
        <v>4.9813862323545948</v>
      </c>
      <c r="J35" s="6">
        <f t="shared" si="1"/>
        <v>8.2014748090000005</v>
      </c>
      <c r="K35" s="6">
        <v>-0.87980252299999995</v>
      </c>
      <c r="L35" s="6">
        <v>5.6299389529999999</v>
      </c>
      <c r="M35" s="16">
        <v>1.0974870519054436</v>
      </c>
      <c r="N35" s="16">
        <v>5.2949656359804864</v>
      </c>
      <c r="O35" s="16">
        <v>2.7822275644289629</v>
      </c>
      <c r="P35" s="16">
        <v>1.9464149618643845</v>
      </c>
      <c r="Q35" s="16">
        <v>2.203125</v>
      </c>
      <c r="R35" s="16">
        <v>-3.8371250305425875</v>
      </c>
      <c r="S35" s="25">
        <v>1.3395911647369196</v>
      </c>
      <c r="T35" s="38">
        <f t="shared" si="3"/>
        <v>0.45666108812567074</v>
      </c>
      <c r="U35" s="25">
        <v>0.67917202673157817</v>
      </c>
      <c r="V35" s="25">
        <v>-4.6675798124538925</v>
      </c>
    </row>
    <row r="36" spans="1:22">
      <c r="A36" s="5" t="s">
        <v>33</v>
      </c>
      <c r="B36" s="8">
        <v>1.5</v>
      </c>
      <c r="C36" s="6">
        <v>75.279191762828461</v>
      </c>
      <c r="D36" s="7">
        <v>64.86245237343735</v>
      </c>
      <c r="E36" s="6">
        <v>70.32273606183351</v>
      </c>
      <c r="F36" s="6">
        <v>100.84525580242324</v>
      </c>
      <c r="G36" s="8">
        <v>2.8411333333333331</v>
      </c>
      <c r="H36" s="8">
        <f t="shared" ref="H36:H67" si="4">H35*(1+J36/100)^(1/4)</f>
        <v>159.34650568410288</v>
      </c>
      <c r="I36" s="8">
        <f t="shared" si="2"/>
        <v>7.8781323872672715</v>
      </c>
      <c r="J36" s="6">
        <f t="shared" si="1"/>
        <v>10.343199188</v>
      </c>
      <c r="K36" s="6">
        <v>0.40246486799999998</v>
      </c>
      <c r="L36" s="6">
        <v>5.2141296239999999</v>
      </c>
      <c r="M36" s="16">
        <v>1.0102554202219949</v>
      </c>
      <c r="N36" s="16">
        <v>2.1022435625793534</v>
      </c>
      <c r="O36" s="16">
        <v>1.454173909673151</v>
      </c>
      <c r="P36" s="16">
        <v>8.5895476700507558</v>
      </c>
      <c r="Q36" s="16">
        <v>2.4958333333333331</v>
      </c>
      <c r="R36" s="16">
        <v>-1.2251382285879853</v>
      </c>
      <c r="S36" s="25">
        <v>1.0553798057244768</v>
      </c>
      <c r="T36" s="38">
        <f t="shared" si="3"/>
        <v>1.5830941103885721</v>
      </c>
      <c r="U36" s="25">
        <v>1.1552314281574327</v>
      </c>
      <c r="V36" s="25">
        <v>1.281137489262929</v>
      </c>
    </row>
    <row r="37" spans="1:22">
      <c r="A37" s="5" t="s">
        <v>34</v>
      </c>
      <c r="B37" s="8">
        <v>2.5</v>
      </c>
      <c r="C37" s="6">
        <v>75.506200057353283</v>
      </c>
      <c r="D37" s="7">
        <v>65.765917991384285</v>
      </c>
      <c r="E37" s="6">
        <v>70.871613861951403</v>
      </c>
      <c r="F37" s="6">
        <v>101.62164172166962</v>
      </c>
      <c r="G37" s="8">
        <v>2.8051586542112852</v>
      </c>
      <c r="H37" s="8">
        <f t="shared" si="4"/>
        <v>161.12188432387097</v>
      </c>
      <c r="I37" s="8">
        <f t="shared" si="2"/>
        <v>7.9412525010345405</v>
      </c>
      <c r="J37" s="6">
        <f t="shared" si="1"/>
        <v>4.5316852909999996</v>
      </c>
      <c r="K37" s="6">
        <v>0.113706453</v>
      </c>
      <c r="L37" s="6">
        <v>5.6867189509999996</v>
      </c>
      <c r="M37" s="16">
        <v>1.528142937645427</v>
      </c>
      <c r="N37" s="16">
        <v>5.8116050116044704</v>
      </c>
      <c r="O37" s="16">
        <v>3.2603958237578112</v>
      </c>
      <c r="P37" s="16">
        <v>0.89075826026394633</v>
      </c>
      <c r="Q37" s="16">
        <v>2.5687499999999996</v>
      </c>
      <c r="R37" s="16">
        <v>-4.9694474254780685</v>
      </c>
      <c r="S37" s="25">
        <v>1.1110402376544259</v>
      </c>
      <c r="T37" s="38">
        <f t="shared" si="3"/>
        <v>3.6074907953663455</v>
      </c>
      <c r="U37" s="25">
        <v>2.1534964727419892</v>
      </c>
      <c r="V37" s="25">
        <v>2.7490518915918916</v>
      </c>
    </row>
    <row r="38" spans="1:22">
      <c r="A38" s="5" t="s">
        <v>35</v>
      </c>
      <c r="B38" s="8">
        <v>3</v>
      </c>
      <c r="C38" s="6">
        <v>75.748645364338358</v>
      </c>
      <c r="D38" s="7">
        <v>65.485262410878804</v>
      </c>
      <c r="E38" s="6">
        <v>70.865159174506488</v>
      </c>
      <c r="F38" s="6">
        <v>102.505110780577</v>
      </c>
      <c r="G38" s="8">
        <v>2.8042484126984122</v>
      </c>
      <c r="H38" s="8">
        <f t="shared" si="4"/>
        <v>163.48216521038799</v>
      </c>
      <c r="I38" s="8">
        <f t="shared" si="2"/>
        <v>7.2438816414194491</v>
      </c>
      <c r="J38" s="6">
        <f t="shared" si="1"/>
        <v>5.9896345609999999</v>
      </c>
      <c r="K38" s="6">
        <v>0.17664464299999999</v>
      </c>
      <c r="L38" s="6">
        <v>5.7378818010000003</v>
      </c>
      <c r="M38" s="16">
        <v>1.6635555087269216</v>
      </c>
      <c r="N38" s="16">
        <v>0.10973066009145604</v>
      </c>
      <c r="O38" s="16">
        <v>1.0233146443038965</v>
      </c>
      <c r="P38" s="16">
        <v>6.7125231763103033</v>
      </c>
      <c r="Q38" s="16">
        <v>2.5130555555555554</v>
      </c>
      <c r="R38" s="16">
        <v>-0.12973220792187323</v>
      </c>
      <c r="S38" s="25">
        <v>1.3244818856927854</v>
      </c>
      <c r="T38" s="38">
        <f t="shared" si="3"/>
        <v>3.2318949205042458</v>
      </c>
      <c r="U38" s="25">
        <v>2.1258857001889675</v>
      </c>
      <c r="V38" s="25">
        <v>4.4856597299128165</v>
      </c>
    </row>
    <row r="39" spans="1:22">
      <c r="A39" s="5" t="s">
        <v>36</v>
      </c>
      <c r="B39" s="8">
        <v>3.5</v>
      </c>
      <c r="C39" s="6">
        <v>76.120755279565444</v>
      </c>
      <c r="D39" s="7">
        <v>66.571958632394754</v>
      </c>
      <c r="E39" s="6">
        <v>71.577280991659961</v>
      </c>
      <c r="F39" s="6">
        <v>104.41372439651703</v>
      </c>
      <c r="G39" s="8">
        <v>2.778987974465148</v>
      </c>
      <c r="H39" s="8">
        <f t="shared" si="4"/>
        <v>166.59192470847239</v>
      </c>
      <c r="I39" s="8">
        <f t="shared" ref="I39:I70" si="5">H39/H35*100-100</f>
        <v>7.1513863436863971</v>
      </c>
      <c r="J39" s="6">
        <f t="shared" si="1"/>
        <v>7.8286726590000004</v>
      </c>
      <c r="K39" s="6">
        <v>0.80231168900000005</v>
      </c>
      <c r="L39" s="6">
        <v>5.3260044750000004</v>
      </c>
      <c r="M39" s="16">
        <v>1.9727134154122083</v>
      </c>
      <c r="N39" s="16">
        <v>6.3470521950612646</v>
      </c>
      <c r="O39" s="16">
        <v>3.748280909670032</v>
      </c>
      <c r="P39" s="16">
        <v>9.1447818589086349</v>
      </c>
      <c r="Q39" s="16">
        <v>2.9527777777777779</v>
      </c>
      <c r="R39" s="16">
        <v>-3.5547731488772216</v>
      </c>
      <c r="S39" s="25">
        <v>1.543071394679596</v>
      </c>
      <c r="T39" s="38">
        <f t="shared" si="3"/>
        <v>3.4179607774852627</v>
      </c>
      <c r="U39" s="25">
        <v>2.3650155888409907</v>
      </c>
      <c r="V39" s="25">
        <v>6.2831564986737476</v>
      </c>
    </row>
    <row r="40" spans="1:22">
      <c r="A40" s="5" t="s">
        <v>37</v>
      </c>
      <c r="B40" s="8">
        <v>4.166666666666667</v>
      </c>
      <c r="C40" s="6">
        <v>76.700557155546377</v>
      </c>
      <c r="D40" s="7">
        <v>67.884374831458828</v>
      </c>
      <c r="E40" s="6">
        <v>72.505672796076112</v>
      </c>
      <c r="F40" s="6">
        <v>105.90443556133994</v>
      </c>
      <c r="G40" s="8">
        <v>2.7848851294903927</v>
      </c>
      <c r="H40" s="8">
        <f t="shared" si="4"/>
        <v>167.76894185775606</v>
      </c>
      <c r="I40" s="8">
        <f t="shared" si="5"/>
        <v>5.2856108375230093</v>
      </c>
      <c r="J40" s="6">
        <f t="shared" si="1"/>
        <v>2.8562006899999997</v>
      </c>
      <c r="K40" s="6">
        <v>0.12620836299999999</v>
      </c>
      <c r="L40" s="6">
        <v>5.5606139939999997</v>
      </c>
      <c r="M40" s="16">
        <v>2.317311666254751</v>
      </c>
      <c r="N40" s="16">
        <v>7.535170107315059</v>
      </c>
      <c r="O40" s="16">
        <v>4.4448316861253057</v>
      </c>
      <c r="P40" s="16">
        <v>6.9179012524099415</v>
      </c>
      <c r="Q40" s="16">
        <v>3.1451388888888894</v>
      </c>
      <c r="R40" s="16">
        <v>0.85152620268273971</v>
      </c>
      <c r="S40" s="25">
        <v>1.8699770533025406</v>
      </c>
      <c r="T40" s="38">
        <f t="shared" si="3"/>
        <v>4.6589704018946634</v>
      </c>
      <c r="U40" s="25">
        <v>3.1111939651506271</v>
      </c>
      <c r="V40" s="25">
        <v>5.8717384243386794</v>
      </c>
    </row>
    <row r="41" spans="1:22">
      <c r="A41" s="5" t="s">
        <v>38</v>
      </c>
      <c r="B41" s="8">
        <v>4.25</v>
      </c>
      <c r="C41" s="6">
        <v>77.151246530477223</v>
      </c>
      <c r="D41" s="7">
        <v>69.129509840506088</v>
      </c>
      <c r="E41" s="6">
        <v>73.334372452838238</v>
      </c>
      <c r="F41" s="6">
        <v>106.99993001837565</v>
      </c>
      <c r="G41" s="8">
        <v>2.741512550315182</v>
      </c>
      <c r="H41" s="8">
        <f t="shared" si="4"/>
        <v>169.97751306282476</v>
      </c>
      <c r="I41" s="8">
        <f t="shared" si="5"/>
        <v>5.4962296252401615</v>
      </c>
      <c r="J41" s="6">
        <f t="shared" si="1"/>
        <v>5.3706409179999994</v>
      </c>
      <c r="K41" s="6">
        <v>3.4480059E-2</v>
      </c>
      <c r="L41" s="6">
        <v>5.7375541339999998</v>
      </c>
      <c r="M41" s="16">
        <v>2.7110140992856691</v>
      </c>
      <c r="N41" s="16">
        <v>7.5426874780065489</v>
      </c>
      <c r="O41" s="16">
        <v>4.697254110926341</v>
      </c>
      <c r="P41" s="16">
        <v>2.546459664156453</v>
      </c>
      <c r="Q41" s="16">
        <v>2.8954166666666672</v>
      </c>
      <c r="R41" s="16">
        <v>-6.0856820466085981</v>
      </c>
      <c r="S41" s="25">
        <v>2.1654028916463952</v>
      </c>
      <c r="T41" s="38">
        <f t="shared" si="3"/>
        <v>5.114490836366727</v>
      </c>
      <c r="U41" s="25">
        <v>3.4680328484925305</v>
      </c>
      <c r="V41" s="25">
        <v>6.3034515042941219</v>
      </c>
    </row>
    <row r="42" spans="1:22">
      <c r="A42" s="5" t="s">
        <v>39</v>
      </c>
      <c r="B42" s="8">
        <v>4.25</v>
      </c>
      <c r="C42" s="6">
        <v>77.575141839600633</v>
      </c>
      <c r="D42" s="7">
        <v>70.215468929283006</v>
      </c>
      <c r="E42" s="6">
        <v>74.073288583009358</v>
      </c>
      <c r="F42" s="6">
        <v>107.87221127327943</v>
      </c>
      <c r="G42" s="8">
        <v>2.7110135129490396</v>
      </c>
      <c r="H42" s="8">
        <f t="shared" si="4"/>
        <v>172.65929213289766</v>
      </c>
      <c r="I42" s="8">
        <f t="shared" si="5"/>
        <v>5.613533996628604</v>
      </c>
      <c r="J42" s="6">
        <f t="shared" si="1"/>
        <v>6.4618334209999997</v>
      </c>
      <c r="K42" s="6">
        <v>0.252084743</v>
      </c>
      <c r="L42" s="6">
        <v>5.5914146850000002</v>
      </c>
      <c r="M42" s="16">
        <v>2.7220328114499592</v>
      </c>
      <c r="N42" s="16">
        <v>8.6999689138991485</v>
      </c>
      <c r="O42" s="16">
        <v>5.1903660310137045</v>
      </c>
      <c r="P42" s="16">
        <v>2.275179120807036</v>
      </c>
      <c r="Q42" s="16">
        <v>2.8874999999999997</v>
      </c>
      <c r="R42" s="16">
        <v>-4.3762489687569577</v>
      </c>
      <c r="S42" s="25">
        <v>2.4302964696073515</v>
      </c>
      <c r="T42" s="38">
        <f t="shared" si="3"/>
        <v>7.2233145966876151</v>
      </c>
      <c r="U42" s="25">
        <v>4.518887968162999</v>
      </c>
      <c r="V42" s="25">
        <v>5.1807057644274179</v>
      </c>
    </row>
    <row r="43" spans="1:22">
      <c r="A43" s="5" t="s">
        <v>40</v>
      </c>
      <c r="B43" s="8">
        <v>4.25</v>
      </c>
      <c r="C43" s="6">
        <v>77.90441677620305</v>
      </c>
      <c r="D43" s="7">
        <v>70.936451048170554</v>
      </c>
      <c r="E43" s="6">
        <v>74.588944230905668</v>
      </c>
      <c r="F43" s="6">
        <v>107.90677605280285</v>
      </c>
      <c r="G43" s="8">
        <v>2.6823943001442996</v>
      </c>
      <c r="H43" s="8">
        <f t="shared" si="4"/>
        <v>175.05447821238374</v>
      </c>
      <c r="I43" s="8">
        <f t="shared" si="5"/>
        <v>5.0798101520949501</v>
      </c>
      <c r="J43" s="6">
        <f t="shared" si="1"/>
        <v>5.665467027</v>
      </c>
      <c r="K43" s="6">
        <v>0.31895210499999999</v>
      </c>
      <c r="L43" s="6">
        <v>5.3979975790000001</v>
      </c>
      <c r="M43" s="16">
        <v>1.6678086558068905</v>
      </c>
      <c r="N43" s="16">
        <v>3.1979565310246594</v>
      </c>
      <c r="O43" s="16">
        <v>2.3106882615516078</v>
      </c>
      <c r="P43" s="16">
        <v>-3.4639667878930913</v>
      </c>
      <c r="Q43" s="16">
        <v>2.7402777777777776</v>
      </c>
      <c r="R43" s="16">
        <v>-4.1562624849048717</v>
      </c>
      <c r="S43" s="25">
        <v>2.3536422252716349</v>
      </c>
      <c r="T43" s="38">
        <f t="shared" si="3"/>
        <v>6.5560522860326245</v>
      </c>
      <c r="U43" s="25">
        <v>4.1549235874843493</v>
      </c>
      <c r="V43" s="25">
        <v>2.0017677949357937</v>
      </c>
    </row>
    <row r="44" spans="1:22">
      <c r="A44" s="5" t="s">
        <v>41</v>
      </c>
      <c r="B44" s="8">
        <v>4.25</v>
      </c>
      <c r="C44" s="6">
        <v>78.625792376810693</v>
      </c>
      <c r="D44" s="7">
        <v>71.970572155077249</v>
      </c>
      <c r="E44" s="6">
        <v>75.459129280392787</v>
      </c>
      <c r="F44" s="6">
        <v>108.95201450218462</v>
      </c>
      <c r="G44" s="8">
        <v>2.6656251683501688</v>
      </c>
      <c r="H44" s="8">
        <f t="shared" si="4"/>
        <v>177.29492236033784</v>
      </c>
      <c r="I44" s="8">
        <f t="shared" si="5"/>
        <v>5.6780357538753776</v>
      </c>
      <c r="J44" s="6">
        <f t="shared" si="1"/>
        <v>5.2185445450000003</v>
      </c>
      <c r="K44" s="6">
        <v>0.14106777700000001</v>
      </c>
      <c r="L44" s="6">
        <v>5.9300818570000002</v>
      </c>
      <c r="M44" s="16">
        <v>2.8635210564944114</v>
      </c>
      <c r="N44" s="16">
        <v>5.9146437958767617</v>
      </c>
      <c r="O44" s="16">
        <v>4.1442157918218925</v>
      </c>
      <c r="P44" s="16">
        <v>2.6978894443063339</v>
      </c>
      <c r="Q44" s="16">
        <v>2.9722222222222228</v>
      </c>
      <c r="R44" s="16">
        <v>-2.477269870287313</v>
      </c>
      <c r="S44" s="25">
        <v>2.4899704473994699</v>
      </c>
      <c r="T44" s="38">
        <f t="shared" si="3"/>
        <v>6.0193488321333035</v>
      </c>
      <c r="U44" s="25">
        <v>4.0798971919694171</v>
      </c>
      <c r="V44" s="25">
        <v>0.98002454322334565</v>
      </c>
    </row>
    <row r="45" spans="1:22">
      <c r="A45" s="5" t="s">
        <v>42</v>
      </c>
      <c r="B45" s="8">
        <v>4.25</v>
      </c>
      <c r="C45" s="6">
        <v>78.950666969640352</v>
      </c>
      <c r="D45" s="7">
        <v>72.564414101672867</v>
      </c>
      <c r="E45" s="6">
        <v>75.911982958051283</v>
      </c>
      <c r="F45" s="6">
        <v>108.55230206687118</v>
      </c>
      <c r="G45" s="8">
        <v>2.6179412698412698</v>
      </c>
      <c r="H45" s="8">
        <f t="shared" si="4"/>
        <v>180.53890954718722</v>
      </c>
      <c r="I45" s="8">
        <f t="shared" si="5"/>
        <v>6.2134080526633539</v>
      </c>
      <c r="J45" s="6">
        <f t="shared" si="1"/>
        <v>7.5221819139999999</v>
      </c>
      <c r="K45" s="6">
        <v>0.75744769000000001</v>
      </c>
      <c r="L45" s="6">
        <v>5.0566622619999997</v>
      </c>
      <c r="M45" s="16">
        <v>2.03631718744548</v>
      </c>
      <c r="N45" s="16">
        <v>2.9460404576182819</v>
      </c>
      <c r="O45" s="16">
        <v>2.4214846729926798</v>
      </c>
      <c r="P45" s="16">
        <v>-4.0486391712654335</v>
      </c>
      <c r="Q45" s="16">
        <v>2.8447916666666671</v>
      </c>
      <c r="R45" s="16">
        <v>-6.9656608983449386</v>
      </c>
      <c r="S45" s="25">
        <v>2.3212430196898559</v>
      </c>
      <c r="T45" s="38">
        <f t="shared" si="3"/>
        <v>4.9687959152201415</v>
      </c>
      <c r="U45" s="25">
        <v>3.5096400626789093</v>
      </c>
      <c r="V45" s="25">
        <v>-0.68425866332441077</v>
      </c>
    </row>
    <row r="46" spans="1:22">
      <c r="A46" s="5" t="s">
        <v>43</v>
      </c>
      <c r="B46" s="8">
        <v>4.25</v>
      </c>
      <c r="C46" s="6">
        <v>79.080049651745114</v>
      </c>
      <c r="D46" s="7">
        <v>72.997235642295934</v>
      </c>
      <c r="E46" s="6">
        <v>76.185746833155676</v>
      </c>
      <c r="F46" s="6">
        <v>108.60359517833349</v>
      </c>
      <c r="G46" s="8">
        <v>2.5843712962962964</v>
      </c>
      <c r="H46" s="8">
        <f t="shared" si="4"/>
        <v>181.65414599116946</v>
      </c>
      <c r="I46" s="8">
        <f t="shared" si="5"/>
        <v>5.2095973214973981</v>
      </c>
      <c r="J46" s="6">
        <f t="shared" si="1"/>
        <v>2.4938950449999999</v>
      </c>
      <c r="K46" s="6">
        <v>5.4054479000000002E-2</v>
      </c>
      <c r="L46" s="6">
        <v>5.3074678889999998</v>
      </c>
      <c r="M46" s="16">
        <v>1.2905399039575327</v>
      </c>
      <c r="N46" s="16">
        <v>4.2204580598250052</v>
      </c>
      <c r="O46" s="16">
        <v>2.5273549430947062</v>
      </c>
      <c r="P46" s="16">
        <v>-2.1180994745048087</v>
      </c>
      <c r="Q46" s="16">
        <v>2.7166666666666663</v>
      </c>
      <c r="R46" s="16">
        <v>-5.0313996469311899</v>
      </c>
      <c r="S46" s="25">
        <v>1.9628879192915338</v>
      </c>
      <c r="T46" s="38">
        <f t="shared" si="3"/>
        <v>3.961757651742758</v>
      </c>
      <c r="U46" s="25">
        <v>2.8482118112901134</v>
      </c>
      <c r="V46" s="25">
        <v>-1.7684210526315858</v>
      </c>
    </row>
    <row r="47" spans="1:22">
      <c r="A47" s="5" t="s">
        <v>44</v>
      </c>
      <c r="B47" s="8">
        <v>4.25</v>
      </c>
      <c r="C47" s="6">
        <v>79.690638215152489</v>
      </c>
      <c r="D47" s="7">
        <v>73.103124998607598</v>
      </c>
      <c r="E47" s="6">
        <v>76.556191223920607</v>
      </c>
      <c r="F47" s="6">
        <v>108.90870100089866</v>
      </c>
      <c r="G47" s="8">
        <v>2.5746363636363641</v>
      </c>
      <c r="H47" s="8">
        <f t="shared" si="4"/>
        <v>185.09084394393591</v>
      </c>
      <c r="I47" s="8">
        <f t="shared" si="5"/>
        <v>5.7332813384960275</v>
      </c>
      <c r="J47" s="6">
        <f t="shared" si="1"/>
        <v>7.7850393929999999</v>
      </c>
      <c r="K47" s="6">
        <v>0.42782588700000002</v>
      </c>
      <c r="L47" s="6">
        <v>6.2899537609999996</v>
      </c>
      <c r="M47" s="16">
        <v>3.0083443447386671</v>
      </c>
      <c r="N47" s="16">
        <v>-2.9001895327285254E-2</v>
      </c>
      <c r="O47" s="16">
        <v>1.7046128110719039</v>
      </c>
      <c r="P47" s="16">
        <v>-3.2447937337750754</v>
      </c>
      <c r="Q47" s="16">
        <v>2.5725694444444445</v>
      </c>
      <c r="R47" s="16">
        <v>-1.498246890969368</v>
      </c>
      <c r="S47" s="25">
        <v>2.2973453037004932</v>
      </c>
      <c r="T47" s="38">
        <f t="shared" si="3"/>
        <v>3.0543872979573337</v>
      </c>
      <c r="U47" s="25">
        <v>2.6955573591423088</v>
      </c>
      <c r="V47" s="25">
        <v>-1.7127128147619519</v>
      </c>
    </row>
    <row r="48" spans="1:22">
      <c r="A48" s="5" t="s">
        <v>45</v>
      </c>
      <c r="B48" s="8">
        <v>4.25</v>
      </c>
      <c r="C48" s="6">
        <v>80.48467287073548</v>
      </c>
      <c r="D48" s="7">
        <v>73.909891389945798</v>
      </c>
      <c r="E48" s="6">
        <v>77.356283848500269</v>
      </c>
      <c r="F48" s="6">
        <v>109.47307396733912</v>
      </c>
      <c r="G48" s="8">
        <v>2.6631287878787879</v>
      </c>
      <c r="H48" s="8">
        <f t="shared" si="4"/>
        <v>187.50691110096673</v>
      </c>
      <c r="I48" s="8">
        <f t="shared" si="5"/>
        <v>5.7598878775974498</v>
      </c>
      <c r="J48" s="6">
        <f t="shared" si="1"/>
        <v>5.3244925740000006</v>
      </c>
      <c r="K48" s="6">
        <v>0.88003785300000004</v>
      </c>
      <c r="L48" s="6">
        <v>3.5156447100000001</v>
      </c>
      <c r="M48" s="16">
        <v>3.0780381614522012</v>
      </c>
      <c r="N48" s="16">
        <v>3.9398849403337932</v>
      </c>
      <c r="O48" s="16">
        <v>3.4433711883878004</v>
      </c>
      <c r="P48" s="16">
        <v>2.1609160625426282</v>
      </c>
      <c r="Q48" s="16">
        <v>2.4840277777777779</v>
      </c>
      <c r="R48" s="16">
        <v>14.47353167872858</v>
      </c>
      <c r="S48" s="25">
        <v>2.3506377376189214</v>
      </c>
      <c r="T48" s="38">
        <f t="shared" si="3"/>
        <v>2.6946002745258539</v>
      </c>
      <c r="U48" s="25">
        <v>2.5223456870506311</v>
      </c>
      <c r="V48" s="25">
        <v>-1.8414434486134446</v>
      </c>
    </row>
    <row r="49" spans="1:22">
      <c r="A49" s="5" t="s">
        <v>46</v>
      </c>
      <c r="B49" s="8">
        <v>4.25</v>
      </c>
      <c r="C49" s="6">
        <v>80.929128962534023</v>
      </c>
      <c r="D49" s="7">
        <v>75.355243500296325</v>
      </c>
      <c r="E49" s="6">
        <v>78.276982706082876</v>
      </c>
      <c r="F49" s="6">
        <v>111.19741470670265</v>
      </c>
      <c r="G49" s="8">
        <v>2.7856746031746034</v>
      </c>
      <c r="H49" s="8">
        <f t="shared" si="4"/>
        <v>190.03245919045722</v>
      </c>
      <c r="I49" s="8">
        <f t="shared" si="5"/>
        <v>5.2584507500798168</v>
      </c>
      <c r="J49" s="6">
        <f t="shared" si="1"/>
        <v>5.4974679230000003</v>
      </c>
      <c r="K49" s="6">
        <v>0.84046037600000001</v>
      </c>
      <c r="L49" s="6">
        <v>5.655777831</v>
      </c>
      <c r="M49" s="16">
        <v>2.6325926007475742</v>
      </c>
      <c r="N49" s="16">
        <v>7.7810019233565342</v>
      </c>
      <c r="O49" s="16">
        <v>4.7984463422735324</v>
      </c>
      <c r="P49" s="16">
        <v>13.503288460412687</v>
      </c>
      <c r="Q49" s="16">
        <v>2.5951388888888891</v>
      </c>
      <c r="R49" s="16">
        <v>19.716183164544198</v>
      </c>
      <c r="S49" s="25">
        <v>2.4998392295932703</v>
      </c>
      <c r="T49" s="38">
        <f t="shared" si="3"/>
        <v>3.8460028006470424</v>
      </c>
      <c r="U49" s="25">
        <v>3.1120635844619216</v>
      </c>
      <c r="V49" s="25">
        <v>2.3687711040622172</v>
      </c>
    </row>
    <row r="50" spans="1:22">
      <c r="A50" s="5" t="s">
        <v>47</v>
      </c>
      <c r="B50" s="8">
        <v>4.083333333333333</v>
      </c>
      <c r="C50" s="6">
        <v>81.350296851532192</v>
      </c>
      <c r="D50" s="7">
        <v>75.221333517273095</v>
      </c>
      <c r="E50" s="6">
        <v>78.434035426175242</v>
      </c>
      <c r="F50" s="6">
        <v>111.9567593195129</v>
      </c>
      <c r="G50" s="8">
        <v>2.7841646825396822</v>
      </c>
      <c r="H50" s="8">
        <f t="shared" si="4"/>
        <v>193.11328724217665</v>
      </c>
      <c r="I50" s="8">
        <f t="shared" si="5"/>
        <v>6.3082189445674572</v>
      </c>
      <c r="J50" s="6">
        <f t="shared" si="1"/>
        <v>6.6442568739999999</v>
      </c>
      <c r="K50" s="6">
        <v>1.303816903</v>
      </c>
      <c r="L50" s="6">
        <v>4.790830766</v>
      </c>
      <c r="M50" s="16">
        <v>2.8146122912100502</v>
      </c>
      <c r="N50" s="16">
        <v>0.64012771298624926</v>
      </c>
      <c r="O50" s="16">
        <v>1.8793154462148687</v>
      </c>
      <c r="P50" s="16">
        <v>-2.9390368493008245</v>
      </c>
      <c r="Q50" s="16">
        <v>2.6638888888888892</v>
      </c>
      <c r="R50" s="16">
        <v>-0.2166359907459392</v>
      </c>
      <c r="S50" s="25">
        <v>2.8832496254683981</v>
      </c>
      <c r="T50" s="38">
        <f t="shared" si="3"/>
        <v>3.0468247946754872</v>
      </c>
      <c r="U50" s="25">
        <v>2.9487421526626978</v>
      </c>
      <c r="V50" s="25">
        <v>2.1534504929275666</v>
      </c>
    </row>
    <row r="51" spans="1:22">
      <c r="A51" s="5" t="s">
        <v>48</v>
      </c>
      <c r="B51" s="8">
        <v>4</v>
      </c>
      <c r="C51" s="6">
        <v>82.000401083091262</v>
      </c>
      <c r="D51" s="7">
        <v>76.039885763162658</v>
      </c>
      <c r="E51" s="6">
        <v>79.164289989785431</v>
      </c>
      <c r="F51" s="6">
        <v>113.67992346069229</v>
      </c>
      <c r="G51" s="8">
        <v>2.8093209235209233</v>
      </c>
      <c r="H51" s="8">
        <f t="shared" si="4"/>
        <v>194.27628233759646</v>
      </c>
      <c r="I51" s="8">
        <f t="shared" si="5"/>
        <v>4.962664926009424</v>
      </c>
      <c r="J51" s="6">
        <f t="shared" si="1"/>
        <v>2.4307872229999998</v>
      </c>
      <c r="K51" s="6">
        <v>0.728586136</v>
      </c>
      <c r="L51" s="6">
        <v>4.7317102909999997</v>
      </c>
      <c r="M51" s="16">
        <v>3.0773520952959599</v>
      </c>
      <c r="N51" s="16">
        <v>4.0847786317875778</v>
      </c>
      <c r="O51" s="16">
        <v>3.50647568054967</v>
      </c>
      <c r="P51" s="16">
        <v>0.36184004187989061</v>
      </c>
      <c r="Q51" s="16">
        <v>2.6374999999999997</v>
      </c>
      <c r="R51" s="16">
        <v>3.6634682253865014</v>
      </c>
      <c r="S51" s="25">
        <v>2.9004762850198151</v>
      </c>
      <c r="T51" s="38">
        <f t="shared" si="3"/>
        <v>4.0172848487817703</v>
      </c>
      <c r="U51" s="25">
        <v>3.4017198607584787</v>
      </c>
      <c r="V51" s="25">
        <v>3.0923901393354658</v>
      </c>
    </row>
    <row r="52" spans="1:22">
      <c r="A52" s="5" t="s">
        <v>49</v>
      </c>
      <c r="B52" s="8">
        <v>4</v>
      </c>
      <c r="C52" s="6">
        <v>82.745235455123932</v>
      </c>
      <c r="D52" s="7">
        <v>77.125016659910088</v>
      </c>
      <c r="E52" s="6">
        <v>80.071043037797367</v>
      </c>
      <c r="F52" s="6">
        <v>114.53791949428278</v>
      </c>
      <c r="G52" s="8">
        <v>2.7918630952380945</v>
      </c>
      <c r="H52" s="8">
        <f t="shared" si="4"/>
        <v>194.06245839554859</v>
      </c>
      <c r="I52" s="8">
        <f t="shared" si="5"/>
        <v>3.4961630246534696</v>
      </c>
      <c r="J52" s="6">
        <f t="shared" si="1"/>
        <v>-0.43952085299999943</v>
      </c>
      <c r="K52" s="6">
        <v>-0.52481970200000005</v>
      </c>
      <c r="L52" s="6">
        <v>4.5741024990000003</v>
      </c>
      <c r="M52" s="16">
        <v>2.679681759908914</v>
      </c>
      <c r="N52" s="16">
        <v>5.5557266707540354</v>
      </c>
      <c r="O52" s="16">
        <v>3.9017504430294059</v>
      </c>
      <c r="P52" s="16">
        <v>-0.91511843449193497</v>
      </c>
      <c r="Q52" s="16">
        <v>2.7805555555555554</v>
      </c>
      <c r="R52" s="16">
        <v>-2.4626265003484638</v>
      </c>
      <c r="S52" s="25">
        <v>2.8009143320438357</v>
      </c>
      <c r="T52" s="38">
        <f t="shared" si="3"/>
        <v>4.3500608775101739</v>
      </c>
      <c r="U52" s="25">
        <v>3.5160786775656039</v>
      </c>
      <c r="V52" s="25">
        <v>2.3074506051428578</v>
      </c>
    </row>
    <row r="53" spans="1:22">
      <c r="A53" s="5" t="s">
        <v>50</v>
      </c>
      <c r="B53" s="8">
        <v>3.6666666666666665</v>
      </c>
      <c r="C53" s="6">
        <v>83.048778461115816</v>
      </c>
      <c r="D53" s="7">
        <v>77.819573635380266</v>
      </c>
      <c r="E53" s="6">
        <v>80.560636913043325</v>
      </c>
      <c r="F53" s="6">
        <v>114.71183849276441</v>
      </c>
      <c r="G53" s="8">
        <v>2.8215086580086584</v>
      </c>
      <c r="H53" s="8">
        <f t="shared" si="4"/>
        <v>196.09461414144945</v>
      </c>
      <c r="I53" s="8">
        <f t="shared" si="5"/>
        <v>3.1900628854760811</v>
      </c>
      <c r="J53" s="6">
        <f t="shared" si="1"/>
        <v>4.2549171940000008</v>
      </c>
      <c r="K53" s="6">
        <v>-0.47009705299999999</v>
      </c>
      <c r="L53" s="6">
        <v>4.0360265980000003</v>
      </c>
      <c r="M53" s="16">
        <v>1.8822226290732935</v>
      </c>
      <c r="N53" s="16">
        <v>3.1069903558715195</v>
      </c>
      <c r="O53" s="16">
        <v>2.4064731288334862</v>
      </c>
      <c r="P53" s="16">
        <v>0.34577626877121403</v>
      </c>
      <c r="Q53" s="16">
        <v>2.8097222222222222</v>
      </c>
      <c r="R53" s="16">
        <v>4.3155560281709304</v>
      </c>
      <c r="S53" s="25">
        <v>2.6124968037756213</v>
      </c>
      <c r="T53" s="38">
        <f t="shared" si="3"/>
        <v>3.2702835537572668</v>
      </c>
      <c r="U53" s="25">
        <v>2.920278631315032</v>
      </c>
      <c r="V53" s="25">
        <v>-0.79583047546564201</v>
      </c>
    </row>
    <row r="54" spans="1:22">
      <c r="A54" s="5" t="s">
        <v>51</v>
      </c>
      <c r="B54" s="8">
        <v>3.5</v>
      </c>
      <c r="C54" s="6">
        <v>83.401382708307779</v>
      </c>
      <c r="D54" s="7">
        <v>78.165872214244587</v>
      </c>
      <c r="E54" s="6">
        <v>80.910240819671614</v>
      </c>
      <c r="F54" s="6">
        <v>114.20885841777448</v>
      </c>
      <c r="G54" s="8">
        <v>2.9308734848484845</v>
      </c>
      <c r="H54" s="8">
        <f t="shared" si="4"/>
        <v>198.11286428814745</v>
      </c>
      <c r="I54" s="8">
        <f t="shared" si="5"/>
        <v>2.5889347736600854</v>
      </c>
      <c r="J54" s="6">
        <f t="shared" si="1"/>
        <v>4.1808857009999993</v>
      </c>
      <c r="K54" s="6">
        <v>-0.57747060500000003</v>
      </c>
      <c r="L54" s="6">
        <v>4.6103799089999997</v>
      </c>
      <c r="M54" s="16">
        <v>2.4816704547623525</v>
      </c>
      <c r="N54" s="16">
        <v>3.2274742517870214</v>
      </c>
      <c r="O54" s="16">
        <v>2.8017724520395415</v>
      </c>
      <c r="P54" s="16">
        <v>5.7673382812465368</v>
      </c>
      <c r="Q54" s="16">
        <v>2.6750000000000003</v>
      </c>
      <c r="R54" s="16">
        <v>16.429421239684228</v>
      </c>
      <c r="S54" s="25">
        <v>2.5293239014937186</v>
      </c>
      <c r="T54" s="38">
        <f t="shared" si="3"/>
        <v>3.9144994635003769</v>
      </c>
      <c r="U54" s="25">
        <v>3.1524623324943102</v>
      </c>
      <c r="V54" s="25">
        <v>1.3576821324808197</v>
      </c>
    </row>
    <row r="55" spans="1:22">
      <c r="A55" s="5" t="s">
        <v>52</v>
      </c>
      <c r="B55" s="8">
        <v>3.25</v>
      </c>
      <c r="C55" s="6">
        <v>84.055919163149554</v>
      </c>
      <c r="D55" s="7">
        <v>78.689982396040492</v>
      </c>
      <c r="E55" s="6">
        <v>81.502718311489318</v>
      </c>
      <c r="F55" s="6">
        <v>110.65366799913238</v>
      </c>
      <c r="G55" s="8">
        <v>3.0585772727272733</v>
      </c>
      <c r="H55" s="8">
        <f t="shared" si="4"/>
        <v>200.72307618215638</v>
      </c>
      <c r="I55" s="8">
        <f t="shared" si="5"/>
        <v>3.3183638100286856</v>
      </c>
      <c r="J55" s="6">
        <f t="shared" si="1"/>
        <v>5.3752234560000005</v>
      </c>
      <c r="K55" s="6">
        <v>-0.32057420199999997</v>
      </c>
      <c r="L55" s="6">
        <v>4.3476378440000003</v>
      </c>
      <c r="M55" s="16">
        <v>3.0081655036719335</v>
      </c>
      <c r="N55" s="16">
        <v>2.2480173970386597</v>
      </c>
      <c r="O55" s="16">
        <v>2.6805449477189436</v>
      </c>
      <c r="P55" s="16">
        <v>3.0958783713123328</v>
      </c>
      <c r="Q55" s="16">
        <v>2.5597222222222222</v>
      </c>
      <c r="R55" s="16">
        <v>18.601324935917596</v>
      </c>
      <c r="S55" s="25">
        <v>2.5121148819614136</v>
      </c>
      <c r="T55" s="38">
        <f t="shared" si="3"/>
        <v>3.4851402080375919</v>
      </c>
      <c r="U55" s="25">
        <v>2.9460672323005754</v>
      </c>
      <c r="V55" s="25">
        <v>2.0410320554024253</v>
      </c>
    </row>
    <row r="56" spans="1:22">
      <c r="A56" s="5" t="s">
        <v>53</v>
      </c>
      <c r="B56" s="8">
        <v>3.25</v>
      </c>
      <c r="C56" s="6">
        <v>85.111276652604928</v>
      </c>
      <c r="D56" s="7">
        <v>80.088329622832632</v>
      </c>
      <c r="E56" s="6">
        <v>82.721275951726696</v>
      </c>
      <c r="F56" s="6">
        <v>113.00148957268136</v>
      </c>
      <c r="G56" s="8">
        <v>3.1438801984126985</v>
      </c>
      <c r="H56" s="8">
        <f t="shared" si="4"/>
        <v>202.46187867948785</v>
      </c>
      <c r="I56" s="8">
        <f t="shared" si="5"/>
        <v>4.3282046168966417</v>
      </c>
      <c r="J56" s="6">
        <f t="shared" si="1"/>
        <v>3.5103633660000004</v>
      </c>
      <c r="K56" s="6">
        <v>-0.60568920299999995</v>
      </c>
      <c r="L56" s="6">
        <v>4.6508233700000003</v>
      </c>
      <c r="M56" s="16">
        <v>4.0828502551213397</v>
      </c>
      <c r="N56" s="16">
        <v>7.2195570205193293</v>
      </c>
      <c r="O56" s="16">
        <v>5.4226413509423033</v>
      </c>
      <c r="P56" s="16">
        <v>3.2160344910992622</v>
      </c>
      <c r="Q56" s="16">
        <v>2.8499999999999996</v>
      </c>
      <c r="R56" s="16">
        <v>11.631336647496337</v>
      </c>
      <c r="S56" s="25">
        <v>2.8605539867884833</v>
      </c>
      <c r="T56" s="38">
        <f t="shared" si="3"/>
        <v>3.8422201916526575</v>
      </c>
      <c r="U56" s="25">
        <v>3.3207422617041349</v>
      </c>
      <c r="V56" s="25">
        <v>3.0883969364052577</v>
      </c>
    </row>
    <row r="57" spans="1:22">
      <c r="A57" s="5" t="s">
        <v>54</v>
      </c>
      <c r="B57" s="8">
        <v>3.3333333333333335</v>
      </c>
      <c r="C57" s="6">
        <v>85.897258729419832</v>
      </c>
      <c r="D57" s="7">
        <v>81.177431521842436</v>
      </c>
      <c r="E57" s="6">
        <v>83.651487418818235</v>
      </c>
      <c r="F57" s="6">
        <v>114.41745127203994</v>
      </c>
      <c r="G57" s="8">
        <v>3.2127402597402597</v>
      </c>
      <c r="H57" s="8">
        <f t="shared" si="4"/>
        <v>204.302135862184</v>
      </c>
      <c r="I57" s="8">
        <f t="shared" si="5"/>
        <v>4.1854906401530059</v>
      </c>
      <c r="J57" s="6">
        <f t="shared" si="1"/>
        <v>3.6856317449999993</v>
      </c>
      <c r="K57" s="6">
        <v>-0.69613159700000005</v>
      </c>
      <c r="L57" s="6">
        <v>4.0474013209999997</v>
      </c>
      <c r="M57" s="16">
        <v>4.1249639084953493</v>
      </c>
      <c r="N57" s="16">
        <v>4.9704640692006752</v>
      </c>
      <c r="O57" s="16">
        <v>4.489321235626309</v>
      </c>
      <c r="P57" s="16">
        <v>9.0294999954143584E-2</v>
      </c>
      <c r="Q57" s="16">
        <v>3.1722222222222221</v>
      </c>
      <c r="R57" s="16">
        <v>9.0532239031469111</v>
      </c>
      <c r="S57" s="25">
        <v>3.4220095900501901</v>
      </c>
      <c r="T57" s="38">
        <f t="shared" si="3"/>
        <v>4.3149271187159712</v>
      </c>
      <c r="U57" s="25">
        <v>3.8421430122592692</v>
      </c>
      <c r="V57" s="25">
        <v>3.0227181945345016</v>
      </c>
    </row>
    <row r="58" spans="1:22">
      <c r="A58" s="5" t="s">
        <v>55</v>
      </c>
      <c r="B58" s="8">
        <v>3.5833333333333335</v>
      </c>
      <c r="C58" s="6">
        <v>86.295089978190433</v>
      </c>
      <c r="D58" s="7">
        <v>81.910647884458342</v>
      </c>
      <c r="E58" s="6">
        <v>84.20890041360434</v>
      </c>
      <c r="F58" s="6">
        <v>114.40007406030185</v>
      </c>
      <c r="G58" s="8">
        <v>3.3225615079365078</v>
      </c>
      <c r="H58" s="8">
        <f t="shared" si="4"/>
        <v>208.23867051979212</v>
      </c>
      <c r="I58" s="8">
        <f t="shared" si="5"/>
        <v>5.1111300964873578</v>
      </c>
      <c r="J58" s="6">
        <f t="shared" si="1"/>
        <v>7.9329138390000002</v>
      </c>
      <c r="K58" s="6">
        <v>0.17650176400000001</v>
      </c>
      <c r="L58" s="6">
        <v>4.4423803949999998</v>
      </c>
      <c r="M58" s="16">
        <v>2.6696232198967884</v>
      </c>
      <c r="N58" s="16">
        <v>5.0863109729718081</v>
      </c>
      <c r="O58" s="16">
        <v>3.7088874657945858</v>
      </c>
      <c r="P58" s="16">
        <v>3.2443389609686735</v>
      </c>
      <c r="Q58" s="16">
        <v>3.3534722222222224</v>
      </c>
      <c r="R58" s="16">
        <v>14.390420221258982</v>
      </c>
      <c r="S58" s="25">
        <v>3.4693963519523585</v>
      </c>
      <c r="T58" s="38">
        <f t="shared" si="3"/>
        <v>4.7908064787529128</v>
      </c>
      <c r="U58" s="25">
        <v>4.0704626828424129</v>
      </c>
      <c r="V58" s="25">
        <v>2.4027624616508536</v>
      </c>
    </row>
    <row r="59" spans="1:22">
      <c r="A59" s="5" t="s">
        <v>56</v>
      </c>
      <c r="B59" s="8">
        <v>4.166666666666667</v>
      </c>
      <c r="C59" s="6">
        <v>87.079179109753795</v>
      </c>
      <c r="D59" s="7">
        <v>83.000011530285363</v>
      </c>
      <c r="E59" s="6">
        <v>85.138244173322434</v>
      </c>
      <c r="F59" s="6">
        <v>113.7445217067956</v>
      </c>
      <c r="G59" s="8">
        <v>3.4502035714285717</v>
      </c>
      <c r="H59" s="8">
        <f t="shared" si="4"/>
        <v>210.59023794714813</v>
      </c>
      <c r="I59" s="8">
        <f t="shared" si="5"/>
        <v>4.9158083627800266</v>
      </c>
      <c r="J59" s="6">
        <f t="shared" si="1"/>
        <v>4.5941540219999997</v>
      </c>
      <c r="K59" s="6">
        <v>-2.0456907999999999E-2</v>
      </c>
      <c r="L59" s="6">
        <v>5.3819887099999999</v>
      </c>
      <c r="M59" s="16">
        <v>3.5066632452795288</v>
      </c>
      <c r="N59" s="16">
        <v>4.5133896408538376</v>
      </c>
      <c r="O59" s="16">
        <v>3.9422875035413085</v>
      </c>
      <c r="P59" s="16">
        <v>4.9157119744450473</v>
      </c>
      <c r="Q59" s="16">
        <v>3.4138888888888892</v>
      </c>
      <c r="R59" s="16">
        <v>16.275111276389055</v>
      </c>
      <c r="S59" s="25">
        <v>3.5943522687158724</v>
      </c>
      <c r="T59" s="38">
        <f t="shared" si="3"/>
        <v>5.4772272187746012</v>
      </c>
      <c r="U59" s="25">
        <v>4.3887054267269132</v>
      </c>
      <c r="V59" s="25">
        <v>2.8517012736823277</v>
      </c>
    </row>
    <row r="60" spans="1:22">
      <c r="A60" s="5" t="s">
        <v>57</v>
      </c>
      <c r="B60" s="8">
        <v>4.25</v>
      </c>
      <c r="C60" s="6">
        <v>87.910812953917272</v>
      </c>
      <c r="D60" s="7">
        <v>83.255246197635941</v>
      </c>
      <c r="E60" s="6">
        <v>85.69561782154851</v>
      </c>
      <c r="F60" s="6">
        <v>114.24418828049954</v>
      </c>
      <c r="G60" s="8">
        <v>3.3172821067821068</v>
      </c>
      <c r="H60" s="8">
        <f t="shared" si="4"/>
        <v>211.25387134694421</v>
      </c>
      <c r="I60" s="8">
        <f t="shared" si="5"/>
        <v>4.3425422725503608</v>
      </c>
      <c r="J60" s="6">
        <f t="shared" si="1"/>
        <v>1.2664916769999999</v>
      </c>
      <c r="K60" s="6">
        <v>-0.36165190800000002</v>
      </c>
      <c r="L60" s="6">
        <v>2.631271677</v>
      </c>
      <c r="M60" s="16">
        <v>2.8806905319435749</v>
      </c>
      <c r="N60" s="16">
        <v>1.5538198970203476</v>
      </c>
      <c r="O60" s="16">
        <v>2.3029771265893562</v>
      </c>
      <c r="P60" s="16">
        <v>-7.1316110958889567</v>
      </c>
      <c r="Q60" s="16">
        <v>3.2291666666666665</v>
      </c>
      <c r="R60" s="16">
        <v>-14.542389923337451</v>
      </c>
      <c r="S60" s="25">
        <v>3.2939184728615123</v>
      </c>
      <c r="T60" s="38">
        <f t="shared" si="3"/>
        <v>3.9542797180532716</v>
      </c>
      <c r="U60" s="25">
        <v>3.6077175719569476</v>
      </c>
      <c r="V60" s="25">
        <v>0.17092062698047528</v>
      </c>
    </row>
    <row r="61" spans="1:22">
      <c r="A61" s="5" t="s">
        <v>58</v>
      </c>
      <c r="B61" s="8">
        <v>4.25</v>
      </c>
      <c r="C61" s="6">
        <v>88.427790780364319</v>
      </c>
      <c r="D61" s="7">
        <v>83.682241889381586</v>
      </c>
      <c r="E61" s="6">
        <v>86.169780670308512</v>
      </c>
      <c r="F61" s="6">
        <v>115.53082674847388</v>
      </c>
      <c r="G61" s="8">
        <v>3.3380259170653908</v>
      </c>
      <c r="H61" s="8">
        <f t="shared" si="4"/>
        <v>215.03940272249662</v>
      </c>
      <c r="I61" s="8">
        <f t="shared" si="5"/>
        <v>5.2555822850308402</v>
      </c>
      <c r="J61" s="6">
        <f t="shared" si="1"/>
        <v>7.3627123909999996</v>
      </c>
      <c r="K61" s="6">
        <v>0.246012387</v>
      </c>
      <c r="L61" s="6">
        <v>4.9320552109999998</v>
      </c>
      <c r="M61" s="16">
        <v>2.7401321502308118</v>
      </c>
      <c r="N61" s="16">
        <v>1.3360837082553534</v>
      </c>
      <c r="O61" s="16">
        <v>2.129834985457002</v>
      </c>
      <c r="P61" s="16">
        <v>0.45038629434523969</v>
      </c>
      <c r="Q61" s="16">
        <v>2.8270833333333329</v>
      </c>
      <c r="R61" s="16">
        <v>2.5248618023663294</v>
      </c>
      <c r="S61" s="25">
        <v>2.9487473939681985</v>
      </c>
      <c r="T61" s="38">
        <f t="shared" si="3"/>
        <v>3.0855994339574266</v>
      </c>
      <c r="U61" s="25">
        <v>3.017803797019436</v>
      </c>
      <c r="V61" s="25">
        <v>0.26089467122611953</v>
      </c>
    </row>
    <row r="62" spans="1:22">
      <c r="A62" s="5" t="s">
        <v>59</v>
      </c>
      <c r="B62" s="8">
        <v>4.25</v>
      </c>
      <c r="C62" s="6">
        <v>88.850861461055501</v>
      </c>
      <c r="D62" s="7">
        <v>84.987918776739534</v>
      </c>
      <c r="E62" s="6">
        <v>87.012809881326589</v>
      </c>
      <c r="F62" s="6">
        <v>116.54444516748786</v>
      </c>
      <c r="G62" s="8">
        <v>3.394734753550543</v>
      </c>
      <c r="H62" s="8">
        <f t="shared" si="4"/>
        <v>216.7494947907096</v>
      </c>
      <c r="I62" s="8">
        <f t="shared" si="5"/>
        <v>4.0870527312114007</v>
      </c>
      <c r="J62" s="6">
        <f t="shared" si="1"/>
        <v>3.2191301989999999</v>
      </c>
      <c r="K62" s="6">
        <v>-9.4825415999999996E-2</v>
      </c>
      <c r="L62" s="6">
        <v>4.5824814109999998</v>
      </c>
      <c r="M62" s="16">
        <v>2.7048867458957737</v>
      </c>
      <c r="N62" s="16">
        <v>7.9585749104845283</v>
      </c>
      <c r="O62" s="16">
        <v>4.9533002476797705</v>
      </c>
      <c r="P62" s="16">
        <v>5.7929911395470768</v>
      </c>
      <c r="Q62" s="16">
        <v>2.8527777777777779</v>
      </c>
      <c r="R62" s="16">
        <v>6.970633739338461</v>
      </c>
      <c r="S62" s="25">
        <v>2.9575861045423535</v>
      </c>
      <c r="T62" s="38">
        <f t="shared" si="3"/>
        <v>3.7568630840546291</v>
      </c>
      <c r="U62" s="25">
        <v>3.3254530207009747</v>
      </c>
      <c r="V62" s="25">
        <v>0.87399891907593563</v>
      </c>
    </row>
    <row r="63" spans="1:22">
      <c r="A63" s="5" t="s">
        <v>60</v>
      </c>
      <c r="B63" s="8">
        <v>4.25</v>
      </c>
      <c r="C63" s="6">
        <v>89.486213471456281</v>
      </c>
      <c r="D63" s="7">
        <v>86.506385465615722</v>
      </c>
      <c r="E63" s="6">
        <v>88.068362361292714</v>
      </c>
      <c r="F63" s="6">
        <v>117.28010938613617</v>
      </c>
      <c r="G63" s="8">
        <v>3.2878547101449276</v>
      </c>
      <c r="H63" s="8">
        <f t="shared" si="4"/>
        <v>218.57432683905921</v>
      </c>
      <c r="I63" s="8">
        <f t="shared" si="5"/>
        <v>3.791291073005425</v>
      </c>
      <c r="J63" s="6">
        <f t="shared" si="1"/>
        <v>3.4104010950000001</v>
      </c>
      <c r="K63" s="6">
        <v>-0.33593369200000001</v>
      </c>
      <c r="L63" s="6">
        <v>4.3748341990000004</v>
      </c>
      <c r="M63" s="16">
        <v>2.7243794869986404</v>
      </c>
      <c r="N63" s="16">
        <v>7.0661548269488339</v>
      </c>
      <c r="O63" s="16">
        <v>4.599186947766043</v>
      </c>
      <c r="P63" s="16">
        <v>-3.53143475212222</v>
      </c>
      <c r="Q63" s="16">
        <v>2.9437500000000001</v>
      </c>
      <c r="R63" s="16">
        <v>-12.011262652288968</v>
      </c>
      <c r="S63" s="25">
        <v>2.7624988341013568</v>
      </c>
      <c r="T63" s="38">
        <f t="shared" si="3"/>
        <v>4.2245463231664075</v>
      </c>
      <c r="U63" s="25">
        <v>3.4883178330158859</v>
      </c>
      <c r="V63" s="25">
        <v>-1.2207874789203488</v>
      </c>
    </row>
    <row r="64" spans="1:22">
      <c r="A64" s="5" t="s">
        <v>61</v>
      </c>
      <c r="B64" s="8">
        <v>4.083333333333333</v>
      </c>
      <c r="C64" s="6">
        <v>90.168751395429538</v>
      </c>
      <c r="D64" s="7">
        <v>86.450159466901411</v>
      </c>
      <c r="E64" s="6">
        <v>88.399384276329087</v>
      </c>
      <c r="F64" s="6">
        <v>117.50353692169442</v>
      </c>
      <c r="G64" s="8">
        <v>3.2626749158249155</v>
      </c>
      <c r="H64" s="8">
        <f t="shared" si="4"/>
        <v>219.93361170210687</v>
      </c>
      <c r="I64" s="8">
        <f t="shared" si="5"/>
        <v>4.1086775356215242</v>
      </c>
      <c r="J64" s="6">
        <f t="shared" si="1"/>
        <v>2.5108481009999997</v>
      </c>
      <c r="K64" s="6">
        <v>-0.86315712200000005</v>
      </c>
      <c r="L64" s="6">
        <v>4.6197418209999999</v>
      </c>
      <c r="M64" s="16">
        <v>2.1202510027109822</v>
      </c>
      <c r="N64" s="16">
        <v>-0.35682817988051951</v>
      </c>
      <c r="O64" s="16">
        <v>1.0292585150226907</v>
      </c>
      <c r="P64" s="16">
        <v>-3.1202669243306613</v>
      </c>
      <c r="Q64" s="16">
        <v>2.9536111111111114</v>
      </c>
      <c r="R64" s="16">
        <v>-3.0283591102020169</v>
      </c>
      <c r="S64" s="25">
        <v>2.5720787319348126</v>
      </c>
      <c r="T64" s="38">
        <f t="shared" si="3"/>
        <v>3.837491828059953</v>
      </c>
      <c r="U64" s="25">
        <v>3.1646837063511901</v>
      </c>
      <c r="V64" s="25">
        <v>-0.17097830434902317</v>
      </c>
    </row>
    <row r="65" spans="1:22">
      <c r="A65" s="5" t="s">
        <v>62</v>
      </c>
      <c r="B65" s="8">
        <v>3.6666666666666665</v>
      </c>
      <c r="C65" s="6">
        <v>90.604173973289221</v>
      </c>
      <c r="D65" s="7">
        <v>86.700250840910641</v>
      </c>
      <c r="E65" s="6">
        <v>88.746623223250253</v>
      </c>
      <c r="F65" s="6">
        <v>117.70900220011777</v>
      </c>
      <c r="G65" s="8">
        <v>3.2455065124933546</v>
      </c>
      <c r="H65" s="8">
        <f t="shared" si="4"/>
        <v>223.63347306334921</v>
      </c>
      <c r="I65" s="8">
        <f t="shared" si="5"/>
        <v>3.9965095847773711</v>
      </c>
      <c r="J65" s="6">
        <f t="shared" si="1"/>
        <v>6.9007640749999997</v>
      </c>
      <c r="K65" s="6">
        <v>-5.2604678000000002E-2</v>
      </c>
      <c r="L65" s="6">
        <v>3.658554299</v>
      </c>
      <c r="M65" s="16">
        <v>2.3067717067782656</v>
      </c>
      <c r="N65" s="16">
        <v>0.31926974070157765</v>
      </c>
      <c r="O65" s="16">
        <v>1.4353177021179553</v>
      </c>
      <c r="P65" s="16">
        <v>-1.0523871290615161</v>
      </c>
      <c r="Q65" s="16">
        <v>2.7749999999999999</v>
      </c>
      <c r="R65" s="16">
        <v>-2.0882701069887211</v>
      </c>
      <c r="S65" s="25">
        <v>2.4637443245861146</v>
      </c>
      <c r="T65" s="38">
        <f t="shared" si="3"/>
        <v>3.6065106328275931</v>
      </c>
      <c r="U65" s="25">
        <v>2.9888460097502456</v>
      </c>
      <c r="V65" s="25">
        <v>-0.54646082339059321</v>
      </c>
    </row>
    <row r="66" spans="1:22">
      <c r="A66" s="5" t="s">
        <v>63</v>
      </c>
      <c r="B66" s="8">
        <v>3.3333333333333335</v>
      </c>
      <c r="C66" s="6">
        <v>90.841949947616897</v>
      </c>
      <c r="D66" s="7">
        <v>85.810125992727947</v>
      </c>
      <c r="E66" s="6">
        <v>88.447725459960779</v>
      </c>
      <c r="F66" s="6">
        <v>118.21922221189304</v>
      </c>
      <c r="G66" s="8">
        <v>3.245917824865193</v>
      </c>
      <c r="H66" s="8">
        <f t="shared" si="4"/>
        <v>224.7227552818114</v>
      </c>
      <c r="I66" s="8">
        <f t="shared" si="5"/>
        <v>3.6785601271184873</v>
      </c>
      <c r="J66" s="6">
        <f t="shared" si="1"/>
        <v>1.9626161550000001</v>
      </c>
      <c r="K66" s="6">
        <v>-0.74221006700000003</v>
      </c>
      <c r="L66" s="6">
        <v>4.7210377110000001</v>
      </c>
      <c r="M66" s="16">
        <v>1.7900088436942907</v>
      </c>
      <c r="N66" s="16">
        <v>-3.2439794000972522</v>
      </c>
      <c r="O66" s="16">
        <v>-0.42559489758678959</v>
      </c>
      <c r="P66" s="16">
        <v>1.9606590674550839</v>
      </c>
      <c r="Q66" s="16">
        <v>2.4791666666666665</v>
      </c>
      <c r="R66" s="16">
        <v>5.0702787630907409E-2</v>
      </c>
      <c r="S66" s="25">
        <v>2.2347956487952514</v>
      </c>
      <c r="T66" s="38">
        <f t="shared" si="3"/>
        <v>0.96744011128021157</v>
      </c>
      <c r="U66" s="25">
        <v>1.6431456539960809</v>
      </c>
      <c r="V66" s="25">
        <v>-1.4596326237456325</v>
      </c>
    </row>
    <row r="67" spans="1:22">
      <c r="A67" s="5" t="s">
        <v>64</v>
      </c>
      <c r="B67" s="8">
        <v>2.9166666666666665</v>
      </c>
      <c r="C67" s="6">
        <v>91.253009314692051</v>
      </c>
      <c r="D67" s="7">
        <v>86.28024633320338</v>
      </c>
      <c r="E67" s="6">
        <v>88.886651844076866</v>
      </c>
      <c r="F67" s="6">
        <v>118.59881751417684</v>
      </c>
      <c r="G67" s="8">
        <v>3.2384805555555558</v>
      </c>
      <c r="H67" s="8">
        <f t="shared" si="4"/>
        <v>228.54681019805585</v>
      </c>
      <c r="I67" s="8">
        <f t="shared" si="5"/>
        <v>4.5625135866663697</v>
      </c>
      <c r="J67" s="6">
        <f t="shared" si="1"/>
        <v>6.982428702</v>
      </c>
      <c r="K67" s="6">
        <v>-0.21920156700000001</v>
      </c>
      <c r="L67" s="6">
        <v>4.890394702</v>
      </c>
      <c r="M67" s="16">
        <v>1.6817782096321565</v>
      </c>
      <c r="N67" s="16">
        <v>1.7104396572753089</v>
      </c>
      <c r="O67" s="16">
        <v>1.6941688515482056</v>
      </c>
      <c r="P67" s="16">
        <v>1.340713973798513</v>
      </c>
      <c r="Q67" s="16">
        <v>2.1979166666666665</v>
      </c>
      <c r="R67" s="16">
        <v>-0.91336226740003079</v>
      </c>
      <c r="S67" s="25">
        <v>1.9743943774042094</v>
      </c>
      <c r="T67" s="38">
        <f t="shared" si="3"/>
        <v>-0.26141322538812517</v>
      </c>
      <c r="U67" s="25">
        <v>0.92994410529689819</v>
      </c>
      <c r="V67" s="25">
        <v>-0.23832964128984724</v>
      </c>
    </row>
    <row r="68" spans="1:22">
      <c r="A68" s="5" t="s">
        <v>65</v>
      </c>
      <c r="B68" s="8">
        <v>2.75</v>
      </c>
      <c r="C68" s="6">
        <v>92.011565088785332</v>
      </c>
      <c r="D68" s="7">
        <v>86.180397437729326</v>
      </c>
      <c r="E68" s="6">
        <v>89.236869094140658</v>
      </c>
      <c r="F68" s="6">
        <v>120.19693501905738</v>
      </c>
      <c r="G68" s="8">
        <v>3.2583962121212124</v>
      </c>
      <c r="H68" s="8">
        <f t="shared" ref="H68:H82" si="6">H67*(1+J68/100)^(1/4)</f>
        <v>232.41656151089046</v>
      </c>
      <c r="I68" s="8">
        <f t="shared" si="5"/>
        <v>5.6757808468545221</v>
      </c>
      <c r="J68" s="6">
        <f t="shared" si="1"/>
        <v>6.9467594730000002</v>
      </c>
      <c r="K68" s="6">
        <v>0.81831413500000005</v>
      </c>
      <c r="L68" s="6">
        <v>2.7966966649999998</v>
      </c>
      <c r="M68" s="16">
        <v>2.4121638920409305</v>
      </c>
      <c r="N68" s="16">
        <v>-0.49751435532107147</v>
      </c>
      <c r="O68" s="16">
        <v>1.1464330900174513</v>
      </c>
      <c r="P68" s="16">
        <v>2.0462031177519657</v>
      </c>
      <c r="Q68" s="16">
        <v>2.2194444444444446</v>
      </c>
      <c r="R68" s="16">
        <v>2.482661023409416</v>
      </c>
      <c r="S68" s="25">
        <v>2.0471903792425694</v>
      </c>
      <c r="T68" s="38">
        <f t="shared" si="3"/>
        <v>-0.31204341418869319</v>
      </c>
      <c r="U68" s="25">
        <v>0.95919623312514801</v>
      </c>
      <c r="V68" s="25">
        <v>1.0659101361146117</v>
      </c>
    </row>
    <row r="69" spans="1:22">
      <c r="A69" s="5" t="s">
        <v>66</v>
      </c>
      <c r="B69" s="8">
        <v>2.75</v>
      </c>
      <c r="C69" s="6">
        <v>92.55450931919718</v>
      </c>
      <c r="D69" s="7">
        <v>87.016759800960983</v>
      </c>
      <c r="E69" s="6">
        <v>89.919557138450685</v>
      </c>
      <c r="F69" s="6">
        <v>122.00826159709958</v>
      </c>
      <c r="G69" s="8">
        <v>3.2919972222222227</v>
      </c>
      <c r="H69" s="8">
        <f t="shared" si="6"/>
        <v>232.1286441077371</v>
      </c>
      <c r="I69" s="8">
        <f t="shared" si="5"/>
        <v>3.7987028185093834</v>
      </c>
      <c r="J69" s="6">
        <f t="shared" ref="J69:J90" si="7">L69+4*(K69-K68)</f>
        <v>-0.49459958500000001</v>
      </c>
      <c r="K69" s="6">
        <v>-0.280639527</v>
      </c>
      <c r="L69" s="6">
        <v>3.901215063</v>
      </c>
      <c r="M69" s="16">
        <v>2.7588430311312084</v>
      </c>
      <c r="N69" s="16">
        <v>3.082879110122061</v>
      </c>
      <c r="O69" s="16">
        <v>2.8982746480314736</v>
      </c>
      <c r="P69" s="16">
        <v>3.6492664018137777</v>
      </c>
      <c r="Q69" s="16">
        <v>2.3902777777777779</v>
      </c>
      <c r="R69" s="16">
        <v>4.1890963866482389</v>
      </c>
      <c r="S69" s="25">
        <v>2.1597351317826918</v>
      </c>
      <c r="T69" s="38">
        <f t="shared" si="3"/>
        <v>0.3650611814619964</v>
      </c>
      <c r="U69" s="25">
        <v>1.3212663471662056</v>
      </c>
      <c r="V69" s="25">
        <v>2.2456685978123003</v>
      </c>
    </row>
    <row r="70" spans="1:22">
      <c r="A70" s="5" t="s">
        <v>67</v>
      </c>
      <c r="B70" s="8">
        <v>2.75</v>
      </c>
      <c r="C70" s="6">
        <v>92.810016601903968</v>
      </c>
      <c r="D70" s="7">
        <v>87.484091596594737</v>
      </c>
      <c r="E70" s="6">
        <v>90.275723356938059</v>
      </c>
      <c r="F70" s="6">
        <v>122.83741842521151</v>
      </c>
      <c r="G70" s="8">
        <v>3.3575368022328553</v>
      </c>
      <c r="H70" s="8">
        <f t="shared" si="6"/>
        <v>236.44391266431134</v>
      </c>
      <c r="I70" s="8">
        <f t="shared" si="5"/>
        <v>5.2158302205760805</v>
      </c>
      <c r="J70" s="6">
        <f t="shared" si="7"/>
        <v>7.6459292470000007</v>
      </c>
      <c r="K70" s="6">
        <v>0.447400307</v>
      </c>
      <c r="L70" s="6">
        <v>4.7337699110000004</v>
      </c>
      <c r="M70" s="16">
        <v>1.7876990290728534</v>
      </c>
      <c r="N70" s="16">
        <v>3.4346502118720146</v>
      </c>
      <c r="O70" s="16">
        <v>2.4947407719672077</v>
      </c>
      <c r="P70" s="16">
        <v>5.7005529645909991</v>
      </c>
      <c r="Q70" s="16">
        <v>2.4722222222222219</v>
      </c>
      <c r="R70" s="16">
        <v>8.204491013056515</v>
      </c>
      <c r="S70" s="25">
        <v>2.1591555757422221</v>
      </c>
      <c r="T70" s="38">
        <f t="shared" si="3"/>
        <v>1.9507786342239513</v>
      </c>
      <c r="U70" s="25">
        <v>2.0561249748225263</v>
      </c>
      <c r="V70" s="25">
        <v>3.1706283303023941</v>
      </c>
    </row>
    <row r="71" spans="1:22">
      <c r="A71" s="5" t="s">
        <v>68</v>
      </c>
      <c r="B71" s="8">
        <v>2.75</v>
      </c>
      <c r="C71" s="6">
        <v>93.488267810038565</v>
      </c>
      <c r="D71" s="7">
        <v>87.790318153241785</v>
      </c>
      <c r="E71" s="6">
        <v>90.777142030719631</v>
      </c>
      <c r="F71" s="6">
        <v>122.53823649716465</v>
      </c>
      <c r="G71" s="8">
        <v>3.3233430375180375</v>
      </c>
      <c r="H71" s="8">
        <f t="shared" si="6"/>
        <v>236.92769691429962</v>
      </c>
      <c r="I71" s="8">
        <f t="shared" ref="I71:I90" si="8">H71/H67*100-100</f>
        <v>3.6670328975412048</v>
      </c>
      <c r="J71" s="6">
        <f t="shared" si="7"/>
        <v>0.82094914800000041</v>
      </c>
      <c r="K71" s="6">
        <v>-0.396157182</v>
      </c>
      <c r="L71" s="6">
        <v>4.1951791040000002</v>
      </c>
      <c r="M71" s="16">
        <v>2.8213180771013757</v>
      </c>
      <c r="N71" s="16">
        <v>0.86645331058632369</v>
      </c>
      <c r="O71" s="16">
        <v>1.9738261964640902</v>
      </c>
      <c r="P71" s="16">
        <v>-1.7002539231401492</v>
      </c>
      <c r="Q71" s="16">
        <v>2.3993055555555554</v>
      </c>
      <c r="R71" s="16">
        <v>-4.0118635649200263</v>
      </c>
      <c r="S71" s="25">
        <v>2.4441829516721914</v>
      </c>
      <c r="T71" s="38">
        <f t="shared" si="3"/>
        <v>1.7501941454903829</v>
      </c>
      <c r="U71" s="25">
        <v>2.1262159149356474</v>
      </c>
      <c r="V71" s="25">
        <v>2.3877936638680097</v>
      </c>
    </row>
    <row r="72" spans="1:22">
      <c r="A72" s="5" t="s">
        <v>69</v>
      </c>
      <c r="B72" s="8">
        <v>2.75</v>
      </c>
      <c r="C72" s="6">
        <v>94.298214839548265</v>
      </c>
      <c r="D72" s="7">
        <v>88.419501319516243</v>
      </c>
      <c r="E72" s="6">
        <v>91.501026386263746</v>
      </c>
      <c r="F72" s="6">
        <v>123.56083170648571</v>
      </c>
      <c r="G72" s="8">
        <v>3.3206128787878786</v>
      </c>
      <c r="H72" s="8">
        <f t="shared" si="6"/>
        <v>239.4462247284616</v>
      </c>
      <c r="I72" s="8">
        <f t="shared" si="8"/>
        <v>3.0245965140663031</v>
      </c>
      <c r="J72" s="6">
        <f t="shared" si="7"/>
        <v>4.3202561719999997</v>
      </c>
      <c r="K72" s="6">
        <v>-0.48688533299999998</v>
      </c>
      <c r="L72" s="6">
        <v>4.6831687759999996</v>
      </c>
      <c r="M72" s="16">
        <v>2.5863676427137605</v>
      </c>
      <c r="N72" s="16">
        <v>3.1301632150459113</v>
      </c>
      <c r="O72" s="16">
        <v>2.8202542380081796</v>
      </c>
      <c r="P72" s="16">
        <v>-1.1062140414694444</v>
      </c>
      <c r="Q72" s="16">
        <v>2.4430555555555551</v>
      </c>
      <c r="R72" s="16">
        <v>-0.32819919743110049</v>
      </c>
      <c r="S72" s="25">
        <v>2.4877197441934173</v>
      </c>
      <c r="T72" s="38">
        <f t="shared" ref="T72:T90" si="9">D72/D68*100-100</f>
        <v>2.5981591502926165</v>
      </c>
      <c r="U72" s="25">
        <v>2.5461277541190208</v>
      </c>
      <c r="V72" s="25">
        <v>1.5877222306465821</v>
      </c>
    </row>
    <row r="73" spans="1:22">
      <c r="A73" s="5" t="s">
        <v>70</v>
      </c>
      <c r="B73" s="8">
        <v>2.5833333333333335</v>
      </c>
      <c r="C73" s="6">
        <v>94.563367453443007</v>
      </c>
      <c r="D73" s="7">
        <v>88.584682142749557</v>
      </c>
      <c r="E73" s="6">
        <v>91.718610780081193</v>
      </c>
      <c r="F73" s="6">
        <v>123.80297759598403</v>
      </c>
      <c r="G73" s="8">
        <v>3.3417104761904759</v>
      </c>
      <c r="H73" s="8">
        <f t="shared" si="6"/>
        <v>241.88565401429611</v>
      </c>
      <c r="I73" s="8">
        <f t="shared" si="8"/>
        <v>4.2032769992963495</v>
      </c>
      <c r="J73" s="6">
        <f t="shared" si="7"/>
        <v>4.1378171429999995</v>
      </c>
      <c r="K73" s="6">
        <v>-0.53153501400000003</v>
      </c>
      <c r="L73" s="6">
        <v>4.3164158669999999</v>
      </c>
      <c r="M73" s="16">
        <v>1.5405899241329291</v>
      </c>
      <c r="N73" s="16">
        <v>-0.33382681245809342</v>
      </c>
      <c r="O73" s="16">
        <v>0.72967197383229099</v>
      </c>
      <c r="P73" s="16">
        <v>0.35644684706865881</v>
      </c>
      <c r="Q73" s="16">
        <v>2.2784722222222222</v>
      </c>
      <c r="R73" s="16">
        <v>2.5657331774231906</v>
      </c>
      <c r="S73" s="25">
        <v>2.1826001701260367</v>
      </c>
      <c r="T73" s="38">
        <f t="shared" si="9"/>
        <v>1.8018624749703207</v>
      </c>
      <c r="U73" s="25">
        <v>2.0015091459711476</v>
      </c>
      <c r="V73" s="25">
        <v>0.77109640978778593</v>
      </c>
    </row>
    <row r="74" spans="1:22">
      <c r="A74" s="5" t="s">
        <v>71</v>
      </c>
      <c r="B74" s="8">
        <v>2.3333333333333335</v>
      </c>
      <c r="C74" s="6">
        <v>94.958516098850978</v>
      </c>
      <c r="D74" s="7">
        <v>88.688541878925548</v>
      </c>
      <c r="E74" s="6">
        <v>91.975159377928208</v>
      </c>
      <c r="F74" s="6">
        <v>123.77368318304362</v>
      </c>
      <c r="G74" s="8">
        <v>3.3622174603174599</v>
      </c>
      <c r="H74" s="8">
        <f t="shared" si="6"/>
        <v>244.1570011206118</v>
      </c>
      <c r="I74" s="8">
        <f t="shared" si="8"/>
        <v>3.2621218154391727</v>
      </c>
      <c r="J74" s="6">
        <f t="shared" si="7"/>
        <v>3.8093046259999999</v>
      </c>
      <c r="K74" s="6">
        <v>-0.60761807000000001</v>
      </c>
      <c r="L74" s="6">
        <v>4.1136368499999998</v>
      </c>
      <c r="M74" s="16">
        <v>2.2662027211016955</v>
      </c>
      <c r="N74" s="16">
        <v>1.596364477091039</v>
      </c>
      <c r="O74" s="16">
        <v>1.9779228118534942</v>
      </c>
      <c r="P74" s="16">
        <v>0.31019381466106388</v>
      </c>
      <c r="Q74" s="16">
        <v>2.2124999999999999</v>
      </c>
      <c r="R74" s="16">
        <v>2.4773569951574093</v>
      </c>
      <c r="S74" s="25">
        <v>2.3024790755129754</v>
      </c>
      <c r="T74" s="38">
        <f t="shared" si="9"/>
        <v>1.3767649184548389</v>
      </c>
      <c r="U74" s="25">
        <v>1.8726825678956116</v>
      </c>
      <c r="V74" s="25">
        <v>-0.53897367197137669</v>
      </c>
    </row>
    <row r="75" spans="1:22">
      <c r="A75" s="5" t="s">
        <v>72</v>
      </c>
      <c r="B75" s="8">
        <v>1.9166666666666667</v>
      </c>
      <c r="C75" s="6">
        <v>95.477704650096953</v>
      </c>
      <c r="D75" s="7">
        <v>89.169357989177215</v>
      </c>
      <c r="E75" s="6">
        <v>92.475746913492074</v>
      </c>
      <c r="F75" s="6">
        <v>123.3562319110037</v>
      </c>
      <c r="G75" s="8">
        <v>3.4030257575757576</v>
      </c>
      <c r="H75" s="8">
        <f t="shared" si="6"/>
        <v>236.81745968468201</v>
      </c>
      <c r="I75" s="8">
        <f t="shared" si="8"/>
        <v>-4.6527793522372463E-2</v>
      </c>
      <c r="J75" s="6">
        <f t="shared" si="7"/>
        <v>-11.492893172999999</v>
      </c>
      <c r="K75" s="6">
        <v>-2.5283401759999999</v>
      </c>
      <c r="L75" s="6">
        <v>-3.810004749</v>
      </c>
      <c r="M75" s="16">
        <v>2.1064988687478081</v>
      </c>
      <c r="N75" s="16">
        <v>1.2528673079010177</v>
      </c>
      <c r="O75" s="16">
        <v>1.7393200766464778</v>
      </c>
      <c r="P75" s="16">
        <v>-0.47874367001758955</v>
      </c>
      <c r="Q75" s="16">
        <v>2.0298611111111113</v>
      </c>
      <c r="R75" s="16">
        <v>4.9440326175012705</v>
      </c>
      <c r="S75" s="25">
        <v>2.1242105975243009</v>
      </c>
      <c r="T75" s="38">
        <f t="shared" si="9"/>
        <v>1.5708336237354246</v>
      </c>
      <c r="U75" s="25">
        <v>1.814063611339356</v>
      </c>
      <c r="V75" s="25">
        <v>-0.23141796994761155</v>
      </c>
    </row>
    <row r="76" spans="1:22">
      <c r="A76" s="5" t="s">
        <v>73</v>
      </c>
      <c r="B76" s="8">
        <v>0.25</v>
      </c>
      <c r="C76" s="6">
        <v>96.070977120288546</v>
      </c>
      <c r="D76" s="7">
        <v>89.739022283517841</v>
      </c>
      <c r="E76" s="6">
        <v>93.058129003811928</v>
      </c>
      <c r="F76" s="37">
        <f>F75*(1+P76/100)^(1/4)</f>
        <v>123.3473463834238</v>
      </c>
      <c r="G76" s="8">
        <v>3.4296055555555554</v>
      </c>
      <c r="H76" s="8">
        <f>H75*(1+J76/100)^(1/4)</f>
        <v>203.90760423356315</v>
      </c>
      <c r="I76" s="8">
        <f t="shared" si="8"/>
        <v>-14.842004936682628</v>
      </c>
      <c r="J76" s="6">
        <f t="shared" si="7"/>
        <v>-45.035938685999994</v>
      </c>
      <c r="K76" s="6">
        <v>-7.4933846749999997</v>
      </c>
      <c r="L76" s="6">
        <v>-25.175760690000001</v>
      </c>
      <c r="M76" s="16">
        <v>1.6418256933682596</v>
      </c>
      <c r="N76" s="16">
        <v>3.4564449494301375</v>
      </c>
      <c r="O76" s="16">
        <v>2.4170795031414061</v>
      </c>
      <c r="P76" s="16">
        <v>-2.8809464855705791E-2</v>
      </c>
      <c r="Q76" s="16">
        <v>1.476388888888889</v>
      </c>
      <c r="R76" s="16">
        <v>3.1610492908227261</v>
      </c>
      <c r="S76" s="25">
        <v>1.8883228865705037</v>
      </c>
      <c r="T76" s="38">
        <f t="shared" si="9"/>
        <v>1.4923415584909634</v>
      </c>
      <c r="U76" s="25">
        <v>1.7141091895885863</v>
      </c>
      <c r="V76" s="25">
        <v>3.9212649473396866E-2</v>
      </c>
    </row>
    <row r="77" spans="1:22">
      <c r="A77" s="5" t="s">
        <v>74</v>
      </c>
      <c r="B77" s="8">
        <v>0.25</v>
      </c>
      <c r="C77" s="6">
        <v>96.272610475105921</v>
      </c>
      <c r="D77" s="7">
        <v>90.151622046242622</v>
      </c>
      <c r="E77" s="6">
        <v>93.35994767055648</v>
      </c>
      <c r="F77" s="37">
        <f t="shared" ref="F77:F90" si="10">F76*(1+P77/100)^(1/4)</f>
        <v>124.99673570682023</v>
      </c>
      <c r="G77" s="8">
        <v>3.5451352813852814</v>
      </c>
      <c r="H77" s="8">
        <f t="shared" si="6"/>
        <v>236.12974464829477</v>
      </c>
      <c r="I77" s="8">
        <f t="shared" si="8"/>
        <v>-2.3795993149974777</v>
      </c>
      <c r="J77" s="6">
        <f t="shared" si="7"/>
        <v>79.832880935999995</v>
      </c>
      <c r="K77" s="6">
        <v>-3.4570535360000001</v>
      </c>
      <c r="L77" s="6">
        <v>63.687556379999997</v>
      </c>
      <c r="M77" s="16">
        <v>1.2465815065483943</v>
      </c>
      <c r="N77" s="16">
        <v>0.72113319522182362</v>
      </c>
      <c r="O77" s="16">
        <v>1.0204212467241236</v>
      </c>
      <c r="P77" s="16">
        <v>5.4570074024747228</v>
      </c>
      <c r="Q77" s="16">
        <v>1.5062499999999999</v>
      </c>
      <c r="R77" s="16">
        <v>14.170671014147395</v>
      </c>
      <c r="S77" s="25">
        <v>1.8144888512921842</v>
      </c>
      <c r="T77" s="38">
        <f t="shared" si="9"/>
        <v>1.7688610102681395</v>
      </c>
      <c r="U77" s="25">
        <v>1.7874275723744004</v>
      </c>
      <c r="V77" s="25">
        <v>1.2867897651344773</v>
      </c>
    </row>
    <row r="78" spans="1:22">
      <c r="A78" s="5" t="s">
        <v>75</v>
      </c>
      <c r="B78" s="8">
        <v>0.25</v>
      </c>
      <c r="C78" s="6">
        <v>96.602622890302996</v>
      </c>
      <c r="D78" s="7">
        <v>90.639769450873928</v>
      </c>
      <c r="E78" s="6">
        <v>93.76552992811493</v>
      </c>
      <c r="F78" s="37">
        <f t="shared" si="10"/>
        <v>126.69590261163077</v>
      </c>
      <c r="G78" s="8">
        <v>3.6019981962481959</v>
      </c>
      <c r="H78" s="8">
        <f t="shared" si="6"/>
        <v>248.14077935445286</v>
      </c>
      <c r="I78" s="8">
        <f t="shared" si="8"/>
        <v>1.6316461193234915</v>
      </c>
      <c r="J78" s="6">
        <f t="shared" si="7"/>
        <v>21.952238879999999</v>
      </c>
      <c r="K78" s="6">
        <v>-1.799657386</v>
      </c>
      <c r="L78" s="6">
        <v>15.32265428</v>
      </c>
      <c r="M78" s="16">
        <v>1.8732937524281512</v>
      </c>
      <c r="N78" s="16">
        <v>3.506041950517802</v>
      </c>
      <c r="O78" s="16">
        <v>2.5723647395366589</v>
      </c>
      <c r="P78" s="16">
        <v>5.5493573372038529</v>
      </c>
      <c r="Q78" s="16">
        <v>1.7149999999999999</v>
      </c>
      <c r="R78" s="16">
        <v>6.5719014354468364</v>
      </c>
      <c r="S78" s="25">
        <v>1.7165542695427138</v>
      </c>
      <c r="T78" s="38">
        <f t="shared" si="9"/>
        <v>2.2000898093601791</v>
      </c>
      <c r="U78" s="25">
        <v>1.9354373033423578</v>
      </c>
      <c r="V78" s="25">
        <v>2.5841909261632656</v>
      </c>
    </row>
    <row r="79" spans="1:22">
      <c r="A79" s="5" t="s">
        <v>76</v>
      </c>
      <c r="B79" s="8">
        <v>0.25</v>
      </c>
      <c r="C79" s="6">
        <v>97.085041769297845</v>
      </c>
      <c r="D79" s="7">
        <v>92.370184421116235</v>
      </c>
      <c r="E79" s="6">
        <v>94.841635199428879</v>
      </c>
      <c r="F79" s="37">
        <f t="shared" si="10"/>
        <v>130.65599561539761</v>
      </c>
      <c r="G79" s="8">
        <v>3.6593340579710145</v>
      </c>
      <c r="H79" s="8">
        <f t="shared" si="6"/>
        <v>248.55194670057043</v>
      </c>
      <c r="I79" s="8">
        <f>H79/H75*100-100</f>
        <v>4.9550768053642003</v>
      </c>
      <c r="J79" s="6">
        <f t="shared" si="7"/>
        <v>0.66444609100000029</v>
      </c>
      <c r="K79" s="6">
        <v>-0.85465582299999998</v>
      </c>
      <c r="L79" s="6">
        <v>-3.1155601609999999</v>
      </c>
      <c r="M79" s="16">
        <v>1.9719137623994465</v>
      </c>
      <c r="N79" s="16">
        <v>7.8658300214395016</v>
      </c>
      <c r="O79" s="16">
        <v>4.4793536132873735</v>
      </c>
      <c r="P79" s="16">
        <v>13.101169362193943</v>
      </c>
      <c r="Q79" s="16">
        <v>2.0855555555555561</v>
      </c>
      <c r="R79" s="16">
        <v>6.5207625815368209</v>
      </c>
      <c r="S79" s="25">
        <v>1.6830199080570596</v>
      </c>
      <c r="T79" s="38">
        <f t="shared" si="9"/>
        <v>3.5896035410813596</v>
      </c>
      <c r="U79" s="25">
        <v>2.614941507039914</v>
      </c>
      <c r="V79" s="25">
        <v>5.9176286364359676</v>
      </c>
    </row>
    <row r="80" spans="1:22">
      <c r="A80" s="5" t="s">
        <v>77</v>
      </c>
      <c r="B80" s="8">
        <v>0.25</v>
      </c>
      <c r="C80" s="6">
        <v>97.789662523851959</v>
      </c>
      <c r="D80" s="7">
        <v>93.116336359110974</v>
      </c>
      <c r="E80" s="6">
        <v>95.566017173231998</v>
      </c>
      <c r="F80" s="37">
        <f t="shared" si="10"/>
        <v>135.61073439348988</v>
      </c>
      <c r="G80" s="8">
        <v>3.7944357142857146</v>
      </c>
      <c r="H80" s="8">
        <f>H79*(1+J80/100)^(1/4)</f>
        <v>248.53712416992096</v>
      </c>
      <c r="I80" s="8">
        <f t="shared" si="8"/>
        <v>21.887128782719429</v>
      </c>
      <c r="J80" s="6">
        <f t="shared" si="7"/>
        <v>-2.3852083999999829E-2</v>
      </c>
      <c r="K80" s="6">
        <v>-0.54032207099999996</v>
      </c>
      <c r="L80" s="6">
        <v>-1.2811870919999999</v>
      </c>
      <c r="M80" s="16">
        <v>2.1125725155115127</v>
      </c>
      <c r="N80" s="16">
        <v>3.7069171747738938</v>
      </c>
      <c r="O80" s="16">
        <v>2.8023048374160364</v>
      </c>
      <c r="P80" s="16">
        <v>16.053674807022244</v>
      </c>
      <c r="Q80" s="16">
        <v>2.4458333333333333</v>
      </c>
      <c r="R80" s="16">
        <v>15.606051058833526</v>
      </c>
      <c r="S80" s="25">
        <v>1.8005503818735447</v>
      </c>
      <c r="T80" s="38">
        <f t="shared" si="9"/>
        <v>3.7634843679519747</v>
      </c>
      <c r="U80" s="25">
        <v>2.7112980922574081</v>
      </c>
      <c r="V80" s="25">
        <v>9.9421579544528562</v>
      </c>
    </row>
    <row r="81" spans="1:22">
      <c r="A81" s="5" t="s">
        <v>78</v>
      </c>
      <c r="B81" s="8">
        <v>0.58333333333333337</v>
      </c>
      <c r="C81" s="6">
        <v>98.552420245195322</v>
      </c>
      <c r="D81" s="7">
        <v>96.794035479497495</v>
      </c>
      <c r="E81" s="6">
        <v>97.715751891433698</v>
      </c>
      <c r="F81" s="37">
        <f t="shared" si="10"/>
        <v>143.44279404506668</v>
      </c>
      <c r="G81" s="8">
        <v>4.0445725829725836</v>
      </c>
      <c r="H81" s="8">
        <f t="shared" si="6"/>
        <v>253.80683941387946</v>
      </c>
      <c r="I81" s="8">
        <f t="shared" si="8"/>
        <v>7.4861787497013381</v>
      </c>
      <c r="J81" s="6">
        <f t="shared" si="7"/>
        <v>8.7547435829999998</v>
      </c>
      <c r="K81" s="6">
        <v>-0.46888258199999999</v>
      </c>
      <c r="L81" s="6">
        <v>8.4689856270000003</v>
      </c>
      <c r="M81" s="16">
        <v>3.540705036151004</v>
      </c>
      <c r="N81" s="16">
        <v>16.212882066873078</v>
      </c>
      <c r="O81" s="16">
        <v>8.9183339950392071</v>
      </c>
      <c r="P81" s="16">
        <v>25.18107380106467</v>
      </c>
      <c r="Q81" s="16">
        <v>3.2452777777777775</v>
      </c>
      <c r="R81" s="16">
        <v>29.09271562830158</v>
      </c>
      <c r="S81" s="25">
        <v>2.372383122805144</v>
      </c>
      <c r="T81" s="38">
        <f t="shared" si="9"/>
        <v>7.3680465004253506</v>
      </c>
      <c r="U81" s="25">
        <v>4.6625162489250638</v>
      </c>
      <c r="V81" s="25">
        <v>14.757232046052525</v>
      </c>
    </row>
    <row r="82" spans="1:22">
      <c r="A82" s="5" t="s">
        <v>79</v>
      </c>
      <c r="B82" s="8">
        <v>2</v>
      </c>
      <c r="C82" s="6">
        <v>99.484264503043718</v>
      </c>
      <c r="D82" s="7">
        <v>99.231761271150205</v>
      </c>
      <c r="E82" s="6">
        <v>99.364119317832206</v>
      </c>
      <c r="F82" s="37">
        <f t="shared" si="10"/>
        <v>148.23420605560801</v>
      </c>
      <c r="G82" s="8">
        <v>4.02387417027417</v>
      </c>
      <c r="H82" s="8">
        <f t="shared" si="6"/>
        <v>255.6838869129644</v>
      </c>
      <c r="I82" s="8">
        <f t="shared" si="8"/>
        <v>3.0398500311537617</v>
      </c>
      <c r="J82" s="6">
        <f>L82+4*(K82-K81)</f>
        <v>2.9912087880000002</v>
      </c>
      <c r="K82" s="6">
        <v>-0.43244844199999999</v>
      </c>
      <c r="L82" s="6">
        <v>2.8454722280000002</v>
      </c>
      <c r="M82" s="16">
        <v>4.2760894016331319</v>
      </c>
      <c r="N82" s="16">
        <v>12.259527085539524</v>
      </c>
      <c r="O82" s="16">
        <v>7.7511177524492991</v>
      </c>
      <c r="P82" s="16">
        <v>14.045665127065377</v>
      </c>
      <c r="Q82" s="16">
        <v>3.6669444444444443</v>
      </c>
      <c r="R82" s="16">
        <v>-2.031370690199219</v>
      </c>
      <c r="S82" s="25">
        <v>2.9707581303294539</v>
      </c>
      <c r="T82" s="38">
        <f t="shared" si="9"/>
        <v>9.4792736922538978</v>
      </c>
      <c r="U82" s="25">
        <v>5.9592866021640711</v>
      </c>
      <c r="V82" s="25">
        <v>16.999999999999993</v>
      </c>
    </row>
    <row r="83" spans="1:22">
      <c r="A83" s="5" t="s">
        <v>143</v>
      </c>
      <c r="B83" s="36">
        <f>Data_Graphs0!B82+ConditionalForecast0!B4-ConditionalForecast0!B3</f>
        <v>3.3333162735244546</v>
      </c>
      <c r="C83" s="37">
        <f>C82*(1+M83/100)^(1/4)</f>
        <v>100.24116284205255</v>
      </c>
      <c r="D83" s="37">
        <f>D82*(1+N83/100)^(1/4)</f>
        <v>100.37080257030001</v>
      </c>
      <c r="E83" s="37">
        <f>0.55274*C83+(1-0.55274)*D83</f>
        <v>100.2991455069085</v>
      </c>
      <c r="F83" s="37">
        <f t="shared" si="10"/>
        <v>150.12936792160221</v>
      </c>
      <c r="G83" s="36">
        <f t="shared" ref="G83:G90" si="11">G82*(1+R83/100)^(1/4)</f>
        <v>4.0002241012705237</v>
      </c>
      <c r="H83" s="36">
        <f t="shared" ref="H83:H89" si="12">H82*(1+J83/100)^(1/4)</f>
        <v>257.93504008772891</v>
      </c>
      <c r="I83" s="36">
        <f t="shared" si="8"/>
        <v>3.7751035595236146</v>
      </c>
      <c r="J83" s="37">
        <f t="shared" si="7"/>
        <v>3.5685600726685802</v>
      </c>
      <c r="K83" s="37">
        <f>ConditionalForecast0!I4</f>
        <v>-0.38233342383286345</v>
      </c>
      <c r="L83" s="37">
        <f>ConditionalForecast0!J4</f>
        <v>3.3681000000000343</v>
      </c>
      <c r="M83" s="35">
        <f>M82+ConditionalForecast0!C4-ConditionalForecast0!C3</f>
        <v>3.0781961943293608</v>
      </c>
      <c r="N83" s="35">
        <f>N82+ConditionalForecast0!D4-ConditionalForecast0!D3</f>
        <v>4.6710999999999672</v>
      </c>
      <c r="O83" s="35">
        <f>(E83/E82)^4*100-100</f>
        <v>3.8175036230734918</v>
      </c>
      <c r="P83" s="35">
        <f>P82+ConditionalForecast0!F4-ConditionalForecast0!F3</f>
        <v>5.2128773977264764</v>
      </c>
      <c r="Q83" s="35">
        <f>Q82+ConditionalForecast0!G4-ConditionalForecast0!G3</f>
        <v>2.6775821227093624</v>
      </c>
      <c r="R83" s="35">
        <f>R82+ConditionalForecast0!H4-ConditionalForecast0!H3</f>
        <v>-2.3303295363077337</v>
      </c>
      <c r="S83" s="38">
        <f>C83/C79*100-100</f>
        <v>3.2508829529625842</v>
      </c>
      <c r="T83" s="38">
        <f t="shared" si="9"/>
        <v>8.6614725296085879</v>
      </c>
      <c r="U83" s="38">
        <f>E83/E79*100-100</f>
        <v>5.7543401650591619</v>
      </c>
      <c r="V83" s="38">
        <f>F83/F79*100-100</f>
        <v>14.904308229013012</v>
      </c>
    </row>
    <row r="84" spans="1:22">
      <c r="A84" s="5" t="s">
        <v>144</v>
      </c>
      <c r="B84" s="36">
        <f>Data_Graphs0!B83+ConditionalForecast0!B5-ConditionalForecast0!B4</f>
        <v>3.9515104768059959</v>
      </c>
      <c r="C84" s="37">
        <f t="shared" ref="C84:C90" si="13">C83*(1+M84/100)^(1/4)</f>
        <v>100.96037561616374</v>
      </c>
      <c r="D84" s="37">
        <f t="shared" ref="D84:D90" si="14">D83*(1+N84/100)^(1/4)</f>
        <v>100.80600710537411</v>
      </c>
      <c r="E84" s="37">
        <f t="shared" ref="E84:E90" si="15">0.55274*C84+(1-0.55274)*D84</f>
        <v>100.89133275602796</v>
      </c>
      <c r="F84" s="37">
        <f t="shared" si="10"/>
        <v>151.66618461307669</v>
      </c>
      <c r="G84" s="36">
        <f t="shared" si="11"/>
        <v>3.9766718994763632</v>
      </c>
      <c r="H84" s="36">
        <f t="shared" si="12"/>
        <v>260.28268553022804</v>
      </c>
      <c r="I84" s="36">
        <f t="shared" si="8"/>
        <v>4.7258780351368443</v>
      </c>
      <c r="J84" s="37">
        <f t="shared" si="7"/>
        <v>3.6906838027827886</v>
      </c>
      <c r="K84" s="37">
        <f>ConditionalForecast0!I5</f>
        <v>-0.64243747313716015</v>
      </c>
      <c r="L84" s="37">
        <f>ConditionalForecast0!J5</f>
        <v>4.7310999999999757</v>
      </c>
      <c r="M84" s="35">
        <f>M83+ConditionalForecast0!C5-ConditionalForecast0!C4</f>
        <v>2.9009647614610645</v>
      </c>
      <c r="N84" s="35">
        <f>N83+ConditionalForecast0!D5-ConditionalForecast0!D4</f>
        <v>1.7456999999999887</v>
      </c>
      <c r="O84" s="35">
        <f t="shared" ref="O84:O90" si="16">(E84/E83)^4*100-100</f>
        <v>2.3826823932906933</v>
      </c>
      <c r="P84" s="35">
        <f>P83+ConditionalForecast0!F5-ConditionalForecast0!F4</f>
        <v>4.1579495581775321</v>
      </c>
      <c r="Q84" s="35">
        <f>Q83+ConditionalForecast0!G5-ConditionalForecast0!G4</f>
        <v>2.6741133772729651</v>
      </c>
      <c r="R84" s="35">
        <f>R83+ConditionalForecast0!H5-ConditionalForecast0!H4</f>
        <v>-2.3343706021856105</v>
      </c>
      <c r="S84" s="38">
        <f t="shared" ref="S84:S90" si="17">C84/C80*100-100</f>
        <v>3.2423806468689094</v>
      </c>
      <c r="T84" s="38">
        <f>D84/D80*100-100</f>
        <v>8.2581328335419784</v>
      </c>
      <c r="U84" s="38">
        <f t="shared" ref="U84:U90" si="18">E84/E80*100-100</f>
        <v>5.5723946025110394</v>
      </c>
      <c r="V84" s="38">
        <f t="shared" ref="V84:V90" si="19">F84/F80*100-100</f>
        <v>11.839365291688566</v>
      </c>
    </row>
    <row r="85" spans="1:22">
      <c r="A85" s="5" t="s">
        <v>145</v>
      </c>
      <c r="B85" s="36">
        <f>Data_Graphs0!B84+ConditionalForecast0!B6-ConditionalForecast0!B5</f>
        <v>4.2647463059676394</v>
      </c>
      <c r="C85" s="37">
        <f t="shared" si="13"/>
        <v>101.67192903108949</v>
      </c>
      <c r="D85" s="37">
        <f>D84*(1+N85/100)^(1/4)</f>
        <v>101.48070223496532</v>
      </c>
      <c r="E85" s="37">
        <f t="shared" si="15"/>
        <v>101.586400934255</v>
      </c>
      <c r="F85" s="37">
        <f t="shared" si="10"/>
        <v>152.16077862305102</v>
      </c>
      <c r="G85" s="36">
        <f t="shared" si="11"/>
        <v>3.9521351663390645</v>
      </c>
      <c r="H85" s="36">
        <f t="shared" si="12"/>
        <v>263.45697828721126</v>
      </c>
      <c r="I85" s="36">
        <f t="shared" si="8"/>
        <v>3.8021587186606354</v>
      </c>
      <c r="J85" s="37">
        <f t="shared" si="7"/>
        <v>4.9681902088414702</v>
      </c>
      <c r="K85" s="37">
        <f>ConditionalForecast0!I6</f>
        <v>-0.53501492092680314</v>
      </c>
      <c r="L85" s="37">
        <f>ConditionalForecast0!J6</f>
        <v>4.5385000000000426</v>
      </c>
      <c r="M85" s="35">
        <f>M84+ConditionalForecast0!C6-ConditionalForecast0!C5</f>
        <v>2.8490829121232077</v>
      </c>
      <c r="N85" s="35">
        <f>N84+ConditionalForecast0!D6-ConditionalForecast0!D5</f>
        <v>2.7041999999999988</v>
      </c>
      <c r="O85" s="35">
        <f t="shared" si="16"/>
        <v>2.7843184520782671</v>
      </c>
      <c r="P85" s="35">
        <f>P84+ConditionalForecast0!F6-ConditionalForecast0!F5</f>
        <v>1.310822537510453</v>
      </c>
      <c r="Q85" s="35">
        <f>Q84+ConditionalForecast0!G6-ConditionalForecast0!G5</f>
        <v>2.6883165625414009</v>
      </c>
      <c r="R85" s="35">
        <f>R84+ConditionalForecast0!H6-ConditionalForecast0!H5</f>
        <v>-2.4453183772683134</v>
      </c>
      <c r="S85" s="38">
        <f t="shared" si="17"/>
        <v>3.1653294542467165</v>
      </c>
      <c r="T85" s="38">
        <f t="shared" si="9"/>
        <v>4.8418962307450641</v>
      </c>
      <c r="U85" s="38">
        <f t="shared" si="18"/>
        <v>3.9611311051689597</v>
      </c>
      <c r="V85" s="38">
        <f t="shared" si="19"/>
        <v>6.0776734279488096</v>
      </c>
    </row>
    <row r="86" spans="1:22">
      <c r="A86" s="5" t="s">
        <v>146</v>
      </c>
      <c r="B86" s="36">
        <f>Data_Graphs0!B85+ConditionalForecast0!B7-ConditionalForecast0!B6</f>
        <v>4.4391721794060901</v>
      </c>
      <c r="C86" s="37">
        <f t="shared" si="13"/>
        <v>102.33305992409439</v>
      </c>
      <c r="D86" s="37">
        <f t="shared" si="14"/>
        <v>102.71677721000374</v>
      </c>
      <c r="E86" s="37">
        <f t="shared" si="15"/>
        <v>102.50468131739021</v>
      </c>
      <c r="F86" s="37">
        <f t="shared" si="10"/>
        <v>152.09498342715455</v>
      </c>
      <c r="G86" s="36">
        <f t="shared" si="11"/>
        <v>3.9296014066299843</v>
      </c>
      <c r="H86" s="36">
        <f t="shared" si="12"/>
        <v>266.4496064876966</v>
      </c>
      <c r="I86" s="36">
        <f t="shared" si="8"/>
        <v>4.210558476998159</v>
      </c>
      <c r="J86" s="37">
        <f t="shared" si="7"/>
        <v>4.6216360552873716</v>
      </c>
      <c r="K86" s="37">
        <f>ConditionalForecast0!I7</f>
        <v>-0.32638090710496248</v>
      </c>
      <c r="L86" s="37">
        <f>ConditionalForecast0!J7</f>
        <v>3.7871000000000086</v>
      </c>
      <c r="M86" s="35">
        <f>M85+ConditionalForecast0!C7-ConditionalForecast0!C6</f>
        <v>2.6265164624829378</v>
      </c>
      <c r="N86" s="35">
        <f>N85+ConditionalForecast0!D7-ConditionalForecast0!D6</f>
        <v>4.96189999999996</v>
      </c>
      <c r="O86" s="35">
        <f t="shared" si="16"/>
        <v>3.66508365992118</v>
      </c>
      <c r="P86" s="35">
        <f>P85+ConditionalForecast0!F7-ConditionalForecast0!F6</f>
        <v>-0.1728501482720235</v>
      </c>
      <c r="Q86" s="35">
        <f>Q85+ConditionalForecast0!G7-ConditionalForecast0!G6</f>
        <v>2.7167512784346743</v>
      </c>
      <c r="R86" s="35">
        <f>R85+ConditionalForecast0!H7-ConditionalForecast0!H6</f>
        <v>-2.2612355372070874</v>
      </c>
      <c r="S86" s="38">
        <f t="shared" si="17"/>
        <v>2.8635638362321174</v>
      </c>
      <c r="T86" s="38">
        <f t="shared" si="9"/>
        <v>3.511996455782679</v>
      </c>
      <c r="U86" s="38">
        <f t="shared" si="18"/>
        <v>3.160660026092927</v>
      </c>
      <c r="V86" s="38">
        <f t="shared" si="19"/>
        <v>2.604511788661128</v>
      </c>
    </row>
    <row r="87" spans="1:22">
      <c r="A87" s="5" t="s">
        <v>147</v>
      </c>
      <c r="B87" s="36">
        <f>Data_Graphs0!B86+ConditionalForecast0!B8-ConditionalForecast0!B7</f>
        <v>4.6099715661209446</v>
      </c>
      <c r="C87" s="37">
        <f t="shared" si="13"/>
        <v>102.97284075852141</v>
      </c>
      <c r="D87" s="37">
        <f t="shared" si="14"/>
        <v>103.51222400149982</v>
      </c>
      <c r="E87" s="37">
        <f t="shared" si="15"/>
        <v>103.21408530777595</v>
      </c>
      <c r="F87" s="37">
        <f t="shared" si="10"/>
        <v>152.03273564425862</v>
      </c>
      <c r="G87" s="36">
        <f t="shared" si="11"/>
        <v>3.9116365083020228</v>
      </c>
      <c r="H87" s="36">
        <f t="shared" si="12"/>
        <v>270.31586454918221</v>
      </c>
      <c r="I87" s="36">
        <f t="shared" si="8"/>
        <v>4.7999777220040869</v>
      </c>
      <c r="J87" s="37">
        <f t="shared" si="7"/>
        <v>5.9316668895452</v>
      </c>
      <c r="K87" s="37">
        <f>ConditionalForecast0!I8</f>
        <v>-0.14843918471867409</v>
      </c>
      <c r="L87" s="37">
        <f>ConditionalForecast0!J8</f>
        <v>5.2199000000000462</v>
      </c>
      <c r="M87" s="35">
        <f>M86+ConditionalForecast0!C8-ConditionalForecast0!C7</f>
        <v>2.5243286753990777</v>
      </c>
      <c r="N87" s="35">
        <f>N86+ConditionalForecast0!D8-ConditionalForecast0!D7</f>
        <v>3.1338000000000381</v>
      </c>
      <c r="O87" s="35">
        <f t="shared" si="16"/>
        <v>2.7971498443979357</v>
      </c>
      <c r="P87" s="35">
        <f>P86+ConditionalForecast0!F8-ConditionalForecast0!F7</f>
        <v>-0.16360718223548842</v>
      </c>
      <c r="Q87" s="35">
        <f>Q86+ConditionalForecast0!G8-ConditionalForecast0!G7</f>
        <v>2.6783072539224086</v>
      </c>
      <c r="R87" s="35">
        <f>R86+ConditionalForecast0!H8-ConditionalForecast0!H7</f>
        <v>-1.816171845451314</v>
      </c>
      <c r="S87" s="38">
        <f t="shared" si="17"/>
        <v>2.7251059734543475</v>
      </c>
      <c r="T87" s="38">
        <f t="shared" si="9"/>
        <v>3.1298159930519063</v>
      </c>
      <c r="U87" s="38">
        <f t="shared" si="18"/>
        <v>2.9062458968473095</v>
      </c>
      <c r="V87" s="38">
        <f t="shared" si="19"/>
        <v>1.2678183815776549</v>
      </c>
    </row>
    <row r="88" spans="1:22">
      <c r="A88" s="5" t="s">
        <v>148</v>
      </c>
      <c r="B88" s="36">
        <f>Data_Graphs0!B87+ConditionalForecast0!B9-ConditionalForecast0!B8</f>
        <v>4.6651564484268535</v>
      </c>
      <c r="C88" s="37">
        <f t="shared" si="13"/>
        <v>103.58621553008038</v>
      </c>
      <c r="D88" s="37">
        <f t="shared" si="14"/>
        <v>103.87754683221614</v>
      </c>
      <c r="E88" s="37">
        <f t="shared" si="15"/>
        <v>103.71651636827362</v>
      </c>
      <c r="F88" s="37">
        <f t="shared" si="10"/>
        <v>152.26221829453286</v>
      </c>
      <c r="G88" s="36">
        <f t="shared" si="11"/>
        <v>3.8930607346621056</v>
      </c>
      <c r="H88" s="36">
        <f t="shared" si="12"/>
        <v>273.28914478867017</v>
      </c>
      <c r="I88" s="36">
        <f t="shared" si="8"/>
        <v>4.9970512759795582</v>
      </c>
      <c r="J88" s="37">
        <f t="shared" si="7"/>
        <v>4.4728368011861095</v>
      </c>
      <c r="K88" s="37">
        <f>ConditionalForecast0!I9</f>
        <v>-1.2304984422154259E-2</v>
      </c>
      <c r="L88" s="37">
        <f>ConditionalForecast0!J9</f>
        <v>3.9283000000000299</v>
      </c>
      <c r="M88" s="35">
        <f>M87+ConditionalForecast0!C9-ConditionalForecast0!C8</f>
        <v>2.4040399998008732</v>
      </c>
      <c r="N88" s="35">
        <f>N87+ConditionalForecast0!D9-ConditionalForecast0!D8</f>
        <v>1.4192000000000284</v>
      </c>
      <c r="O88" s="35">
        <f t="shared" si="16"/>
        <v>1.9614052496050363</v>
      </c>
      <c r="P88" s="35">
        <f>P87+ConditionalForecast0!F9-ConditionalForecast0!F8</f>
        <v>0.60514008134885811</v>
      </c>
      <c r="Q88" s="35">
        <f>Q87+ConditionalForecast0!G9-ConditionalForecast0!G8</f>
        <v>2.5694635291783281</v>
      </c>
      <c r="R88" s="35">
        <f>R87+ConditionalForecast0!H9-ConditionalForecast0!H8</f>
        <v>-1.8860517005905055</v>
      </c>
      <c r="S88" s="38">
        <f t="shared" si="17"/>
        <v>2.6008618707003279</v>
      </c>
      <c r="T88" s="38">
        <f t="shared" si="9"/>
        <v>3.0469808447340938</v>
      </c>
      <c r="U88" s="38">
        <f t="shared" si="18"/>
        <v>2.8002242958544485</v>
      </c>
      <c r="V88" s="38">
        <f t="shared" si="19"/>
        <v>0.39299048959182414</v>
      </c>
    </row>
    <row r="89" spans="1:22">
      <c r="A89" s="5" t="s">
        <v>149</v>
      </c>
      <c r="B89" s="36">
        <f>Data_Graphs0!B88+ConditionalForecast0!B10-ConditionalForecast0!B9</f>
        <v>4.7001465926017429</v>
      </c>
      <c r="C89" s="37">
        <f t="shared" si="13"/>
        <v>104.18598369271224</v>
      </c>
      <c r="D89" s="37">
        <f t="shared" si="14"/>
        <v>104.41160371545004</v>
      </c>
      <c r="E89" s="37">
        <f t="shared" si="15"/>
        <v>104.28689450408194</v>
      </c>
      <c r="F89" s="37">
        <f t="shared" si="10"/>
        <v>152.50137791666739</v>
      </c>
      <c r="G89" s="36">
        <f t="shared" si="11"/>
        <v>3.8798847456740782</v>
      </c>
      <c r="H89" s="36">
        <f t="shared" si="12"/>
        <v>275.15574555109743</v>
      </c>
      <c r="I89" s="36">
        <f t="shared" si="8"/>
        <v>4.4404848715499128</v>
      </c>
      <c r="J89" s="37">
        <f t="shared" si="7"/>
        <v>2.7601706367756274</v>
      </c>
      <c r="K89" s="37">
        <f>ConditionalForecast0!I10</f>
        <v>-7.6237325228245029E-2</v>
      </c>
      <c r="L89" s="37">
        <f>ConditionalForecast0!J10</f>
        <v>3.0158999999999905</v>
      </c>
      <c r="M89" s="35">
        <f>M88+ConditionalForecast0!C10-ConditionalForecast0!C9</f>
        <v>2.3362078307749852</v>
      </c>
      <c r="N89" s="35">
        <f>N88+ConditionalForecast0!D10-ConditionalForecast0!D9</f>
        <v>2.0724000000000142</v>
      </c>
      <c r="O89" s="35">
        <f t="shared" si="16"/>
        <v>2.2179708003139353</v>
      </c>
      <c r="P89" s="35">
        <f>P88+ConditionalForecast0!F10-ConditionalForecast0!F9</f>
        <v>0.62976538844785124</v>
      </c>
      <c r="Q89" s="35">
        <f>Q88+ConditionalForecast0!G10-ConditionalForecast0!G9</f>
        <v>2.4975432620452493</v>
      </c>
      <c r="R89" s="35">
        <f>R88+ConditionalForecast0!H10-ConditionalForecast0!H9</f>
        <v>-1.3469349552902581</v>
      </c>
      <c r="S89" s="38">
        <f t="shared" si="17"/>
        <v>2.4727126607915437</v>
      </c>
      <c r="T89" s="38">
        <f t="shared" si="9"/>
        <v>2.8881367747126916</v>
      </c>
      <c r="U89" s="38">
        <f t="shared" si="18"/>
        <v>2.6583219259580488</v>
      </c>
      <c r="V89" s="38">
        <f t="shared" si="19"/>
        <v>0.22384171315272283</v>
      </c>
    </row>
    <row r="90" spans="1:22">
      <c r="A90" s="5" t="s">
        <v>150</v>
      </c>
      <c r="B90" s="36">
        <f>Data_Graphs0!B89+ConditionalForecast0!B11-ConditionalForecast0!B10</f>
        <v>4.6904374628958543</v>
      </c>
      <c r="C90" s="37">
        <f t="shared" si="13"/>
        <v>104.7801384844521</v>
      </c>
      <c r="D90" s="37">
        <f t="shared" si="14"/>
        <v>105.29016978419946</v>
      </c>
      <c r="E90" s="37">
        <f t="shared" si="15"/>
        <v>105.0082550835771</v>
      </c>
      <c r="F90" s="37">
        <f t="shared" si="10"/>
        <v>152.89891559174217</v>
      </c>
      <c r="G90" s="36">
        <f t="shared" si="11"/>
        <v>3.8659596513435446</v>
      </c>
      <c r="H90" s="36">
        <f>H82*(1+J90/100)^(1/4)</f>
        <v>257.34938313583615</v>
      </c>
      <c r="I90" s="36">
        <f t="shared" si="8"/>
        <v>-3.4153637799726511</v>
      </c>
      <c r="J90" s="37">
        <f t="shared" si="7"/>
        <v>2.6311244098789843</v>
      </c>
      <c r="K90" s="37">
        <f>ConditionalForecast0!I11</f>
        <v>-0.30473122275848497</v>
      </c>
      <c r="L90" s="37">
        <f>ConditionalForecast0!J11</f>
        <v>3.5450999999999442</v>
      </c>
      <c r="M90" s="35">
        <f>M89+ConditionalForecast0!C11-ConditionalForecast0!C10</f>
        <v>2.300719024095971</v>
      </c>
      <c r="N90" s="35">
        <f>N89+ConditionalForecast0!D11-ConditionalForecast0!D10</f>
        <v>3.4085000000000041</v>
      </c>
      <c r="O90" s="35">
        <f t="shared" si="16"/>
        <v>2.7956713751575961</v>
      </c>
      <c r="P90" s="35">
        <f>P89+ConditionalForecast0!F11-ConditionalForecast0!F10</f>
        <v>1.046796623320398</v>
      </c>
      <c r="Q90" s="35">
        <f>Q89+ConditionalForecast0!G11-ConditionalForecast0!G10</f>
        <v>2.4462723499949011</v>
      </c>
      <c r="R90" s="35">
        <f>R89+ConditionalForecast0!H11-ConditionalForecast0!H10</f>
        <v>-1.4279090945256836</v>
      </c>
      <c r="S90" s="38">
        <f t="shared" si="17"/>
        <v>2.3912883697339282</v>
      </c>
      <c r="T90" s="38">
        <f t="shared" si="9"/>
        <v>2.5053283836334259</v>
      </c>
      <c r="U90" s="38">
        <f t="shared" si="18"/>
        <v>2.4423994436263428</v>
      </c>
      <c r="V90" s="38">
        <f t="shared" si="19"/>
        <v>0.52857243971669732</v>
      </c>
    </row>
    <row r="91" spans="1:22">
      <c r="O91" s="4"/>
    </row>
    <row r="92" spans="1:22">
      <c r="A92" s="59"/>
      <c r="O92" s="4"/>
    </row>
    <row r="93" spans="1:22">
      <c r="B93" s="117" t="s">
        <v>124</v>
      </c>
      <c r="C93" s="117"/>
      <c r="D93" s="117"/>
      <c r="E93" s="117"/>
      <c r="F93" s="117"/>
      <c r="G93" s="117"/>
    </row>
    <row r="94" spans="1:22">
      <c r="B94" s="24" t="s">
        <v>111</v>
      </c>
      <c r="C94" s="23" t="s">
        <v>96</v>
      </c>
      <c r="D94" s="23" t="s">
        <v>106</v>
      </c>
      <c r="E94" s="23" t="s">
        <v>107</v>
      </c>
      <c r="F94" s="23" t="s">
        <v>86</v>
      </c>
      <c r="G94" s="23" t="s">
        <v>82</v>
      </c>
      <c r="O94" s="4"/>
    </row>
    <row r="95" spans="1:22" ht="27.6">
      <c r="A95" s="17"/>
      <c r="B95" s="43" t="s">
        <v>112</v>
      </c>
      <c r="C95" s="22" t="s">
        <v>104</v>
      </c>
      <c r="D95" s="22" t="s">
        <v>98</v>
      </c>
      <c r="E95" s="22" t="s">
        <v>100</v>
      </c>
      <c r="F95" s="22" t="s">
        <v>102</v>
      </c>
      <c r="G95" s="22" t="s">
        <v>113</v>
      </c>
      <c r="O95" s="4"/>
    </row>
    <row r="96" spans="1:22" hidden="1">
      <c r="A96" s="39" t="s">
        <v>64</v>
      </c>
      <c r="B96" s="24">
        <f>B67</f>
        <v>2.9166666666666665</v>
      </c>
      <c r="C96" s="25">
        <f>K67</f>
        <v>-0.21920156700000001</v>
      </c>
      <c r="D96" s="25">
        <f>S67</f>
        <v>1.9743943774042094</v>
      </c>
      <c r="E96" s="25">
        <f t="shared" ref="E96:E119" si="20">U67</f>
        <v>0.92994410529689819</v>
      </c>
      <c r="F96" s="25">
        <f>Q67</f>
        <v>2.1979166666666665</v>
      </c>
      <c r="G96" s="24">
        <f>G67</f>
        <v>3.2384805555555558</v>
      </c>
      <c r="O96" s="4"/>
    </row>
    <row r="97" spans="1:15" hidden="1">
      <c r="A97" s="39" t="s">
        <v>65</v>
      </c>
      <c r="B97" s="24">
        <f t="shared" ref="B97:B103" si="21">B68</f>
        <v>2.75</v>
      </c>
      <c r="C97" s="25">
        <f t="shared" ref="C97:C119" si="22">K68</f>
        <v>0.81831413500000005</v>
      </c>
      <c r="D97" s="25">
        <f t="shared" ref="D97" si="23">S68</f>
        <v>2.0471903792425694</v>
      </c>
      <c r="E97" s="25">
        <f t="shared" si="20"/>
        <v>0.95919623312514801</v>
      </c>
      <c r="F97" s="25">
        <f t="shared" ref="F97:F119" si="24">Q68</f>
        <v>2.2194444444444446</v>
      </c>
      <c r="G97" s="24">
        <f t="shared" ref="G97:G103" si="25">G68</f>
        <v>3.2583962121212124</v>
      </c>
      <c r="O97" s="4"/>
    </row>
    <row r="98" spans="1:15" hidden="1">
      <c r="A98" s="39" t="s">
        <v>66</v>
      </c>
      <c r="B98" s="24">
        <f t="shared" si="21"/>
        <v>2.75</v>
      </c>
      <c r="C98" s="25">
        <f t="shared" si="22"/>
        <v>-0.280639527</v>
      </c>
      <c r="D98" s="25">
        <f t="shared" ref="D98" si="26">S69</f>
        <v>2.1597351317826918</v>
      </c>
      <c r="E98" s="25">
        <f t="shared" si="20"/>
        <v>1.3212663471662056</v>
      </c>
      <c r="F98" s="25">
        <f t="shared" si="24"/>
        <v>2.3902777777777779</v>
      </c>
      <c r="G98" s="24">
        <f t="shared" si="25"/>
        <v>3.2919972222222227</v>
      </c>
      <c r="O98" s="4"/>
    </row>
    <row r="99" spans="1:15" hidden="1">
      <c r="A99" s="39" t="s">
        <v>67</v>
      </c>
      <c r="B99" s="24">
        <f t="shared" si="21"/>
        <v>2.75</v>
      </c>
      <c r="C99" s="25">
        <f t="shared" si="22"/>
        <v>0.447400307</v>
      </c>
      <c r="D99" s="25">
        <f t="shared" ref="D99" si="27">S70</f>
        <v>2.1591555757422221</v>
      </c>
      <c r="E99" s="25">
        <f t="shared" si="20"/>
        <v>2.0561249748225263</v>
      </c>
      <c r="F99" s="25">
        <f t="shared" si="24"/>
        <v>2.4722222222222219</v>
      </c>
      <c r="G99" s="24">
        <f t="shared" si="25"/>
        <v>3.3575368022328553</v>
      </c>
      <c r="O99" s="4"/>
    </row>
    <row r="100" spans="1:15" hidden="1">
      <c r="A100" s="39" t="s">
        <v>68</v>
      </c>
      <c r="B100" s="24">
        <f t="shared" si="21"/>
        <v>2.75</v>
      </c>
      <c r="C100" s="25">
        <f t="shared" si="22"/>
        <v>-0.396157182</v>
      </c>
      <c r="D100" s="25">
        <f t="shared" ref="D100" si="28">S71</f>
        <v>2.4441829516721914</v>
      </c>
      <c r="E100" s="25">
        <f t="shared" si="20"/>
        <v>2.1262159149356474</v>
      </c>
      <c r="F100" s="25">
        <f t="shared" si="24"/>
        <v>2.3993055555555554</v>
      </c>
      <c r="G100" s="24">
        <f t="shared" si="25"/>
        <v>3.3233430375180375</v>
      </c>
      <c r="O100" s="4"/>
    </row>
    <row r="101" spans="1:15" hidden="1">
      <c r="A101" s="39" t="s">
        <v>69</v>
      </c>
      <c r="B101" s="24">
        <f t="shared" si="21"/>
        <v>2.75</v>
      </c>
      <c r="C101" s="25">
        <f t="shared" si="22"/>
        <v>-0.48688533299999998</v>
      </c>
      <c r="D101" s="25">
        <f t="shared" ref="D101" si="29">S72</f>
        <v>2.4877197441934173</v>
      </c>
      <c r="E101" s="25">
        <f t="shared" si="20"/>
        <v>2.5461277541190208</v>
      </c>
      <c r="F101" s="25">
        <f t="shared" si="24"/>
        <v>2.4430555555555551</v>
      </c>
      <c r="G101" s="24">
        <f t="shared" si="25"/>
        <v>3.3206128787878786</v>
      </c>
      <c r="O101" s="4"/>
    </row>
    <row r="102" spans="1:15" hidden="1">
      <c r="A102" s="39" t="s">
        <v>70</v>
      </c>
      <c r="B102" s="24">
        <f t="shared" si="21"/>
        <v>2.5833333333333335</v>
      </c>
      <c r="C102" s="25">
        <f t="shared" si="22"/>
        <v>-0.53153501400000003</v>
      </c>
      <c r="D102" s="25">
        <f t="shared" ref="D102" si="30">S73</f>
        <v>2.1826001701260367</v>
      </c>
      <c r="E102" s="25">
        <f t="shared" si="20"/>
        <v>2.0015091459711476</v>
      </c>
      <c r="F102" s="25">
        <f t="shared" si="24"/>
        <v>2.2784722222222222</v>
      </c>
      <c r="G102" s="24">
        <f t="shared" si="25"/>
        <v>3.3417104761904759</v>
      </c>
      <c r="O102" s="4"/>
    </row>
    <row r="103" spans="1:15" hidden="1">
      <c r="A103" s="39" t="s">
        <v>71</v>
      </c>
      <c r="B103" s="24">
        <f t="shared" si="21"/>
        <v>2.3333333333333335</v>
      </c>
      <c r="C103" s="25">
        <f t="shared" si="22"/>
        <v>-0.60761807000000001</v>
      </c>
      <c r="D103" s="25">
        <f t="shared" ref="D103" si="31">S74</f>
        <v>2.3024790755129754</v>
      </c>
      <c r="E103" s="25">
        <f t="shared" si="20"/>
        <v>1.8726825678956116</v>
      </c>
      <c r="F103" s="25">
        <f t="shared" si="24"/>
        <v>2.2124999999999999</v>
      </c>
      <c r="G103" s="24">
        <f t="shared" si="25"/>
        <v>3.3622174603174599</v>
      </c>
      <c r="O103" s="4"/>
    </row>
    <row r="104" spans="1:15">
      <c r="A104" s="39" t="s">
        <v>72</v>
      </c>
      <c r="B104" s="24">
        <f>B75</f>
        <v>1.9166666666666667</v>
      </c>
      <c r="C104" s="25">
        <f t="shared" si="22"/>
        <v>-2.5283401759999999</v>
      </c>
      <c r="D104" s="25">
        <f t="shared" ref="D104:D119" si="32">S75</f>
        <v>2.1242105975243009</v>
      </c>
      <c r="E104" s="25">
        <f t="shared" si="20"/>
        <v>1.814063611339356</v>
      </c>
      <c r="F104" s="25">
        <f t="shared" si="24"/>
        <v>2.0298611111111113</v>
      </c>
      <c r="G104" s="24">
        <f>G75</f>
        <v>3.4030257575757576</v>
      </c>
      <c r="O104" s="4"/>
    </row>
    <row r="105" spans="1:15">
      <c r="A105" s="39" t="s">
        <v>73</v>
      </c>
      <c r="B105" s="24">
        <f>+B76</f>
        <v>0.25</v>
      </c>
      <c r="C105" s="25">
        <f t="shared" si="22"/>
        <v>-7.4933846749999997</v>
      </c>
      <c r="D105" s="25">
        <f t="shared" si="32"/>
        <v>1.8883228865705037</v>
      </c>
      <c r="E105" s="25">
        <f t="shared" si="20"/>
        <v>1.7141091895885863</v>
      </c>
      <c r="F105" s="25">
        <f t="shared" si="24"/>
        <v>1.476388888888889</v>
      </c>
      <c r="G105" s="24">
        <f t="shared" ref="G105:G119" si="33">G76</f>
        <v>3.4296055555555554</v>
      </c>
      <c r="O105" s="4"/>
    </row>
    <row r="106" spans="1:15">
      <c r="A106" s="39" t="s">
        <v>74</v>
      </c>
      <c r="B106" s="24">
        <f t="shared" ref="B106" si="34">B77</f>
        <v>0.25</v>
      </c>
      <c r="C106" s="25">
        <f t="shared" si="22"/>
        <v>-3.4570535360000001</v>
      </c>
      <c r="D106" s="25">
        <f t="shared" si="32"/>
        <v>1.8144888512921842</v>
      </c>
      <c r="E106" s="25">
        <f t="shared" si="20"/>
        <v>1.7874275723744004</v>
      </c>
      <c r="F106" s="25">
        <f t="shared" si="24"/>
        <v>1.5062499999999999</v>
      </c>
      <c r="G106" s="24">
        <f t="shared" si="33"/>
        <v>3.5451352813852814</v>
      </c>
      <c r="O106" s="4"/>
    </row>
    <row r="107" spans="1:15">
      <c r="A107" s="39" t="s">
        <v>75</v>
      </c>
      <c r="B107" s="24">
        <f t="shared" ref="B107" si="35">+B78</f>
        <v>0.25</v>
      </c>
      <c r="C107" s="25">
        <f t="shared" si="22"/>
        <v>-1.799657386</v>
      </c>
      <c r="D107" s="25">
        <f t="shared" si="32"/>
        <v>1.7165542695427138</v>
      </c>
      <c r="E107" s="25">
        <f t="shared" si="20"/>
        <v>1.9354373033423578</v>
      </c>
      <c r="F107" s="25">
        <f t="shared" si="24"/>
        <v>1.7149999999999999</v>
      </c>
      <c r="G107" s="24">
        <f t="shared" si="33"/>
        <v>3.6019981962481959</v>
      </c>
      <c r="O107" s="4"/>
    </row>
    <row r="108" spans="1:15">
      <c r="A108" s="39" t="s">
        <v>76</v>
      </c>
      <c r="B108" s="24">
        <f t="shared" ref="B108" si="36">B79</f>
        <v>0.25</v>
      </c>
      <c r="C108" s="25">
        <f t="shared" si="22"/>
        <v>-0.85465582299999998</v>
      </c>
      <c r="D108" s="25">
        <f t="shared" si="32"/>
        <v>1.6830199080570596</v>
      </c>
      <c r="E108" s="25">
        <f t="shared" si="20"/>
        <v>2.614941507039914</v>
      </c>
      <c r="F108" s="25">
        <f t="shared" si="24"/>
        <v>2.0855555555555561</v>
      </c>
      <c r="G108" s="24">
        <f t="shared" si="33"/>
        <v>3.6593340579710145</v>
      </c>
      <c r="O108" s="4"/>
    </row>
    <row r="109" spans="1:15">
      <c r="A109" s="39" t="s">
        <v>77</v>
      </c>
      <c r="B109" s="24">
        <f t="shared" ref="B109" si="37">+B80</f>
        <v>0.25</v>
      </c>
      <c r="C109" s="25">
        <f t="shared" si="22"/>
        <v>-0.54032207099999996</v>
      </c>
      <c r="D109" s="25">
        <f t="shared" si="32"/>
        <v>1.8005503818735447</v>
      </c>
      <c r="E109" s="25">
        <f t="shared" si="20"/>
        <v>2.7112980922574081</v>
      </c>
      <c r="F109" s="25">
        <f t="shared" si="24"/>
        <v>2.4458333333333333</v>
      </c>
      <c r="G109" s="24">
        <f t="shared" si="33"/>
        <v>3.7944357142857146</v>
      </c>
      <c r="O109" s="4"/>
    </row>
    <row r="110" spans="1:15">
      <c r="A110" s="39" t="s">
        <v>78</v>
      </c>
      <c r="B110" s="24">
        <f t="shared" ref="B110" si="38">B81</f>
        <v>0.58333333333333337</v>
      </c>
      <c r="C110" s="25">
        <f t="shared" si="22"/>
        <v>-0.46888258199999999</v>
      </c>
      <c r="D110" s="25">
        <f t="shared" si="32"/>
        <v>2.372383122805144</v>
      </c>
      <c r="E110" s="25">
        <f t="shared" si="20"/>
        <v>4.6625162489250638</v>
      </c>
      <c r="F110" s="25">
        <f t="shared" si="24"/>
        <v>3.2452777777777775</v>
      </c>
      <c r="G110" s="24">
        <f t="shared" si="33"/>
        <v>4.0445725829725836</v>
      </c>
      <c r="O110" s="4"/>
    </row>
    <row r="111" spans="1:15">
      <c r="A111" s="39" t="s">
        <v>79</v>
      </c>
      <c r="B111" s="24">
        <f t="shared" ref="B111" si="39">+B82</f>
        <v>2</v>
      </c>
      <c r="C111" s="25">
        <f t="shared" si="22"/>
        <v>-0.43244844199999999</v>
      </c>
      <c r="D111" s="25">
        <f t="shared" si="32"/>
        <v>2.9707581303294539</v>
      </c>
      <c r="E111" s="25">
        <f t="shared" si="20"/>
        <v>5.9592866021640711</v>
      </c>
      <c r="F111" s="25">
        <f t="shared" si="24"/>
        <v>3.6669444444444443</v>
      </c>
      <c r="G111" s="24">
        <f t="shared" si="33"/>
        <v>4.02387417027417</v>
      </c>
      <c r="O111" s="4"/>
    </row>
    <row r="112" spans="1:15">
      <c r="A112" s="5" t="s">
        <v>143</v>
      </c>
      <c r="B112" s="24">
        <f t="shared" ref="B112" si="40">B83</f>
        <v>3.3333162735244546</v>
      </c>
      <c r="C112" s="25">
        <f t="shared" si="22"/>
        <v>-0.38233342383286345</v>
      </c>
      <c r="D112" s="25">
        <f t="shared" si="32"/>
        <v>3.2508829529625842</v>
      </c>
      <c r="E112" s="25">
        <f t="shared" si="20"/>
        <v>5.7543401650591619</v>
      </c>
      <c r="F112" s="25">
        <f t="shared" si="24"/>
        <v>2.6775821227093624</v>
      </c>
      <c r="G112" s="24">
        <f t="shared" si="33"/>
        <v>4.0002241012705237</v>
      </c>
      <c r="O112" s="4"/>
    </row>
    <row r="113" spans="1:15">
      <c r="A113" s="5" t="s">
        <v>144</v>
      </c>
      <c r="B113" s="24">
        <f t="shared" ref="B113" si="41">+B84</f>
        <v>3.9515104768059959</v>
      </c>
      <c r="C113" s="25">
        <f t="shared" si="22"/>
        <v>-0.64243747313716015</v>
      </c>
      <c r="D113" s="25">
        <f t="shared" si="32"/>
        <v>3.2423806468689094</v>
      </c>
      <c r="E113" s="25">
        <f t="shared" si="20"/>
        <v>5.5723946025110394</v>
      </c>
      <c r="F113" s="25">
        <f t="shared" si="24"/>
        <v>2.6741133772729651</v>
      </c>
      <c r="G113" s="24">
        <f t="shared" si="33"/>
        <v>3.9766718994763632</v>
      </c>
      <c r="O113" s="4"/>
    </row>
    <row r="114" spans="1:15">
      <c r="A114" s="5" t="s">
        <v>145</v>
      </c>
      <c r="B114" s="24">
        <f t="shared" ref="B114" si="42">B85</f>
        <v>4.2647463059676394</v>
      </c>
      <c r="C114" s="25">
        <f t="shared" si="22"/>
        <v>-0.53501492092680314</v>
      </c>
      <c r="D114" s="25">
        <f t="shared" si="32"/>
        <v>3.1653294542467165</v>
      </c>
      <c r="E114" s="25">
        <f t="shared" si="20"/>
        <v>3.9611311051689597</v>
      </c>
      <c r="F114" s="25">
        <f t="shared" si="24"/>
        <v>2.6883165625414009</v>
      </c>
      <c r="G114" s="24">
        <f t="shared" si="33"/>
        <v>3.9521351663390645</v>
      </c>
      <c r="O114" s="4"/>
    </row>
    <row r="115" spans="1:15">
      <c r="A115" s="5" t="s">
        <v>146</v>
      </c>
      <c r="B115" s="24">
        <f t="shared" ref="B115" si="43">+B86</f>
        <v>4.4391721794060901</v>
      </c>
      <c r="C115" s="25">
        <f t="shared" si="22"/>
        <v>-0.32638090710496248</v>
      </c>
      <c r="D115" s="25">
        <f t="shared" si="32"/>
        <v>2.8635638362321174</v>
      </c>
      <c r="E115" s="25">
        <f t="shared" si="20"/>
        <v>3.160660026092927</v>
      </c>
      <c r="F115" s="25">
        <f t="shared" si="24"/>
        <v>2.7167512784346743</v>
      </c>
      <c r="G115" s="24">
        <f t="shared" si="33"/>
        <v>3.9296014066299843</v>
      </c>
      <c r="J115" s="62" t="s">
        <v>152</v>
      </c>
      <c r="O115" s="4"/>
    </row>
    <row r="116" spans="1:15">
      <c r="A116" s="5" t="s">
        <v>147</v>
      </c>
      <c r="B116" s="24">
        <f t="shared" ref="B116" si="44">B87</f>
        <v>4.6099715661209446</v>
      </c>
      <c r="C116" s="25">
        <f t="shared" si="22"/>
        <v>-0.14843918471867409</v>
      </c>
      <c r="D116" s="25">
        <f t="shared" si="32"/>
        <v>2.7251059734543475</v>
      </c>
      <c r="E116" s="25">
        <f t="shared" si="20"/>
        <v>2.9062458968473095</v>
      </c>
      <c r="F116" s="25">
        <f t="shared" si="24"/>
        <v>2.6783072539224086</v>
      </c>
      <c r="G116" s="24">
        <f t="shared" si="33"/>
        <v>3.9116365083020228</v>
      </c>
      <c r="O116" s="4"/>
    </row>
    <row r="117" spans="1:15">
      <c r="A117" s="5" t="s">
        <v>148</v>
      </c>
      <c r="B117" s="24">
        <f t="shared" ref="B117" si="45">+B88</f>
        <v>4.6651564484268535</v>
      </c>
      <c r="C117" s="25">
        <f t="shared" si="22"/>
        <v>-1.2304984422154259E-2</v>
      </c>
      <c r="D117" s="25">
        <f t="shared" si="32"/>
        <v>2.6008618707003279</v>
      </c>
      <c r="E117" s="25">
        <f t="shared" si="20"/>
        <v>2.8002242958544485</v>
      </c>
      <c r="F117" s="25">
        <f t="shared" si="24"/>
        <v>2.5694635291783281</v>
      </c>
      <c r="G117" s="24">
        <f t="shared" si="33"/>
        <v>3.8930607346621056</v>
      </c>
      <c r="O117" s="4"/>
    </row>
    <row r="118" spans="1:15">
      <c r="A118" s="5" t="s">
        <v>149</v>
      </c>
      <c r="B118" s="24">
        <f t="shared" ref="B118" si="46">B89</f>
        <v>4.7001465926017429</v>
      </c>
      <c r="C118" s="25">
        <f t="shared" si="22"/>
        <v>-7.6237325228245029E-2</v>
      </c>
      <c r="D118" s="25">
        <f t="shared" si="32"/>
        <v>2.4727126607915437</v>
      </c>
      <c r="E118" s="25">
        <f t="shared" si="20"/>
        <v>2.6583219259580488</v>
      </c>
      <c r="F118" s="25">
        <f t="shared" si="24"/>
        <v>2.4975432620452493</v>
      </c>
      <c r="G118" s="24">
        <f t="shared" si="33"/>
        <v>3.8798847456740782</v>
      </c>
      <c r="O118" s="4"/>
    </row>
    <row r="119" spans="1:15">
      <c r="A119" s="5" t="s">
        <v>150</v>
      </c>
      <c r="B119" s="24">
        <f t="shared" ref="B119" si="47">+B90</f>
        <v>4.6904374628958543</v>
      </c>
      <c r="C119" s="25">
        <f t="shared" si="22"/>
        <v>-0.30473122275848497</v>
      </c>
      <c r="D119" s="25">
        <f t="shared" si="32"/>
        <v>2.3912883697339282</v>
      </c>
      <c r="E119" s="25">
        <f t="shared" si="20"/>
        <v>2.4423994436263428</v>
      </c>
      <c r="F119" s="25">
        <f t="shared" si="24"/>
        <v>2.4462723499949011</v>
      </c>
      <c r="G119" s="24">
        <f t="shared" si="33"/>
        <v>3.8659596513435446</v>
      </c>
      <c r="O119" s="4"/>
    </row>
    <row r="120" spans="1:15">
      <c r="B120" s="118">
        <v>2021</v>
      </c>
      <c r="C120" s="118"/>
      <c r="D120" s="118"/>
      <c r="E120" s="118"/>
      <c r="F120" s="118"/>
      <c r="G120" s="118"/>
      <c r="H120" s="118"/>
      <c r="I120" s="118"/>
      <c r="O120" s="4"/>
    </row>
    <row r="121" spans="1:15" s="17" customFormat="1" ht="30" customHeight="1">
      <c r="B121" s="52" t="s">
        <v>133</v>
      </c>
      <c r="C121" s="54" t="s">
        <v>135</v>
      </c>
      <c r="D121" s="53" t="s">
        <v>136</v>
      </c>
      <c r="E121" s="54" t="s">
        <v>137</v>
      </c>
      <c r="F121" s="53" t="s">
        <v>138</v>
      </c>
      <c r="G121" s="54" t="s">
        <v>139</v>
      </c>
      <c r="H121" s="53" t="s">
        <v>127</v>
      </c>
      <c r="I121" s="54" t="s">
        <v>126</v>
      </c>
      <c r="O121" s="49"/>
    </row>
    <row r="122" spans="1:15" s="17" customFormat="1" ht="30" customHeight="1">
      <c r="B122" s="51" t="s">
        <v>134</v>
      </c>
      <c r="C122" s="56">
        <v>2.1937527518734754</v>
      </c>
      <c r="D122" s="57"/>
      <c r="E122" s="56"/>
      <c r="F122" s="57"/>
      <c r="G122" s="56"/>
      <c r="H122" s="57"/>
      <c r="I122" s="56"/>
      <c r="J122" s="55">
        <f>AVERAGE(H71:H74)/AVERAGE(H67:H70)*100-100</f>
        <v>3.5373187081005426</v>
      </c>
      <c r="O122" s="49"/>
    </row>
    <row r="123" spans="1:15" s="17" customFormat="1" ht="30" customHeight="1">
      <c r="B123" s="51" t="s">
        <v>128</v>
      </c>
      <c r="C123" s="56">
        <v>-0.87246195962143291</v>
      </c>
      <c r="D123" s="57"/>
      <c r="E123" s="56"/>
      <c r="F123" s="57"/>
      <c r="G123" s="56"/>
      <c r="H123" s="57"/>
      <c r="I123" s="56"/>
      <c r="J123" s="55">
        <f>AVERAGE(K71:K74)</f>
        <v>-0.50554889974999995</v>
      </c>
      <c r="O123" s="49"/>
    </row>
    <row r="124" spans="1:15" s="17" customFormat="1" ht="30" customHeight="1">
      <c r="B124" s="51" t="s">
        <v>129</v>
      </c>
      <c r="C124" s="56">
        <v>2.3111766387094299</v>
      </c>
      <c r="D124" s="57"/>
      <c r="E124" s="56"/>
      <c r="F124" s="57"/>
      <c r="G124" s="56"/>
      <c r="H124" s="57"/>
      <c r="I124" s="56"/>
      <c r="J124" s="55">
        <f>S74</f>
        <v>2.3024790755129754</v>
      </c>
      <c r="O124" s="49"/>
    </row>
    <row r="125" spans="1:15" s="17" customFormat="1" ht="30" customHeight="1">
      <c r="B125" s="51" t="s">
        <v>140</v>
      </c>
      <c r="C125" s="56">
        <v>1.37676491845491</v>
      </c>
      <c r="D125" s="57"/>
      <c r="E125" s="56"/>
      <c r="F125" s="57"/>
      <c r="G125" s="56"/>
      <c r="H125" s="57"/>
      <c r="I125" s="56"/>
      <c r="J125" s="55">
        <f>T74</f>
        <v>1.3767649184548389</v>
      </c>
      <c r="O125" s="49"/>
    </row>
    <row r="126" spans="1:15" s="17" customFormat="1" ht="30" customHeight="1">
      <c r="B126" s="51" t="s">
        <v>130</v>
      </c>
      <c r="C126" s="56">
        <v>1.8821472390854399</v>
      </c>
      <c r="D126" s="57"/>
      <c r="E126" s="56"/>
      <c r="F126" s="57"/>
      <c r="G126" s="56"/>
      <c r="H126" s="57"/>
      <c r="I126" s="56"/>
      <c r="J126" s="55">
        <f>U74</f>
        <v>1.8726825678956116</v>
      </c>
      <c r="O126" s="49"/>
    </row>
    <row r="127" spans="1:15" s="17" customFormat="1" ht="30" customHeight="1">
      <c r="B127" s="51" t="s">
        <v>131</v>
      </c>
      <c r="C127" s="56">
        <v>2.19305555555556</v>
      </c>
      <c r="D127" s="57"/>
      <c r="E127" s="56"/>
      <c r="F127" s="57"/>
      <c r="G127" s="56"/>
      <c r="H127" s="57"/>
      <c r="I127" s="56"/>
      <c r="J127" s="55">
        <f>Q74</f>
        <v>2.2124999999999999</v>
      </c>
      <c r="O127" s="49"/>
    </row>
    <row r="128" spans="1:15" s="17" customFormat="1" ht="30" customHeight="1">
      <c r="B128" s="51" t="s">
        <v>132</v>
      </c>
      <c r="C128" s="43">
        <v>3.3622174603174599</v>
      </c>
      <c r="D128" s="50"/>
      <c r="E128" s="43"/>
      <c r="F128" s="50"/>
      <c r="G128" s="43"/>
      <c r="H128" s="50"/>
      <c r="I128" s="43"/>
      <c r="J128" s="48">
        <f>G74</f>
        <v>3.3622174603174599</v>
      </c>
      <c r="O128" s="49"/>
    </row>
    <row r="129" spans="2:15">
      <c r="O129" s="4"/>
    </row>
    <row r="130" spans="2:15">
      <c r="B130" s="118">
        <v>2022</v>
      </c>
      <c r="C130" s="118"/>
      <c r="D130" s="118"/>
      <c r="E130" s="118"/>
      <c r="F130" s="118"/>
      <c r="G130" s="118"/>
      <c r="H130" s="118"/>
      <c r="I130" s="118"/>
      <c r="O130" s="4"/>
    </row>
    <row r="131" spans="2:15" ht="27.6">
      <c r="B131" s="52" t="s">
        <v>133</v>
      </c>
      <c r="C131" s="54" t="s">
        <v>135</v>
      </c>
      <c r="D131" s="53" t="s">
        <v>136</v>
      </c>
      <c r="E131" s="54" t="s">
        <v>137</v>
      </c>
      <c r="F131" s="53" t="s">
        <v>138</v>
      </c>
      <c r="G131" s="54" t="s">
        <v>139</v>
      </c>
      <c r="H131" s="53" t="s">
        <v>127</v>
      </c>
      <c r="I131" s="54" t="s">
        <v>126</v>
      </c>
      <c r="O131" s="4"/>
    </row>
    <row r="132" spans="2:15" ht="27.6">
      <c r="B132" s="51" t="s">
        <v>134</v>
      </c>
      <c r="C132" s="56">
        <v>8.6265794962206286</v>
      </c>
      <c r="D132" s="57">
        <v>6.4288599842387271</v>
      </c>
      <c r="E132" s="56">
        <v>8.217560710296496</v>
      </c>
      <c r="F132" s="57">
        <v>8.229543392018428</v>
      </c>
      <c r="G132" s="56">
        <v>7.0596880521784016</v>
      </c>
      <c r="H132" s="57">
        <v>7.3565184082792427</v>
      </c>
      <c r="I132" s="56"/>
      <c r="J132" s="55">
        <f>AVERAGE(H75:H85)/AVERAGE(H71:H74)*100-100</f>
        <v>2.5165629744208218</v>
      </c>
      <c r="O132" s="4"/>
    </row>
    <row r="133" spans="2:15" ht="27.6">
      <c r="B133" s="51" t="s">
        <v>128</v>
      </c>
      <c r="C133" s="56">
        <v>-7.2119958350163627</v>
      </c>
      <c r="D133" s="57">
        <v>-8.5699002805886106</v>
      </c>
      <c r="E133" s="56">
        <v>-7.7105463724702616</v>
      </c>
      <c r="F133" s="57">
        <v>-7.7058991762911804</v>
      </c>
      <c r="G133" s="56">
        <v>-8.3706443349438988</v>
      </c>
      <c r="H133" s="57">
        <v>-7.8254386414419184</v>
      </c>
      <c r="I133" s="56"/>
      <c r="J133" s="55">
        <f>AVERAGE(K75:K85)</f>
        <v>-1.7395027735360749</v>
      </c>
      <c r="O133" s="4"/>
    </row>
    <row r="134" spans="2:15" ht="27.6">
      <c r="B134" s="51" t="s">
        <v>129</v>
      </c>
      <c r="C134" s="56">
        <v>-3.1974801111751248</v>
      </c>
      <c r="D134" s="57">
        <v>-4.4868558389033097</v>
      </c>
      <c r="E134" s="56">
        <v>-3.6988171409863924</v>
      </c>
      <c r="F134" s="57">
        <v>-3.7873289195810571</v>
      </c>
      <c r="G134" s="56">
        <v>-4.169871146959963</v>
      </c>
      <c r="H134" s="57">
        <v>-3.6959279560668818</v>
      </c>
      <c r="I134" s="56"/>
      <c r="J134" s="55">
        <f>S85</f>
        <v>3.1653294542467165</v>
      </c>
      <c r="O134" s="4"/>
    </row>
    <row r="135" spans="2:15" ht="27.6">
      <c r="B135" s="51" t="s">
        <v>140</v>
      </c>
      <c r="C135" s="56">
        <v>2.2000898093600654</v>
      </c>
      <c r="D135" s="57">
        <v>2.2000898093600654</v>
      </c>
      <c r="E135" s="56">
        <v>2.2000898093600654</v>
      </c>
      <c r="F135" s="57">
        <v>2.2000898093600654</v>
      </c>
      <c r="G135" s="56">
        <v>2.2000898093600654</v>
      </c>
      <c r="H135" s="57">
        <v>5.0794140243069421</v>
      </c>
      <c r="I135" s="56"/>
      <c r="J135" s="55">
        <f>T78</f>
        <v>2.2000898093601791</v>
      </c>
      <c r="O135" s="4"/>
    </row>
    <row r="136" spans="2:15" ht="27.6">
      <c r="B136" s="51" t="s">
        <v>130</v>
      </c>
      <c r="C136" s="56">
        <v>-0.71833028790939579</v>
      </c>
      <c r="D136" s="57">
        <v>-1.4155417326496149</v>
      </c>
      <c r="E136" s="56">
        <v>-0.98942110134694872</v>
      </c>
      <c r="F136" s="57">
        <v>-1.0372825770234471</v>
      </c>
      <c r="G136" s="56">
        <v>-1.2441368036769376</v>
      </c>
      <c r="H136" s="57">
        <v>0.33451881642258741</v>
      </c>
      <c r="I136" s="56"/>
      <c r="J136" s="55">
        <f>U85</f>
        <v>3.9611311051689597</v>
      </c>
      <c r="O136" s="4"/>
    </row>
    <row r="137" spans="2:15" ht="27.6">
      <c r="B137" s="51" t="s">
        <v>131</v>
      </c>
      <c r="C137" s="56">
        <v>2.7805652296045622</v>
      </c>
      <c r="D137" s="57">
        <v>0.20455810252012052</v>
      </c>
      <c r="E137" s="56">
        <v>1.831298953379886</v>
      </c>
      <c r="F137" s="57">
        <v>1.3062006216775184</v>
      </c>
      <c r="G137" s="56">
        <v>0.95961562698938385</v>
      </c>
      <c r="H137" s="57">
        <v>1.8396995471301421</v>
      </c>
      <c r="I137" s="56"/>
      <c r="J137" s="55">
        <f>Q85</f>
        <v>2.6883165625414009</v>
      </c>
      <c r="O137" s="4"/>
    </row>
    <row r="138" spans="2:15" ht="27.6">
      <c r="B138" s="51" t="s">
        <v>132</v>
      </c>
      <c r="C138" s="43">
        <v>3.4623243142379585</v>
      </c>
      <c r="D138" s="50">
        <v>3.4746862358494681</v>
      </c>
      <c r="E138" s="43">
        <v>3.4865277861335349</v>
      </c>
      <c r="F138" s="50">
        <v>3.6188514414224566</v>
      </c>
      <c r="G138" s="43">
        <v>3.4708500858685634</v>
      </c>
      <c r="H138" s="50">
        <v>3.4675308423251301</v>
      </c>
      <c r="I138" s="43"/>
      <c r="J138" s="48">
        <f>G85</f>
        <v>3.9521351663390645</v>
      </c>
      <c r="O138" s="4"/>
    </row>
    <row r="139" spans="2:15">
      <c r="O139" s="4"/>
    </row>
    <row r="140" spans="2:15">
      <c r="B140" s="118">
        <v>2023</v>
      </c>
      <c r="C140" s="118"/>
      <c r="D140" s="118"/>
      <c r="E140" s="118"/>
      <c r="F140" s="118"/>
      <c r="G140" s="118"/>
      <c r="H140" s="118"/>
      <c r="I140" s="118"/>
      <c r="O140" s="4"/>
    </row>
    <row r="141" spans="2:15" ht="27.6">
      <c r="B141" s="52" t="s">
        <v>133</v>
      </c>
      <c r="C141" s="54" t="s">
        <v>135</v>
      </c>
      <c r="D141" s="53" t="s">
        <v>136</v>
      </c>
      <c r="E141" s="54" t="s">
        <v>137</v>
      </c>
      <c r="F141" s="53" t="s">
        <v>138</v>
      </c>
      <c r="G141" s="54" t="s">
        <v>139</v>
      </c>
      <c r="H141" s="53" t="s">
        <v>127</v>
      </c>
      <c r="I141" s="54" t="s">
        <v>126</v>
      </c>
      <c r="O141" s="4"/>
    </row>
    <row r="142" spans="2:15" ht="27.6">
      <c r="B142" s="51" t="s">
        <v>134</v>
      </c>
      <c r="C142" s="56">
        <v>26.761235556200631</v>
      </c>
      <c r="D142" s="57">
        <v>19.958930373406218</v>
      </c>
      <c r="E142" s="56">
        <v>25.320348696762721</v>
      </c>
      <c r="F142" s="57">
        <v>25.048088732072671</v>
      </c>
      <c r="G142" s="56">
        <v>22.238381571373807</v>
      </c>
      <c r="H142" s="57">
        <v>22.781608449995218</v>
      </c>
      <c r="I142" s="56"/>
      <c r="J142" s="55">
        <f>AVERAGE(H86:H89)/AVERAGE(H75:H85)*100-100</f>
        <v>9.9909111164847388</v>
      </c>
      <c r="O142" s="4"/>
    </row>
    <row r="143" spans="2:15" ht="27.6">
      <c r="B143" s="51" t="s">
        <v>128</v>
      </c>
      <c r="C143" s="56">
        <v>0.50725060828309532</v>
      </c>
      <c r="D143" s="57">
        <v>-4.2819862951582923</v>
      </c>
      <c r="E143" s="56">
        <v>-1.4316953616601695</v>
      </c>
      <c r="F143" s="57">
        <v>-1.7620838639350389</v>
      </c>
      <c r="G143" s="56">
        <v>-3.2764743716665565</v>
      </c>
      <c r="H143" s="57">
        <v>-1.6685011280748716</v>
      </c>
      <c r="I143" s="56"/>
      <c r="J143" s="55">
        <f>AVERAGE(K86:K89)</f>
        <v>-0.14084060036850898</v>
      </c>
      <c r="O143" s="4"/>
    </row>
    <row r="144" spans="2:15" ht="27.6">
      <c r="B144" s="51" t="s">
        <v>129</v>
      </c>
      <c r="C144" s="56">
        <v>3.0829130940483509</v>
      </c>
      <c r="D144" s="57">
        <v>-3.3658045052002592</v>
      </c>
      <c r="E144" s="56">
        <v>0.41259596538327514</v>
      </c>
      <c r="F144" s="57">
        <v>5.7027521897509814E-2</v>
      </c>
      <c r="G144" s="56">
        <v>-1.7929239196921429</v>
      </c>
      <c r="H144" s="57">
        <v>0.62417123510216754</v>
      </c>
      <c r="I144" s="56"/>
      <c r="J144" s="55">
        <f>S89</f>
        <v>2.4727126607915437</v>
      </c>
      <c r="O144" s="4"/>
    </row>
    <row r="145" spans="2:15" ht="27.6">
      <c r="B145" s="51" t="s">
        <v>140</v>
      </c>
      <c r="C145" s="56">
        <v>2.7540976788478417</v>
      </c>
      <c r="D145" s="57">
        <v>2.7540976788478417</v>
      </c>
      <c r="E145" s="56">
        <v>2.7540976788478417</v>
      </c>
      <c r="F145" s="57">
        <v>2.7540976788478417</v>
      </c>
      <c r="G145" s="56">
        <v>2.7540976788478417</v>
      </c>
      <c r="H145" s="57">
        <v>6.2527486507326273</v>
      </c>
      <c r="I145" s="56"/>
      <c r="J145" s="55">
        <f>T82</f>
        <v>9.4792736922538978</v>
      </c>
      <c r="O145" s="4"/>
    </row>
    <row r="146" spans="2:15" ht="27.6">
      <c r="B146" s="51" t="s">
        <v>130</v>
      </c>
      <c r="C146" s="56">
        <v>2.9274600253825724</v>
      </c>
      <c r="D146" s="57">
        <v>-0.45205489149941513</v>
      </c>
      <c r="E146" s="56">
        <v>1.5226115661244251</v>
      </c>
      <c r="F146" s="57">
        <v>1.3362227597451692</v>
      </c>
      <c r="G146" s="56">
        <v>0.36820328423969784</v>
      </c>
      <c r="H146" s="57">
        <v>3.3314366726114883</v>
      </c>
      <c r="I146" s="56"/>
      <c r="J146" s="55">
        <f>U89</f>
        <v>2.6583219259580488</v>
      </c>
      <c r="O146" s="4"/>
    </row>
    <row r="147" spans="2:15" ht="27.6">
      <c r="B147" s="51" t="s">
        <v>131</v>
      </c>
      <c r="C147" s="56">
        <v>5.6405378711324428</v>
      </c>
      <c r="D147" s="57">
        <v>-0.87493328940849135</v>
      </c>
      <c r="E147" s="56">
        <v>2.802786750153472</v>
      </c>
      <c r="F147" s="57">
        <v>2.366601090795255</v>
      </c>
      <c r="G147" s="56">
        <v>0.88870373848489792</v>
      </c>
      <c r="H147" s="57">
        <v>3.4166082300239244</v>
      </c>
      <c r="I147" s="56"/>
      <c r="J147" s="55">
        <f>Q89</f>
        <v>2.4975432620452493</v>
      </c>
      <c r="O147" s="4"/>
    </row>
    <row r="148" spans="2:15" ht="27.6">
      <c r="B148" s="51" t="s">
        <v>132</v>
      </c>
      <c r="C148" s="43">
        <v>3.513633351628445</v>
      </c>
      <c r="D148" s="50">
        <v>3.5595254174233251</v>
      </c>
      <c r="E148" s="43">
        <v>3.5798639304443909</v>
      </c>
      <c r="F148" s="50">
        <v>3.9050020561441046</v>
      </c>
      <c r="G148" s="43">
        <v>3.5461958942398888</v>
      </c>
      <c r="H148" s="50">
        <v>3.5321756555648509</v>
      </c>
      <c r="I148" s="43"/>
      <c r="J148" s="48">
        <f>G89</f>
        <v>3.8798847456740782</v>
      </c>
      <c r="O148" s="4"/>
    </row>
    <row r="149" spans="2:15">
      <c r="O149" s="4"/>
    </row>
    <row r="150" spans="2:15">
      <c r="O150" s="4"/>
    </row>
    <row r="151" spans="2:15">
      <c r="O151" s="4"/>
    </row>
    <row r="152" spans="2:15">
      <c r="O152" s="4"/>
    </row>
    <row r="153" spans="2:15">
      <c r="O153" s="4"/>
    </row>
    <row r="154" spans="2:15">
      <c r="O154" s="4"/>
    </row>
    <row r="155" spans="2:15">
      <c r="O155" s="4"/>
    </row>
    <row r="156" spans="2:15">
      <c r="O156" s="4"/>
    </row>
    <row r="157" spans="2:15">
      <c r="O157" s="4"/>
    </row>
    <row r="158" spans="2:15">
      <c r="O158" s="4"/>
    </row>
    <row r="159" spans="2:15">
      <c r="O159" s="4"/>
    </row>
    <row r="160" spans="2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</sheetData>
  <mergeCells count="4">
    <mergeCell ref="B93:G93"/>
    <mergeCell ref="B120:I120"/>
    <mergeCell ref="B130:I130"/>
    <mergeCell ref="B140:I1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8C6C-852F-45D0-9688-E2A1338AB301}">
  <dimension ref="A1:V251"/>
  <sheetViews>
    <sheetView workbookViewId="0">
      <pane xSplit="1" ySplit="2" topLeftCell="J68" activePane="bottomRight" state="frozen"/>
      <selection activeCell="B3" sqref="B3:J11"/>
      <selection pane="topRight" activeCell="B3" sqref="B3:J11"/>
      <selection pane="bottomLeft" activeCell="B3" sqref="B3:J11"/>
      <selection pane="bottomRight" activeCell="J94" sqref="J94"/>
    </sheetView>
  </sheetViews>
  <sheetFormatPr baseColWidth="10" defaultColWidth="14.5546875" defaultRowHeight="13.8"/>
  <cols>
    <col min="1" max="1" width="8.5546875" style="1" customWidth="1"/>
    <col min="2" max="2" width="21.6640625" style="3" customWidth="1"/>
    <col min="3" max="16384" width="14.5546875" style="1"/>
  </cols>
  <sheetData>
    <row r="1" spans="1:22" s="2" customFormat="1">
      <c r="A1" s="63"/>
      <c r="B1" s="41" t="s">
        <v>111</v>
      </c>
      <c r="C1" s="65" t="s">
        <v>80</v>
      </c>
      <c r="D1" s="65" t="s">
        <v>81</v>
      </c>
      <c r="E1" s="65" t="s">
        <v>88</v>
      </c>
      <c r="F1" s="60" t="s">
        <v>90</v>
      </c>
      <c r="G1" s="65" t="s">
        <v>82</v>
      </c>
      <c r="H1" s="65" t="s">
        <v>118</v>
      </c>
      <c r="I1" s="65" t="s">
        <v>122</v>
      </c>
      <c r="J1" s="65" t="s">
        <v>119</v>
      </c>
      <c r="K1" s="60" t="s">
        <v>96</v>
      </c>
      <c r="L1" s="60" t="s">
        <v>97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86</v>
      </c>
      <c r="R1" s="15" t="s">
        <v>95</v>
      </c>
      <c r="S1" s="64" t="s">
        <v>106</v>
      </c>
      <c r="T1" s="60" t="s">
        <v>141</v>
      </c>
      <c r="U1" s="64" t="s">
        <v>107</v>
      </c>
      <c r="V1" s="64" t="s">
        <v>108</v>
      </c>
    </row>
    <row r="2" spans="1:22" s="17" customFormat="1" ht="55.2">
      <c r="A2" s="20"/>
      <c r="B2" s="42" t="s">
        <v>112</v>
      </c>
      <c r="C2" s="18" t="s">
        <v>83</v>
      </c>
      <c r="D2" s="18" t="s">
        <v>84</v>
      </c>
      <c r="E2" s="18" t="s">
        <v>89</v>
      </c>
      <c r="F2" s="18" t="s">
        <v>87</v>
      </c>
      <c r="G2" s="18" t="s">
        <v>85</v>
      </c>
      <c r="H2" s="18" t="s">
        <v>125</v>
      </c>
      <c r="I2" s="18" t="s">
        <v>123</v>
      </c>
      <c r="J2" s="18" t="s">
        <v>121</v>
      </c>
      <c r="K2" s="18" t="s">
        <v>104</v>
      </c>
      <c r="L2" s="18" t="s">
        <v>120</v>
      </c>
      <c r="M2" s="19" t="s">
        <v>98</v>
      </c>
      <c r="N2" s="19" t="s">
        <v>99</v>
      </c>
      <c r="O2" s="19" t="s">
        <v>100</v>
      </c>
      <c r="P2" s="19" t="s">
        <v>101</v>
      </c>
      <c r="Q2" s="19" t="s">
        <v>102</v>
      </c>
      <c r="R2" s="19" t="s">
        <v>103</v>
      </c>
      <c r="S2" s="22" t="s">
        <v>109</v>
      </c>
      <c r="T2" s="22" t="s">
        <v>142</v>
      </c>
      <c r="U2" s="22" t="s">
        <v>110</v>
      </c>
      <c r="V2" s="61" t="s">
        <v>151</v>
      </c>
    </row>
    <row r="3" spans="1:22">
      <c r="A3" s="5" t="s">
        <v>0</v>
      </c>
      <c r="B3" s="12">
        <v>2.7166666666666668</v>
      </c>
      <c r="C3" s="10">
        <v>64.636872100565995</v>
      </c>
      <c r="D3" s="11">
        <v>49.012715079642966</v>
      </c>
      <c r="E3" s="10">
        <v>56.399489428853464</v>
      </c>
      <c r="F3" s="10">
        <v>71.765527461437571</v>
      </c>
      <c r="G3" s="12">
        <v>3.4652357256778337</v>
      </c>
      <c r="H3" s="12">
        <v>100</v>
      </c>
      <c r="I3" s="12"/>
      <c r="J3" s="10">
        <v>-1.94931050524959</v>
      </c>
      <c r="K3" s="10">
        <v>-0.69548864099999996</v>
      </c>
      <c r="L3" s="6">
        <v>5.1824863609999996</v>
      </c>
      <c r="M3" s="16">
        <v>0.93834922815236865</v>
      </c>
      <c r="N3" s="16">
        <v>-9.068545767853708</v>
      </c>
      <c r="O3" s="16">
        <v>-2.8866538983843726</v>
      </c>
      <c r="P3" s="16">
        <v>-2.5683170545451328</v>
      </c>
      <c r="Q3" s="16">
        <v>1.9736111111111108</v>
      </c>
      <c r="R3" s="16">
        <v>2.2245225624239362</v>
      </c>
      <c r="S3" s="25">
        <v>1.4786455508832619</v>
      </c>
      <c r="T3" s="25"/>
      <c r="U3" s="25">
        <v>-1.018423459865736</v>
      </c>
      <c r="V3" s="25">
        <v>-2.4656375555085708</v>
      </c>
    </row>
    <row r="4" spans="1:22">
      <c r="A4" s="5" t="s">
        <v>1</v>
      </c>
      <c r="B4" s="8">
        <v>2.4500000000000002</v>
      </c>
      <c r="C4" s="6">
        <v>64.908054411304121</v>
      </c>
      <c r="D4" s="7">
        <v>49.846049627822339</v>
      </c>
      <c r="E4" s="6">
        <v>57.016421964970867</v>
      </c>
      <c r="F4" s="6">
        <v>73.405571823761719</v>
      </c>
      <c r="G4" s="8">
        <v>3.4580558213716066</v>
      </c>
      <c r="H4" s="8">
        <f t="shared" ref="H4:H67" si="0">H3*(1+J4/100)^(1/4)</f>
        <v>101.91820108437055</v>
      </c>
      <c r="I4" s="8"/>
      <c r="J4" s="6">
        <f>L4+4*(K4-K3)</f>
        <v>7.8964108049999995</v>
      </c>
      <c r="K4" s="6">
        <v>-3.6316474000000001E-2</v>
      </c>
      <c r="L4" s="6">
        <v>5.2597221369999998</v>
      </c>
      <c r="M4" s="16">
        <v>0.94808209149654932</v>
      </c>
      <c r="N4" s="16">
        <v>6.9740910934369849</v>
      </c>
      <c r="O4" s="16">
        <v>3.1290939073565838</v>
      </c>
      <c r="P4" s="16">
        <v>-3.2465023305550234</v>
      </c>
      <c r="Q4" s="16">
        <v>2.0430555555555556</v>
      </c>
      <c r="R4" s="16">
        <v>-0.82622029064431945</v>
      </c>
      <c r="S4" s="25">
        <v>1.0780122723514252</v>
      </c>
      <c r="T4" s="25"/>
      <c r="U4" s="25">
        <v>7.7549447327251997E-2</v>
      </c>
      <c r="V4" s="25">
        <v>-3.729191657722486</v>
      </c>
    </row>
    <row r="5" spans="1:22">
      <c r="A5" s="5" t="s">
        <v>2</v>
      </c>
      <c r="B5" s="8">
        <v>2.6583333333333337</v>
      </c>
      <c r="C5" s="6">
        <v>65.178963783064617</v>
      </c>
      <c r="D5" s="7">
        <v>49.817930323851527</v>
      </c>
      <c r="E5" s="6">
        <v>57.104196502497707</v>
      </c>
      <c r="F5" s="6">
        <v>75.445518109419808</v>
      </c>
      <c r="G5" s="8">
        <v>3.5753174603174602</v>
      </c>
      <c r="H5" s="8">
        <f t="shared" si="0"/>
        <v>102.72680094493099</v>
      </c>
      <c r="I5" s="8"/>
      <c r="J5" s="6">
        <f t="shared" ref="J5:J68" si="1">L5+4*(K5-K4)</f>
        <v>3.2114922340000005</v>
      </c>
      <c r="K5" s="6">
        <v>-0.53353531899999995</v>
      </c>
      <c r="L5" s="6">
        <v>5.2003676140000001</v>
      </c>
      <c r="M5" s="16">
        <v>2.3763022458643368</v>
      </c>
      <c r="N5" s="16">
        <v>-0.91791107144137962</v>
      </c>
      <c r="O5" s="16">
        <v>1.1468592072670925</v>
      </c>
      <c r="P5" s="16">
        <v>10.884751799674319</v>
      </c>
      <c r="Q5" s="16">
        <v>2.0356944444444443</v>
      </c>
      <c r="R5" s="16">
        <v>14.269529982592942</v>
      </c>
      <c r="S5" s="25">
        <v>1.230553231171605</v>
      </c>
      <c r="T5" s="25"/>
      <c r="U5" s="25">
        <v>0.28616461884072297</v>
      </c>
      <c r="V5" s="25">
        <v>-4.2587624036449778E-2</v>
      </c>
    </row>
    <row r="6" spans="1:22">
      <c r="A6" s="5" t="s">
        <v>3</v>
      </c>
      <c r="B6" s="8">
        <v>3.8333333333333335</v>
      </c>
      <c r="C6" s="6">
        <v>65.25342497695631</v>
      </c>
      <c r="D6" s="7">
        <v>50.4927212385304</v>
      </c>
      <c r="E6" s="6">
        <v>57.554929863472239</v>
      </c>
      <c r="F6" s="6">
        <v>80.288352447265495</v>
      </c>
      <c r="G6" s="8">
        <v>3.5720182539682539</v>
      </c>
      <c r="H6" s="8">
        <f t="shared" si="0"/>
        <v>103.97927264789077</v>
      </c>
      <c r="I6" s="8"/>
      <c r="J6" s="6">
        <f t="shared" si="1"/>
        <v>4.9668212309999991</v>
      </c>
      <c r="K6" s="6">
        <v>-0.58968675800000003</v>
      </c>
      <c r="L6" s="6">
        <v>5.1914269869999998</v>
      </c>
      <c r="M6" s="16">
        <v>0.76029072615282356</v>
      </c>
      <c r="N6" s="16">
        <v>11.1649240547115</v>
      </c>
      <c r="O6" s="16">
        <v>4.5048253415541417</v>
      </c>
      <c r="P6" s="16">
        <v>5.2381125779613846</v>
      </c>
      <c r="Q6" s="16">
        <v>2.0958333333333332</v>
      </c>
      <c r="R6" s="16">
        <v>-0.36859860045642678</v>
      </c>
      <c r="S6" s="25">
        <v>1.253671596012107</v>
      </c>
      <c r="T6" s="25"/>
      <c r="U6" s="25">
        <v>1.4348558692149016</v>
      </c>
      <c r="V6" s="25">
        <v>2.4124932687129563</v>
      </c>
    </row>
    <row r="7" spans="1:22">
      <c r="A7" s="5" t="s">
        <v>4</v>
      </c>
      <c r="B7" s="8">
        <v>3.625</v>
      </c>
      <c r="C7" s="6">
        <v>65.698242974728814</v>
      </c>
      <c r="D7" s="7">
        <v>50.903291985833079</v>
      </c>
      <c r="E7" s="6">
        <v>57.994250870440226</v>
      </c>
      <c r="F7" s="6">
        <v>81.025562328778278</v>
      </c>
      <c r="G7" s="8">
        <v>3.4865020202020198</v>
      </c>
      <c r="H7" s="8">
        <f t="shared" si="0"/>
        <v>105.23773389313479</v>
      </c>
      <c r="I7" s="8">
        <f t="shared" ref="I7:I70" si="2">H7/H3*100-100</f>
        <v>5.2377338931347737</v>
      </c>
      <c r="J7" s="6">
        <f t="shared" si="1"/>
        <v>4.9298012950000007</v>
      </c>
      <c r="K7" s="6">
        <v>-0.64983880800000005</v>
      </c>
      <c r="L7" s="6">
        <v>5.1704094950000004</v>
      </c>
      <c r="M7" s="16">
        <v>2.5226625361467914</v>
      </c>
      <c r="N7" s="16">
        <v>2.4162764641948886</v>
      </c>
      <c r="O7" s="16">
        <v>2.4828451705338095</v>
      </c>
      <c r="P7" s="16">
        <v>-0.48706661270406792</v>
      </c>
      <c r="Q7" s="16">
        <v>2.3069444444444445</v>
      </c>
      <c r="R7" s="16">
        <v>-9.2378016431943095</v>
      </c>
      <c r="S7" s="25">
        <v>1.6486698420134172</v>
      </c>
      <c r="T7" s="38">
        <f>D7/D3*100-100</f>
        <v>3.857319275453392</v>
      </c>
      <c r="U7" s="25">
        <v>2.8087977127224439</v>
      </c>
      <c r="V7" s="25">
        <v>2.9550776168588921</v>
      </c>
    </row>
    <row r="8" spans="1:22">
      <c r="A8" s="5" t="s">
        <v>5</v>
      </c>
      <c r="B8" s="8">
        <v>3.625</v>
      </c>
      <c r="C8" s="6">
        <v>66.802572212099392</v>
      </c>
      <c r="D8" s="7">
        <v>50.806138247045823</v>
      </c>
      <c r="E8" s="6">
        <v>58.381038433532353</v>
      </c>
      <c r="F8" s="6">
        <v>81.449314670230024</v>
      </c>
      <c r="G8" s="8">
        <v>3.4756738095238098</v>
      </c>
      <c r="H8" s="8">
        <f t="shared" si="0"/>
        <v>106.75253833295695</v>
      </c>
      <c r="I8" s="8">
        <f t="shared" si="2"/>
        <v>4.7433502526054099</v>
      </c>
      <c r="J8" s="6">
        <f t="shared" si="1"/>
        <v>5.8831591210000003</v>
      </c>
      <c r="K8" s="6">
        <v>-0.46588212299999998</v>
      </c>
      <c r="L8" s="6">
        <v>5.147332381</v>
      </c>
      <c r="M8" s="16">
        <v>6.2107836115726123</v>
      </c>
      <c r="N8" s="16">
        <v>-6.0629039122319206</v>
      </c>
      <c r="O8" s="16">
        <v>1.4862967809372796</v>
      </c>
      <c r="P8" s="16">
        <v>6.4511104551288723</v>
      </c>
      <c r="Q8" s="16">
        <v>2.5427083333333336</v>
      </c>
      <c r="R8" s="16">
        <v>-1.2365253626209216</v>
      </c>
      <c r="S8" s="25">
        <v>2.9483368990570469</v>
      </c>
      <c r="T8" s="38">
        <f t="shared" ref="T8:T71" si="3">D8/D4*100-100</f>
        <v>1.9261077385109218</v>
      </c>
      <c r="U8" s="25">
        <v>2.3969052727051299</v>
      </c>
      <c r="V8" s="25">
        <v>5.4432178380150686</v>
      </c>
    </row>
    <row r="9" spans="1:22">
      <c r="A9" s="5" t="s">
        <v>6</v>
      </c>
      <c r="B9" s="8">
        <v>3</v>
      </c>
      <c r="C9" s="6">
        <v>66.99235593619278</v>
      </c>
      <c r="D9" s="7">
        <v>50.422735861540396</v>
      </c>
      <c r="E9" s="6">
        <v>58.216963972630161</v>
      </c>
      <c r="F9" s="6">
        <v>80.92277158662084</v>
      </c>
      <c r="G9" s="8">
        <v>3.4781652236652234</v>
      </c>
      <c r="H9" s="8">
        <f t="shared" si="0"/>
        <v>107.31196900195337</v>
      </c>
      <c r="I9" s="8">
        <f t="shared" si="2"/>
        <v>4.4634584303665576</v>
      </c>
      <c r="J9" s="6">
        <f t="shared" si="1"/>
        <v>2.1127124789999994</v>
      </c>
      <c r="K9" s="6">
        <v>-1.2022089380000001</v>
      </c>
      <c r="L9" s="6">
        <v>5.0580197389999997</v>
      </c>
      <c r="M9" s="16">
        <v>1.702564957792374</v>
      </c>
      <c r="N9" s="16">
        <v>-4.3702395684945277</v>
      </c>
      <c r="O9" s="16">
        <v>-0.55852495393716728</v>
      </c>
      <c r="P9" s="16">
        <v>0.10784912585641848</v>
      </c>
      <c r="Q9" s="16">
        <v>2.1761805555555558</v>
      </c>
      <c r="R9" s="16">
        <v>0.28703432853141031</v>
      </c>
      <c r="S9" s="25">
        <v>2.7785418299474784</v>
      </c>
      <c r="T9" s="38">
        <f t="shared" si="3"/>
        <v>1.2140318430677581</v>
      </c>
      <c r="U9" s="25">
        <v>1.9625340206836706</v>
      </c>
      <c r="V9" s="25">
        <v>2.7821567040177353</v>
      </c>
    </row>
    <row r="10" spans="1:22">
      <c r="A10" s="5" t="s">
        <v>7</v>
      </c>
      <c r="B10" s="8">
        <v>2.5833333333333335</v>
      </c>
      <c r="C10" s="6">
        <v>67.009061475524604</v>
      </c>
      <c r="D10" s="7">
        <v>51.097094239930961</v>
      </c>
      <c r="E10" s="6">
        <v>58.640074196872888</v>
      </c>
      <c r="F10" s="6">
        <v>81.907004788684333</v>
      </c>
      <c r="G10" s="8">
        <v>3.4764854978354962</v>
      </c>
      <c r="H10" s="8">
        <f t="shared" si="0"/>
        <v>107.64339538740656</v>
      </c>
      <c r="I10" s="8">
        <f t="shared" si="2"/>
        <v>3.5238972597199734</v>
      </c>
      <c r="J10" s="6">
        <f t="shared" si="1"/>
        <v>1.2411101470000006</v>
      </c>
      <c r="K10" s="6">
        <v>-2.1467818639999998</v>
      </c>
      <c r="L10" s="6">
        <v>5.0194018509999996</v>
      </c>
      <c r="M10" s="16">
        <v>0.30944190898836155</v>
      </c>
      <c r="N10" s="16">
        <v>11.239308561067251</v>
      </c>
      <c r="O10" s="16">
        <v>4.1834511594527779</v>
      </c>
      <c r="P10" s="16">
        <v>2.2794045014239872</v>
      </c>
      <c r="Q10" s="16">
        <v>2.0206944444444446</v>
      </c>
      <c r="R10" s="16">
        <v>-0.19303389198364052</v>
      </c>
      <c r="S10" s="25">
        <v>2.6633785590821635</v>
      </c>
      <c r="T10" s="38">
        <f t="shared" si="3"/>
        <v>1.1969507417622935</v>
      </c>
      <c r="U10" s="25">
        <v>1.8840544334648657</v>
      </c>
      <c r="V10" s="25">
        <v>2.0519978967294294</v>
      </c>
    </row>
    <row r="11" spans="1:22">
      <c r="A11" s="5" t="s">
        <v>8</v>
      </c>
      <c r="B11" s="8">
        <v>2.5</v>
      </c>
      <c r="C11" s="6">
        <v>67.145790419101886</v>
      </c>
      <c r="D11" s="7">
        <v>52.781909688247652</v>
      </c>
      <c r="E11" s="6">
        <v>59.730021125098638</v>
      </c>
      <c r="F11" s="6">
        <v>86.425756948838568</v>
      </c>
      <c r="G11" s="8">
        <v>3.471917149758454</v>
      </c>
      <c r="H11" s="8">
        <f t="shared" si="0"/>
        <v>110.14965856733563</v>
      </c>
      <c r="I11" s="8">
        <f t="shared" si="2"/>
        <v>4.6674557618170809</v>
      </c>
      <c r="J11" s="6">
        <f t="shared" si="1"/>
        <v>9.6435448919999995</v>
      </c>
      <c r="K11" s="6">
        <v>-1.004964508</v>
      </c>
      <c r="L11" s="6">
        <v>5.0762754680000004</v>
      </c>
      <c r="M11" s="16">
        <v>0.67970170166298249</v>
      </c>
      <c r="N11" s="16">
        <v>17.721411898233065</v>
      </c>
      <c r="O11" s="16">
        <v>6.7429153259175756</v>
      </c>
      <c r="P11" s="16">
        <v>7.9894277558669069</v>
      </c>
      <c r="Q11" s="16">
        <v>2.4762500000000003</v>
      </c>
      <c r="R11" s="16">
        <v>-0.52459315784485483</v>
      </c>
      <c r="S11" s="25">
        <v>2.1988628110174657</v>
      </c>
      <c r="T11" s="38">
        <f t="shared" si="3"/>
        <v>3.6905622978910912</v>
      </c>
      <c r="U11" s="25">
        <v>2.9267336286223911</v>
      </c>
      <c r="V11" s="25">
        <v>4.1590329985048857</v>
      </c>
    </row>
    <row r="12" spans="1:22">
      <c r="A12" s="5" t="s">
        <v>9</v>
      </c>
      <c r="B12" s="8">
        <v>2.5</v>
      </c>
      <c r="C12" s="6">
        <v>67.239097421684846</v>
      </c>
      <c r="D12" s="7">
        <v>53.746944469832449</v>
      </c>
      <c r="E12" s="6">
        <v>60.369595523450222</v>
      </c>
      <c r="F12" s="6">
        <v>88.236538980147586</v>
      </c>
      <c r="G12" s="8">
        <v>3.4780182539682536</v>
      </c>
      <c r="H12" s="8">
        <f t="shared" si="0"/>
        <v>111.55521663045215</v>
      </c>
      <c r="I12" s="8">
        <f t="shared" si="2"/>
        <v>4.4988890873169112</v>
      </c>
      <c r="J12" s="6">
        <f t="shared" si="1"/>
        <v>5.2027068820000002</v>
      </c>
      <c r="K12" s="6">
        <v>-0.96881612699999997</v>
      </c>
      <c r="L12" s="6">
        <v>5.0581133579999999</v>
      </c>
      <c r="M12" s="16">
        <v>3.5988512261386774E-2</v>
      </c>
      <c r="N12" s="16">
        <v>9.1844363384318228</v>
      </c>
      <c r="O12" s="16">
        <v>3.4286111609300063</v>
      </c>
      <c r="P12" s="16">
        <v>10.15025113741852</v>
      </c>
      <c r="Q12" s="16">
        <v>2.6533333333333333</v>
      </c>
      <c r="R12" s="16">
        <v>0.70476393849185914</v>
      </c>
      <c r="S12" s="25">
        <v>0.67994672779250198</v>
      </c>
      <c r="T12" s="38">
        <f t="shared" si="3"/>
        <v>5.7882892190839215</v>
      </c>
      <c r="U12" s="25">
        <v>3.4157087233540162</v>
      </c>
      <c r="V12" s="25">
        <v>5.0523478801699939</v>
      </c>
    </row>
    <row r="13" spans="1:22">
      <c r="A13" s="5" t="s">
        <v>10</v>
      </c>
      <c r="B13" s="8">
        <v>2.6666666666666665</v>
      </c>
      <c r="C13" s="6">
        <v>67.316116848900151</v>
      </c>
      <c r="D13" s="7">
        <v>54.37391524668908</v>
      </c>
      <c r="E13" s="6">
        <v>60.783920586643511</v>
      </c>
      <c r="F13" s="6">
        <v>89.536579077672741</v>
      </c>
      <c r="G13" s="8">
        <v>3.3981144300144295</v>
      </c>
      <c r="H13" s="8">
        <f t="shared" si="0"/>
        <v>112.47042074717234</v>
      </c>
      <c r="I13" s="8">
        <f t="shared" si="2"/>
        <v>4.806967753173069</v>
      </c>
      <c r="J13" s="6">
        <f t="shared" si="1"/>
        <v>3.3222235050000002</v>
      </c>
      <c r="K13" s="6">
        <v>-1.405597164</v>
      </c>
      <c r="L13" s="6">
        <v>5.0693476530000003</v>
      </c>
      <c r="M13" s="16">
        <v>0.94304749848703739</v>
      </c>
      <c r="N13" s="16">
        <v>7.2118905514528375</v>
      </c>
      <c r="O13" s="16">
        <v>3.3149908459584543</v>
      </c>
      <c r="P13" s="16">
        <v>-0.86550625284780303</v>
      </c>
      <c r="Q13" s="16">
        <v>2.8754861111111105</v>
      </c>
      <c r="R13" s="16">
        <v>-8.8777216934102228</v>
      </c>
      <c r="S13" s="25">
        <v>0.49144788070081269</v>
      </c>
      <c r="T13" s="38">
        <f t="shared" si="3"/>
        <v>7.8361067039252532</v>
      </c>
      <c r="U13" s="25">
        <v>4.4084043397990103</v>
      </c>
      <c r="V13" s="25">
        <v>4.7960537224340793</v>
      </c>
    </row>
    <row r="14" spans="1:22">
      <c r="A14" s="5" t="s">
        <v>11</v>
      </c>
      <c r="B14" s="8">
        <v>3</v>
      </c>
      <c r="C14" s="6">
        <v>67.694965960755482</v>
      </c>
      <c r="D14" s="7">
        <v>54.292656335115147</v>
      </c>
      <c r="E14" s="6">
        <v>60.888698624354696</v>
      </c>
      <c r="F14" s="6">
        <v>91.20044213686036</v>
      </c>
      <c r="G14" s="8">
        <v>3.3040866161616158</v>
      </c>
      <c r="H14" s="8">
        <f t="shared" si="0"/>
        <v>114.50351558113232</v>
      </c>
      <c r="I14" s="8">
        <f t="shared" si="2"/>
        <v>6.3730061366387787</v>
      </c>
      <c r="J14" s="6">
        <f t="shared" si="1"/>
        <v>7.4291166000000004</v>
      </c>
      <c r="K14" s="6">
        <v>-0.840510804</v>
      </c>
      <c r="L14" s="6">
        <v>5.1687711600000004</v>
      </c>
      <c r="M14" s="16">
        <v>2.3622232375691166</v>
      </c>
      <c r="N14" s="16">
        <v>1.1063097629855578</v>
      </c>
      <c r="O14" s="16">
        <v>1.8744597668230334</v>
      </c>
      <c r="P14" s="16">
        <v>-5.2871724926200514</v>
      </c>
      <c r="Q14" s="16">
        <v>2.6293055555555553</v>
      </c>
      <c r="R14" s="16">
        <v>-10.617253094972966</v>
      </c>
      <c r="S14" s="25">
        <v>1.0016753240654541</v>
      </c>
      <c r="T14" s="38">
        <f t="shared" si="3"/>
        <v>6.2539017975839215</v>
      </c>
      <c r="U14" s="25">
        <v>3.8250390929408518</v>
      </c>
      <c r="V14" s="25">
        <v>2.8016491396037679</v>
      </c>
    </row>
    <row r="15" spans="1:22">
      <c r="A15" s="5" t="s">
        <v>12</v>
      </c>
      <c r="B15" s="8">
        <v>3</v>
      </c>
      <c r="C15" s="6">
        <v>67.881997976382863</v>
      </c>
      <c r="D15" s="7">
        <v>54.425263702177887</v>
      </c>
      <c r="E15" s="6">
        <v>61.040560375929637</v>
      </c>
      <c r="F15" s="6">
        <v>90.965776227459131</v>
      </c>
      <c r="G15" s="8">
        <v>3.2621162698412696</v>
      </c>
      <c r="H15" s="8">
        <f t="shared" si="0"/>
        <v>116.18831177806062</v>
      </c>
      <c r="I15" s="8">
        <f t="shared" si="2"/>
        <v>5.4822259907719086</v>
      </c>
      <c r="J15" s="6">
        <f t="shared" si="1"/>
        <v>6.0167488700000007</v>
      </c>
      <c r="K15" s="6">
        <v>-0.65048176300000005</v>
      </c>
      <c r="L15" s="6">
        <v>5.2566327060000004</v>
      </c>
      <c r="M15" s="16">
        <v>1.0389686210783067</v>
      </c>
      <c r="N15" s="16">
        <v>-0.58156546641945361</v>
      </c>
      <c r="O15" s="16">
        <v>0.41023254516079355</v>
      </c>
      <c r="P15" s="16">
        <v>1.483725979237227</v>
      </c>
      <c r="Q15" s="16">
        <v>2.5041666666666669</v>
      </c>
      <c r="R15" s="16">
        <v>-4.9850268094049577</v>
      </c>
      <c r="S15" s="25">
        <v>1.0916589650195041</v>
      </c>
      <c r="T15" s="38">
        <f t="shared" si="3"/>
        <v>3.1134796441367456</v>
      </c>
      <c r="U15" s="25">
        <v>2.2496503412098745</v>
      </c>
      <c r="V15" s="25">
        <v>1.2170959524483216</v>
      </c>
    </row>
    <row r="16" spans="1:22">
      <c r="A16" s="5" t="s">
        <v>13</v>
      </c>
      <c r="B16" s="8">
        <v>3</v>
      </c>
      <c r="C16" s="6">
        <v>68.083427871809036</v>
      </c>
      <c r="D16" s="7">
        <v>54.933867393612779</v>
      </c>
      <c r="E16" s="6">
        <v>61.435086018674149</v>
      </c>
      <c r="F16" s="6">
        <v>91.493738837200695</v>
      </c>
      <c r="G16" s="8">
        <v>3.2551976190476188</v>
      </c>
      <c r="H16" s="8">
        <f t="shared" si="0"/>
        <v>118.18334033771724</v>
      </c>
      <c r="I16" s="8">
        <f t="shared" si="2"/>
        <v>5.9415632074132532</v>
      </c>
      <c r="J16" s="6">
        <f t="shared" si="1"/>
        <v>7.0471914029999994</v>
      </c>
      <c r="K16" s="6">
        <v>-0.22741710800000001</v>
      </c>
      <c r="L16" s="6">
        <v>5.3549327829999998</v>
      </c>
      <c r="M16" s="16">
        <v>0.74930155267340925</v>
      </c>
      <c r="N16" s="16">
        <v>2.796130483804915</v>
      </c>
      <c r="O16" s="16">
        <v>1.534871217139222</v>
      </c>
      <c r="P16" s="16">
        <v>3.2966190008626439</v>
      </c>
      <c r="Q16" s="16">
        <v>2.4929861111111111</v>
      </c>
      <c r="R16" s="16">
        <v>-0.84566834391687218</v>
      </c>
      <c r="S16" s="25">
        <v>1.2713892262001814</v>
      </c>
      <c r="T16" s="38">
        <f t="shared" si="3"/>
        <v>2.2083542338793478</v>
      </c>
      <c r="U16" s="25">
        <v>1.7783635746629445</v>
      </c>
      <c r="V16" s="25">
        <v>-0.3954846858225558</v>
      </c>
    </row>
    <row r="17" spans="1:22">
      <c r="A17" s="5" t="s">
        <v>14</v>
      </c>
      <c r="B17" s="8">
        <v>3</v>
      </c>
      <c r="C17" s="6">
        <v>68.235833835095505</v>
      </c>
      <c r="D17" s="7">
        <v>54.994162198046439</v>
      </c>
      <c r="E17" s="6">
        <v>61.54015846123437</v>
      </c>
      <c r="F17" s="6">
        <v>91.902241185621492</v>
      </c>
      <c r="G17" s="8">
        <v>3.2723054226475283</v>
      </c>
      <c r="H17" s="8">
        <f t="shared" si="0"/>
        <v>119.18726188597049</v>
      </c>
      <c r="I17" s="8">
        <f t="shared" si="2"/>
        <v>5.9720956800697564</v>
      </c>
      <c r="J17" s="6">
        <f t="shared" si="1"/>
        <v>3.4413853110000003</v>
      </c>
      <c r="K17" s="6">
        <v>-0.72856512500000004</v>
      </c>
      <c r="L17" s="6">
        <v>5.4459773790000003</v>
      </c>
      <c r="M17" s="16">
        <v>1.3200877524523369</v>
      </c>
      <c r="N17" s="16">
        <v>0.9224585948307551</v>
      </c>
      <c r="O17" s="16">
        <v>1.1661551026626249</v>
      </c>
      <c r="P17" s="16">
        <v>2.595843876695958</v>
      </c>
      <c r="Q17" s="16">
        <v>2.4277777777777776</v>
      </c>
      <c r="R17" s="16">
        <v>2.1188443525649747</v>
      </c>
      <c r="S17" s="25">
        <v>1.3658237225113279</v>
      </c>
      <c r="T17" s="38">
        <f t="shared" si="3"/>
        <v>1.1407068049879427</v>
      </c>
      <c r="U17" s="25">
        <v>1.2449661772388376</v>
      </c>
      <c r="V17" s="25">
        <v>0.46279814880738623</v>
      </c>
    </row>
    <row r="18" spans="1:22">
      <c r="A18" s="5" t="s">
        <v>15</v>
      </c>
      <c r="B18" s="8">
        <v>3.0833333333333335</v>
      </c>
      <c r="C18" s="6">
        <v>68.57118888869006</v>
      </c>
      <c r="D18" s="7">
        <v>54.97083086753284</v>
      </c>
      <c r="E18" s="6">
        <v>61.667576972477605</v>
      </c>
      <c r="F18" s="6">
        <v>93.46513945735542</v>
      </c>
      <c r="G18" s="8">
        <v>3.3937142857142866</v>
      </c>
      <c r="H18" s="8">
        <f t="shared" si="0"/>
        <v>121.8011400224408</v>
      </c>
      <c r="I18" s="8">
        <f t="shared" si="2"/>
        <v>6.3732754442266071</v>
      </c>
      <c r="J18" s="6">
        <f t="shared" si="1"/>
        <v>9.065160229</v>
      </c>
      <c r="K18" s="6">
        <v>0.13885315300000001</v>
      </c>
      <c r="L18" s="6">
        <v>5.5954871170000002</v>
      </c>
      <c r="M18" s="16">
        <v>2.0332428911243428</v>
      </c>
      <c r="N18" s="16">
        <v>1.8861524178275024</v>
      </c>
      <c r="O18" s="16">
        <v>1.9763671901848356</v>
      </c>
      <c r="P18" s="16">
        <v>10.407579786950727</v>
      </c>
      <c r="Q18" s="16">
        <v>2.4173611111111111</v>
      </c>
      <c r="R18" s="16">
        <v>15.6873247556784</v>
      </c>
      <c r="S18" s="25">
        <v>1.2842808722087984</v>
      </c>
      <c r="T18" s="38">
        <f t="shared" si="3"/>
        <v>1.2491091396076541</v>
      </c>
      <c r="U18" s="25">
        <v>1.2702761164397947</v>
      </c>
      <c r="V18" s="25">
        <v>4.3885324779470603</v>
      </c>
    </row>
    <row r="19" spans="1:22">
      <c r="A19" s="5" t="s">
        <v>16</v>
      </c>
      <c r="B19" s="8">
        <v>3.75</v>
      </c>
      <c r="C19" s="6">
        <v>68.841454273254655</v>
      </c>
      <c r="D19" s="7">
        <v>56.133647151229013</v>
      </c>
      <c r="E19" s="6">
        <v>62.485177659011192</v>
      </c>
      <c r="F19" s="6">
        <v>93.326271736104914</v>
      </c>
      <c r="G19" s="8">
        <v>3.340448847167325</v>
      </c>
      <c r="H19" s="8">
        <f t="shared" si="0"/>
        <v>124.72925049398727</v>
      </c>
      <c r="I19" s="8">
        <f t="shared" si="2"/>
        <v>7.3509448456754285</v>
      </c>
      <c r="J19" s="6">
        <f t="shared" si="1"/>
        <v>9.9683826769999992</v>
      </c>
      <c r="K19" s="6">
        <v>1.2039444969999999</v>
      </c>
      <c r="L19" s="6">
        <v>5.7080173009999999</v>
      </c>
      <c r="M19" s="16">
        <v>1.5658028625879172</v>
      </c>
      <c r="N19" s="16">
        <v>10.136976758699024</v>
      </c>
      <c r="O19" s="16">
        <v>4.8165567155086464</v>
      </c>
      <c r="P19" s="16">
        <v>2.8492836456261106</v>
      </c>
      <c r="Q19" s="16">
        <v>2.5</v>
      </c>
      <c r="R19" s="16">
        <v>-6.1318634321823273</v>
      </c>
      <c r="S19" s="25">
        <v>1.4160518331036931</v>
      </c>
      <c r="T19" s="38">
        <f t="shared" si="3"/>
        <v>3.1389530024137855</v>
      </c>
      <c r="U19" s="25">
        <v>2.3634637632569122</v>
      </c>
      <c r="V19" s="25">
        <v>4.7379354426334341</v>
      </c>
    </row>
    <row r="20" spans="1:22">
      <c r="A20" s="5" t="s">
        <v>17</v>
      </c>
      <c r="B20" s="8">
        <v>4.416666666666667</v>
      </c>
      <c r="C20" s="6">
        <v>69.094075803569453</v>
      </c>
      <c r="D20" s="7">
        <v>56.577748703889959</v>
      </c>
      <c r="E20" s="6">
        <v>62.859651600422147</v>
      </c>
      <c r="F20" s="6">
        <v>94.401007659420259</v>
      </c>
      <c r="G20" s="8">
        <v>3.2915443241943243</v>
      </c>
      <c r="H20" s="8">
        <f t="shared" si="0"/>
        <v>125.8196928467937</v>
      </c>
      <c r="I20" s="8">
        <f t="shared" si="2"/>
        <v>6.4614458241365043</v>
      </c>
      <c r="J20" s="6">
        <f t="shared" si="1"/>
        <v>3.5431163790000006</v>
      </c>
      <c r="K20" s="6">
        <v>0.65250308000000001</v>
      </c>
      <c r="L20" s="6">
        <v>5.7488820470000004</v>
      </c>
      <c r="M20" s="16">
        <v>1.0585868264779696</v>
      </c>
      <c r="N20" s="16">
        <v>1.9542614508760714</v>
      </c>
      <c r="O20" s="16">
        <v>1.408332682289215</v>
      </c>
      <c r="P20" s="16">
        <v>2.4790462801634661</v>
      </c>
      <c r="Q20" s="16">
        <v>2.552430555555556</v>
      </c>
      <c r="R20" s="16">
        <v>-5.7286930690480409</v>
      </c>
      <c r="S20" s="25">
        <v>1.4937954166568845</v>
      </c>
      <c r="T20" s="38">
        <f t="shared" si="3"/>
        <v>2.9924732924744291</v>
      </c>
      <c r="U20" s="25">
        <v>2.3315560539225677</v>
      </c>
      <c r="V20" s="25">
        <v>4.5300723575238511</v>
      </c>
    </row>
    <row r="21" spans="1:22">
      <c r="A21" s="5" t="s">
        <v>18</v>
      </c>
      <c r="B21" s="8">
        <v>4.5</v>
      </c>
      <c r="C21" s="6">
        <v>69.306734324839653</v>
      </c>
      <c r="D21" s="7">
        <v>56.085986612522014</v>
      </c>
      <c r="E21" s="6">
        <v>62.650125382095318</v>
      </c>
      <c r="F21" s="6">
        <v>94.728170763940852</v>
      </c>
      <c r="G21" s="8">
        <v>3.241741486291486</v>
      </c>
      <c r="H21" s="8">
        <f t="shared" si="0"/>
        <v>127.10875214513366</v>
      </c>
      <c r="I21" s="8">
        <f t="shared" si="2"/>
        <v>6.6462557607388248</v>
      </c>
      <c r="J21" s="6">
        <f t="shared" si="1"/>
        <v>4.1615270330000005</v>
      </c>
      <c r="K21" s="6">
        <v>0.233581916</v>
      </c>
      <c r="L21" s="6">
        <v>5.8372116890000001</v>
      </c>
      <c r="M21" s="16">
        <v>1.5875315234709086</v>
      </c>
      <c r="N21" s="16">
        <v>-4.729882799102592</v>
      </c>
      <c r="O21" s="16">
        <v>-0.92389461432456077</v>
      </c>
      <c r="P21" s="16">
        <v>-1.8147289980477543</v>
      </c>
      <c r="Q21" s="16">
        <v>2.4520833333333329</v>
      </c>
      <c r="R21" s="16">
        <v>-5.9162357693841372</v>
      </c>
      <c r="S21" s="25">
        <v>1.5607047950912278</v>
      </c>
      <c r="T21" s="38">
        <f t="shared" si="3"/>
        <v>1.9853460273540691</v>
      </c>
      <c r="U21" s="25">
        <v>1.7988796794362827</v>
      </c>
      <c r="V21" s="25">
        <v>3.3880620521301141</v>
      </c>
    </row>
    <row r="22" spans="1:22">
      <c r="A22" s="5" t="s">
        <v>19</v>
      </c>
      <c r="B22" s="8">
        <v>4.5</v>
      </c>
      <c r="C22" s="6">
        <v>69.495278896675188</v>
      </c>
      <c r="D22" s="7">
        <v>55.894885525931578</v>
      </c>
      <c r="E22" s="6">
        <v>62.605489024264365</v>
      </c>
      <c r="F22" s="6">
        <v>93.885937756995418</v>
      </c>
      <c r="G22" s="8">
        <v>3.2216218576744891</v>
      </c>
      <c r="H22" s="8">
        <f t="shared" si="0"/>
        <v>129.0926645864582</v>
      </c>
      <c r="I22" s="8">
        <f t="shared" si="2"/>
        <v>5.9864173378623633</v>
      </c>
      <c r="J22" s="6">
        <f t="shared" si="1"/>
        <v>6.3908894649999999</v>
      </c>
      <c r="K22" s="6">
        <v>0.340241073</v>
      </c>
      <c r="L22" s="6">
        <v>5.9642528370000001</v>
      </c>
      <c r="M22" s="16">
        <v>1.1569067603208527</v>
      </c>
      <c r="N22" s="16">
        <v>0.25514754172228926</v>
      </c>
      <c r="O22" s="16">
        <v>0.80632440554644358</v>
      </c>
      <c r="P22" s="16">
        <v>3.3233796877025767</v>
      </c>
      <c r="Q22" s="16">
        <v>2.3013888888888889</v>
      </c>
      <c r="R22" s="16">
        <v>-2.4595540418448358</v>
      </c>
      <c r="S22" s="25">
        <v>1.3419294959912786</v>
      </c>
      <c r="T22" s="38">
        <f t="shared" si="3"/>
        <v>1.6809908888324685</v>
      </c>
      <c r="U22" s="25">
        <v>1.5056132423390656</v>
      </c>
      <c r="V22" s="25">
        <v>1.6881445773877291</v>
      </c>
    </row>
    <row r="23" spans="1:22">
      <c r="A23" s="5" t="s">
        <v>20</v>
      </c>
      <c r="B23" s="8">
        <v>4.5</v>
      </c>
      <c r="C23" s="6">
        <v>69.665541206737473</v>
      </c>
      <c r="D23" s="7">
        <v>56.001012193078346</v>
      </c>
      <c r="E23" s="6">
        <v>62.744318269361656</v>
      </c>
      <c r="F23" s="6">
        <v>93.743707582783316</v>
      </c>
      <c r="G23" s="8">
        <v>3.1894712121212123</v>
      </c>
      <c r="H23" s="8">
        <f t="shared" si="0"/>
        <v>132.80388481639261</v>
      </c>
      <c r="I23" s="8">
        <f t="shared" si="2"/>
        <v>6.4737295305038174</v>
      </c>
      <c r="J23" s="6">
        <f t="shared" si="1"/>
        <v>12.004857236000001</v>
      </c>
      <c r="K23" s="6">
        <v>0.74037365200000005</v>
      </c>
      <c r="L23" s="6">
        <v>10.404326920000001</v>
      </c>
      <c r="M23" s="16">
        <v>1.0148773998812199</v>
      </c>
      <c r="N23" s="16">
        <v>-0.55332194386662481</v>
      </c>
      <c r="O23" s="16">
        <v>0.40509873359797499</v>
      </c>
      <c r="P23" s="16">
        <v>-4.8790176907236082</v>
      </c>
      <c r="Q23" s="16">
        <v>1.8951388888888889</v>
      </c>
      <c r="R23" s="16">
        <v>-3.9324989541088651</v>
      </c>
      <c r="S23" s="25">
        <v>1.2042212880815084</v>
      </c>
      <c r="T23" s="38">
        <f t="shared" si="3"/>
        <v>-0.23628423393429898</v>
      </c>
      <c r="U23" s="25">
        <v>0.42030336268121804</v>
      </c>
      <c r="V23" s="25">
        <v>-0.2784346632084933</v>
      </c>
    </row>
    <row r="24" spans="1:22">
      <c r="A24" s="5" t="s">
        <v>21</v>
      </c>
      <c r="B24" s="8">
        <v>4.5</v>
      </c>
      <c r="C24" s="6">
        <v>69.957114895437016</v>
      </c>
      <c r="D24" s="7">
        <v>56.833336600872151</v>
      </c>
      <c r="E24" s="6">
        <v>63.362452727162271</v>
      </c>
      <c r="F24" s="6">
        <v>95.247459593194847</v>
      </c>
      <c r="G24" s="8">
        <v>3.1720040669856453</v>
      </c>
      <c r="H24" s="8">
        <f t="shared" si="0"/>
        <v>135.19825779259099</v>
      </c>
      <c r="I24" s="8">
        <f t="shared" si="2"/>
        <v>7.453972214999169</v>
      </c>
      <c r="J24" s="6">
        <f t="shared" si="1"/>
        <v>7.4091459739999994</v>
      </c>
      <c r="K24" s="6">
        <v>1.068923863</v>
      </c>
      <c r="L24" s="6">
        <v>6.0949451300000002</v>
      </c>
      <c r="M24" s="16">
        <v>1.2617627263669995</v>
      </c>
      <c r="N24" s="16">
        <v>5.9033803381133509</v>
      </c>
      <c r="O24" s="16">
        <v>3.0373552156284234</v>
      </c>
      <c r="P24" s="16">
        <v>0.32167243841201287</v>
      </c>
      <c r="Q24" s="16">
        <v>1.9373611111111113</v>
      </c>
      <c r="R24" s="16">
        <v>-2.1726711246967345</v>
      </c>
      <c r="S24" s="25">
        <v>1.2550501564097649</v>
      </c>
      <c r="T24" s="38">
        <f t="shared" si="3"/>
        <v>0.45174631871596205</v>
      </c>
      <c r="U24" s="25">
        <v>0.82118418542203031</v>
      </c>
      <c r="V24" s="25">
        <v>-0.80746047992722447</v>
      </c>
    </row>
    <row r="25" spans="1:22">
      <c r="A25" s="5" t="s">
        <v>22</v>
      </c>
      <c r="B25" s="8">
        <v>4.833333333333333</v>
      </c>
      <c r="C25" s="6">
        <v>70.195662631928144</v>
      </c>
      <c r="D25" s="7">
        <v>57.9447387316335</v>
      </c>
      <c r="E25" s="6">
        <v>64.156171440470231</v>
      </c>
      <c r="F25" s="6">
        <v>99.392501673220025</v>
      </c>
      <c r="G25" s="8">
        <v>3.1516886363636361</v>
      </c>
      <c r="H25" s="8">
        <f t="shared" si="0"/>
        <v>137.02674096027943</v>
      </c>
      <c r="I25" s="8">
        <f t="shared" si="2"/>
        <v>7.802758384270291</v>
      </c>
      <c r="J25" s="6">
        <f t="shared" si="1"/>
        <v>5.5205226590000001</v>
      </c>
      <c r="K25" s="6">
        <v>0.88503861800000005</v>
      </c>
      <c r="L25" s="6">
        <v>6.2560636389999997</v>
      </c>
      <c r="M25" s="16">
        <v>1.6687499297650898</v>
      </c>
      <c r="N25" s="16">
        <v>11.517168212556928</v>
      </c>
      <c r="O25" s="16">
        <v>5.4205301418873697</v>
      </c>
      <c r="P25" s="16">
        <v>6.0566108952491149</v>
      </c>
      <c r="Q25" s="16">
        <v>2.1681249999999999</v>
      </c>
      <c r="R25" s="16">
        <v>-2.5373352292917484</v>
      </c>
      <c r="S25" s="25">
        <v>1.275282239185449</v>
      </c>
      <c r="T25" s="38">
        <f t="shared" si="3"/>
        <v>3.3141114766384305</v>
      </c>
      <c r="U25" s="25">
        <v>2.3978555175997895</v>
      </c>
      <c r="V25" s="25">
        <v>1.12344574137897</v>
      </c>
    </row>
    <row r="26" spans="1:22">
      <c r="A26" s="5" t="s">
        <v>23</v>
      </c>
      <c r="B26" s="8">
        <v>5</v>
      </c>
      <c r="C26" s="6">
        <v>70.469778920432489</v>
      </c>
      <c r="D26" s="7">
        <v>58.809966738043613</v>
      </c>
      <c r="E26" s="6">
        <v>64.794887620912831</v>
      </c>
      <c r="F26" s="6">
        <v>103.14889692747197</v>
      </c>
      <c r="G26" s="8">
        <v>3.0005462121212116</v>
      </c>
      <c r="H26" s="8">
        <f t="shared" si="0"/>
        <v>139.96562381934459</v>
      </c>
      <c r="I26" s="8">
        <f t="shared" si="2"/>
        <v>8.422600360537416</v>
      </c>
      <c r="J26" s="6">
        <f t="shared" si="1"/>
        <v>8.8589703130000004</v>
      </c>
      <c r="K26" s="6">
        <v>1.577858784</v>
      </c>
      <c r="L26" s="6">
        <v>6.0876896489999996</v>
      </c>
      <c r="M26" s="16">
        <v>1.6491599034757387</v>
      </c>
      <c r="N26" s="16">
        <v>10.658877986515858</v>
      </c>
      <c r="O26" s="16">
        <v>5.1367484374472028</v>
      </c>
      <c r="P26" s="16">
        <v>0.43001361963033169</v>
      </c>
      <c r="Q26" s="16">
        <v>2.6681944444444441</v>
      </c>
      <c r="R26" s="16">
        <v>-17.846124419308961</v>
      </c>
      <c r="S26" s="25">
        <v>1.3982653384419397</v>
      </c>
      <c r="T26" s="38">
        <f t="shared" si="3"/>
        <v>5.215291497036219</v>
      </c>
      <c r="U26" s="25">
        <v>3.4802696828698521</v>
      </c>
      <c r="V26" s="25">
        <v>0.4079474201102995</v>
      </c>
    </row>
    <row r="27" spans="1:22">
      <c r="A27" s="5" t="s">
        <v>24</v>
      </c>
      <c r="B27" s="8">
        <v>5.25</v>
      </c>
      <c r="C27" s="6">
        <v>70.749642271565975</v>
      </c>
      <c r="D27" s="7">
        <v>60.226554198866232</v>
      </c>
      <c r="E27" s="6">
        <v>65.781012632835697</v>
      </c>
      <c r="F27" s="6">
        <v>104.47468873579778</v>
      </c>
      <c r="G27" s="8">
        <v>2.8889130781499208</v>
      </c>
      <c r="H27" s="8">
        <f t="shared" si="0"/>
        <v>143.06592560561188</v>
      </c>
      <c r="I27" s="8">
        <f t="shared" si="2"/>
        <v>7.7272143080806757</v>
      </c>
      <c r="J27" s="6">
        <f t="shared" si="1"/>
        <v>9.1589374290000016</v>
      </c>
      <c r="K27" s="6">
        <v>2.3322597900000002</v>
      </c>
      <c r="L27" s="6">
        <v>6.1413334050000001</v>
      </c>
      <c r="M27" s="16">
        <v>1.6666386204567507</v>
      </c>
      <c r="N27" s="16">
        <v>11.583278255951024</v>
      </c>
      <c r="O27" s="16">
        <v>5.5481206391711835</v>
      </c>
      <c r="P27" s="16">
        <v>10.000160282745352</v>
      </c>
      <c r="Q27" s="16">
        <v>3.5395833333333333</v>
      </c>
      <c r="R27" s="16">
        <v>-14.071620720974254</v>
      </c>
      <c r="S27" s="25">
        <v>1.5614298054047904</v>
      </c>
      <c r="T27" s="38">
        <f t="shared" si="3"/>
        <v>7.5454743411051339</v>
      </c>
      <c r="U27" s="25">
        <v>4.7806856940513898</v>
      </c>
      <c r="V27" s="25">
        <v>4.1231593038821845</v>
      </c>
    </row>
    <row r="28" spans="1:22">
      <c r="A28" s="5" t="s">
        <v>25</v>
      </c>
      <c r="B28" s="8">
        <v>5.583333333333333</v>
      </c>
      <c r="C28" s="6">
        <v>71.244704940816845</v>
      </c>
      <c r="D28" s="7">
        <v>61.678230901663177</v>
      </c>
      <c r="E28" s="6">
        <v>66.872364696154605</v>
      </c>
      <c r="F28" s="6">
        <v>106.09196635735601</v>
      </c>
      <c r="G28" s="8">
        <v>2.8146872104503688</v>
      </c>
      <c r="H28" s="8">
        <f t="shared" si="0"/>
        <v>146.5902556050381</v>
      </c>
      <c r="I28" s="8">
        <f t="shared" si="2"/>
        <v>8.4261424654773975</v>
      </c>
      <c r="J28" s="6">
        <f t="shared" si="1"/>
        <v>10.223848998999998</v>
      </c>
      <c r="K28" s="6">
        <v>3.3724901919999999</v>
      </c>
      <c r="L28" s="6">
        <v>6.0629273909999997</v>
      </c>
      <c r="M28" s="16">
        <v>2.3905139756913663</v>
      </c>
      <c r="N28" s="16">
        <v>11.802513255454672</v>
      </c>
      <c r="O28" s="16">
        <v>6.1311315370778718</v>
      </c>
      <c r="P28" s="16">
        <v>5.0748989171661707</v>
      </c>
      <c r="Q28" s="16">
        <v>3.9511111111111119</v>
      </c>
      <c r="R28" s="16">
        <v>-9.8879936949917138</v>
      </c>
      <c r="S28" s="25">
        <v>1.8432772822411847</v>
      </c>
      <c r="T28" s="38">
        <f t="shared" si="3"/>
        <v>8.5247402150882721</v>
      </c>
      <c r="U28" s="25">
        <v>5.5585119011136719</v>
      </c>
      <c r="V28" s="25">
        <v>5.3351677749751802</v>
      </c>
    </row>
    <row r="29" spans="1:22">
      <c r="A29" s="5" t="s">
        <v>26</v>
      </c>
      <c r="B29" s="8">
        <v>6.25</v>
      </c>
      <c r="C29" s="6">
        <v>72.126255479503769</v>
      </c>
      <c r="D29" s="7">
        <v>63.031800195047275</v>
      </c>
      <c r="E29" s="6">
        <v>68.065861586518437</v>
      </c>
      <c r="F29" s="6">
        <v>107.60134988170466</v>
      </c>
      <c r="G29" s="8">
        <v>2.9021930014430013</v>
      </c>
      <c r="H29" s="8">
        <f t="shared" si="0"/>
        <v>147.51432390620411</v>
      </c>
      <c r="I29" s="8">
        <f t="shared" si="2"/>
        <v>7.6536761163755358</v>
      </c>
      <c r="J29" s="6">
        <f t="shared" si="1"/>
        <v>2.545442651000001</v>
      </c>
      <c r="K29" s="6">
        <v>2.4638513290000001</v>
      </c>
      <c r="L29" s="6">
        <v>6.179998103</v>
      </c>
      <c r="M29" s="16">
        <v>5.3347129105886459</v>
      </c>
      <c r="N29" s="16">
        <v>10.833126613520761</v>
      </c>
      <c r="O29" s="16">
        <v>7.5674181452354494</v>
      </c>
      <c r="P29" s="16">
        <v>20.327167999041464</v>
      </c>
      <c r="Q29" s="16">
        <v>4.5152777777777775</v>
      </c>
      <c r="R29" s="16">
        <v>13.027625231747407</v>
      </c>
      <c r="S29" s="25">
        <v>2.7491823047292696</v>
      </c>
      <c r="T29" s="38">
        <f t="shared" si="3"/>
        <v>8.7791602391618255</v>
      </c>
      <c r="U29" s="25">
        <v>6.0918802438632458</v>
      </c>
      <c r="V29" s="25">
        <v>8.7125990923983654</v>
      </c>
    </row>
    <row r="30" spans="1:22">
      <c r="A30" s="5" t="s">
        <v>27</v>
      </c>
      <c r="B30" s="8">
        <v>6.5</v>
      </c>
      <c r="C30" s="6">
        <v>73.377282681748454</v>
      </c>
      <c r="D30" s="7">
        <v>63.885251570056617</v>
      </c>
      <c r="E30" s="6">
        <v>69.101034400000756</v>
      </c>
      <c r="F30" s="6">
        <v>106.9567125055343</v>
      </c>
      <c r="G30" s="8">
        <v>3.0936076599326601</v>
      </c>
      <c r="H30" s="8">
        <f t="shared" si="0"/>
        <v>147.78335570941954</v>
      </c>
      <c r="I30" s="8">
        <f t="shared" si="2"/>
        <v>5.5854656856067777</v>
      </c>
      <c r="J30" s="6">
        <f t="shared" si="1"/>
        <v>0.73150503199999939</v>
      </c>
      <c r="K30" s="6">
        <v>1.1222891610000001</v>
      </c>
      <c r="L30" s="6">
        <v>6.0977537039999996</v>
      </c>
      <c r="M30" s="16">
        <v>7.23179124792932</v>
      </c>
      <c r="N30" s="16">
        <v>7.3920149865345008</v>
      </c>
      <c r="O30" s="16">
        <v>7.2980636558199086</v>
      </c>
      <c r="P30" s="16">
        <v>5.8467872968363421</v>
      </c>
      <c r="Q30" s="16">
        <v>4.0598611111111111</v>
      </c>
      <c r="R30" s="16">
        <v>29.108779508442595</v>
      </c>
      <c r="S30" s="25">
        <v>4.1317857451431017</v>
      </c>
      <c r="T30" s="38">
        <f t="shared" si="3"/>
        <v>8.6299739882863378</v>
      </c>
      <c r="U30" s="25">
        <v>6.6329642499962205</v>
      </c>
      <c r="V30" s="25">
        <v>10.14972537807537</v>
      </c>
    </row>
    <row r="31" spans="1:22">
      <c r="A31" s="5" t="s">
        <v>28</v>
      </c>
      <c r="B31" s="8">
        <v>6.25</v>
      </c>
      <c r="C31" s="6">
        <v>73.992794338251713</v>
      </c>
      <c r="D31" s="7">
        <v>64.079132753979721</v>
      </c>
      <c r="E31" s="6">
        <v>69.459918771433934</v>
      </c>
      <c r="F31" s="6">
        <v>100.57061319931996</v>
      </c>
      <c r="G31" s="8">
        <v>3.1873409090909086</v>
      </c>
      <c r="H31" s="8">
        <f t="shared" si="0"/>
        <v>148.09617721463121</v>
      </c>
      <c r="I31" s="8">
        <f t="shared" si="2"/>
        <v>3.5160375104874078</v>
      </c>
      <c r="J31" s="6">
        <f t="shared" si="1"/>
        <v>0.84939513499999908</v>
      </c>
      <c r="K31" s="6">
        <v>-0.170479835</v>
      </c>
      <c r="L31" s="6">
        <v>6.0204711189999998</v>
      </c>
      <c r="M31" s="16">
        <v>3.4481751683969053</v>
      </c>
      <c r="N31" s="16">
        <v>-0.72126831330221464</v>
      </c>
      <c r="O31" s="16">
        <v>1.7070367533073449</v>
      </c>
      <c r="P31" s="16">
        <v>-10.577126167093819</v>
      </c>
      <c r="Q31" s="16">
        <v>3.2008333333333332</v>
      </c>
      <c r="R31" s="16">
        <v>12.681632404608667</v>
      </c>
      <c r="S31" s="25">
        <v>4.585001854587234</v>
      </c>
      <c r="T31" s="38">
        <f t="shared" si="3"/>
        <v>6.3968105204763788</v>
      </c>
      <c r="U31" s="25">
        <v>5.6492957167343372</v>
      </c>
      <c r="V31" s="25">
        <v>4.5917055431069276</v>
      </c>
    </row>
    <row r="32" spans="1:22">
      <c r="A32" s="5" t="s">
        <v>29</v>
      </c>
      <c r="B32" s="8">
        <v>4</v>
      </c>
      <c r="C32" s="6">
        <v>74.480696847721688</v>
      </c>
      <c r="D32" s="7">
        <v>63.851621120097462</v>
      </c>
      <c r="E32" s="6">
        <v>69.523678251782158</v>
      </c>
      <c r="F32" s="6">
        <v>98.595989828590405</v>
      </c>
      <c r="G32" s="8">
        <v>3.0231837301587299</v>
      </c>
      <c r="H32" s="8">
        <f t="shared" si="0"/>
        <v>147.70973705038887</v>
      </c>
      <c r="I32" s="8">
        <f t="shared" si="2"/>
        <v>0.76368066944847612</v>
      </c>
      <c r="J32" s="6">
        <f t="shared" si="1"/>
        <v>-1.0396763599999996</v>
      </c>
      <c r="K32" s="6">
        <v>-1.943322199</v>
      </c>
      <c r="L32" s="6">
        <v>6.0516930960000002</v>
      </c>
      <c r="M32" s="16">
        <v>2.1513960225089335</v>
      </c>
      <c r="N32" s="16">
        <v>-4.0673954239412113</v>
      </c>
      <c r="O32" s="16">
        <v>-0.44225112452408455</v>
      </c>
      <c r="P32" s="16">
        <v>-14.761417848894599</v>
      </c>
      <c r="Q32" s="16">
        <v>2.6534722222222218</v>
      </c>
      <c r="R32" s="16">
        <v>-19.063559777527317</v>
      </c>
      <c r="S32" s="25">
        <v>4.5238875932211764</v>
      </c>
      <c r="T32" s="38">
        <f t="shared" si="3"/>
        <v>3.5237557670864987</v>
      </c>
      <c r="U32" s="25">
        <v>3.9739814623674929</v>
      </c>
      <c r="V32" s="25">
        <v>-0.73833538930411224</v>
      </c>
    </row>
    <row r="33" spans="1:22">
      <c r="A33" s="5" t="s">
        <v>30</v>
      </c>
      <c r="B33" s="8">
        <v>1.5</v>
      </c>
      <c r="C33" s="6">
        <v>74.665412440475436</v>
      </c>
      <c r="D33" s="7">
        <v>63.476026189339528</v>
      </c>
      <c r="E33" s="6">
        <v>69.369401547223859</v>
      </c>
      <c r="F33" s="6">
        <v>98.568469007573711</v>
      </c>
      <c r="G33" s="8">
        <v>2.9575689033189039</v>
      </c>
      <c r="H33" s="8">
        <f t="shared" si="0"/>
        <v>149.26812556888456</v>
      </c>
      <c r="I33" s="8">
        <f t="shared" si="2"/>
        <v>1.1889026205994782</v>
      </c>
      <c r="J33" s="6">
        <f t="shared" si="1"/>
        <v>4.2873943820000004</v>
      </c>
      <c r="K33" s="6">
        <v>-2.3527419119999999</v>
      </c>
      <c r="L33" s="6">
        <v>5.9250732340000001</v>
      </c>
      <c r="M33" s="16">
        <v>1.3047673026159279</v>
      </c>
      <c r="N33" s="16">
        <v>-3.602089228087102</v>
      </c>
      <c r="O33" s="16">
        <v>-0.71715052268750412</v>
      </c>
      <c r="P33" s="16">
        <v>-4.7523269328541229</v>
      </c>
      <c r="Q33" s="16">
        <v>2.1014583333333334</v>
      </c>
      <c r="R33" s="16">
        <v>-8.402985515913775</v>
      </c>
      <c r="S33" s="25">
        <v>3.5094845854984014</v>
      </c>
      <c r="T33" s="38">
        <f t="shared" si="3"/>
        <v>0.70476488521291003</v>
      </c>
      <c r="U33" s="25">
        <v>1.9114654863918501</v>
      </c>
      <c r="V33" s="25">
        <v>-6.3723282641077965</v>
      </c>
    </row>
    <row r="34" spans="1:22">
      <c r="A34" s="5" t="s">
        <v>31</v>
      </c>
      <c r="B34" s="8">
        <v>1.25</v>
      </c>
      <c r="C34" s="6">
        <v>74.772117739076791</v>
      </c>
      <c r="D34" s="7">
        <v>63.435106428402797</v>
      </c>
      <c r="E34" s="6">
        <v>69.387429909571367</v>
      </c>
      <c r="F34" s="6">
        <v>98.697425981988303</v>
      </c>
      <c r="G34" s="8">
        <v>2.8779162280701756</v>
      </c>
      <c r="H34" s="8">
        <f t="shared" si="0"/>
        <v>152.43961959247878</v>
      </c>
      <c r="I34" s="8">
        <f t="shared" si="2"/>
        <v>3.1507363334032306</v>
      </c>
      <c r="J34" s="6">
        <f t="shared" si="1"/>
        <v>8.7735013709999983</v>
      </c>
      <c r="K34" s="6">
        <v>-1.5226864870000001</v>
      </c>
      <c r="L34" s="6">
        <v>5.4532796709999998</v>
      </c>
      <c r="M34" s="16">
        <v>0.809634798464276</v>
      </c>
      <c r="N34" s="16">
        <v>1.6093671337220172</v>
      </c>
      <c r="O34" s="16">
        <v>1.1326096828461418</v>
      </c>
      <c r="P34" s="16">
        <v>-0.20703544088470638</v>
      </c>
      <c r="Q34" s="16">
        <v>1.9788888888888891</v>
      </c>
      <c r="R34" s="16">
        <v>-10.34529059338074</v>
      </c>
      <c r="S34" s="25">
        <v>1.9236026892440972</v>
      </c>
      <c r="T34" s="38">
        <f t="shared" si="3"/>
        <v>-0.70461511943831567</v>
      </c>
      <c r="U34" s="25">
        <v>0.41483504884880507</v>
      </c>
      <c r="V34" s="25">
        <v>-7.7407786885245855</v>
      </c>
    </row>
    <row r="35" spans="1:22">
      <c r="A35" s="5" t="s">
        <v>32</v>
      </c>
      <c r="B35" s="8">
        <v>1.25</v>
      </c>
      <c r="C35" s="6">
        <v>74.973535159896969</v>
      </c>
      <c r="D35" s="7">
        <v>64.371757218875544</v>
      </c>
      <c r="E35" s="6">
        <v>69.929035076696778</v>
      </c>
      <c r="F35" s="6">
        <v>100.14017138917296</v>
      </c>
      <c r="G35" s="8">
        <v>2.8499025362318839</v>
      </c>
      <c r="H35" s="8">
        <f t="shared" si="0"/>
        <v>155.47341979704433</v>
      </c>
      <c r="I35" s="8">
        <f t="shared" si="2"/>
        <v>4.9813862323545948</v>
      </c>
      <c r="J35" s="6">
        <f t="shared" si="1"/>
        <v>8.2014748090000005</v>
      </c>
      <c r="K35" s="6">
        <v>-0.87980252299999995</v>
      </c>
      <c r="L35" s="6">
        <v>5.6299389529999999</v>
      </c>
      <c r="M35" s="16">
        <v>1.0974870519054436</v>
      </c>
      <c r="N35" s="16">
        <v>5.2949656359804864</v>
      </c>
      <c r="O35" s="16">
        <v>2.7822275644289629</v>
      </c>
      <c r="P35" s="16">
        <v>1.9464149618643845</v>
      </c>
      <c r="Q35" s="16">
        <v>2.203125</v>
      </c>
      <c r="R35" s="16">
        <v>-3.8371250305425875</v>
      </c>
      <c r="S35" s="25">
        <v>1.3395911647369196</v>
      </c>
      <c r="T35" s="38">
        <f t="shared" si="3"/>
        <v>0.45666108812567074</v>
      </c>
      <c r="U35" s="25">
        <v>0.67917202673157817</v>
      </c>
      <c r="V35" s="25">
        <v>-4.6675798124538925</v>
      </c>
    </row>
    <row r="36" spans="1:22">
      <c r="A36" s="5" t="s">
        <v>33</v>
      </c>
      <c r="B36" s="8">
        <v>1.5</v>
      </c>
      <c r="C36" s="6">
        <v>75.279191762828461</v>
      </c>
      <c r="D36" s="7">
        <v>64.86245237343735</v>
      </c>
      <c r="E36" s="6">
        <v>70.32273606183351</v>
      </c>
      <c r="F36" s="6">
        <v>100.84525580242324</v>
      </c>
      <c r="G36" s="8">
        <v>2.8411333333333331</v>
      </c>
      <c r="H36" s="8">
        <f t="shared" si="0"/>
        <v>159.34650568410288</v>
      </c>
      <c r="I36" s="8">
        <f t="shared" si="2"/>
        <v>7.8781323872672715</v>
      </c>
      <c r="J36" s="6">
        <f t="shared" si="1"/>
        <v>10.343199188</v>
      </c>
      <c r="K36" s="6">
        <v>0.40246486799999998</v>
      </c>
      <c r="L36" s="6">
        <v>5.2141296239999999</v>
      </c>
      <c r="M36" s="16">
        <v>1.0102554202219949</v>
      </c>
      <c r="N36" s="16">
        <v>2.1022435625793534</v>
      </c>
      <c r="O36" s="16">
        <v>1.454173909673151</v>
      </c>
      <c r="P36" s="16">
        <v>8.5895476700507558</v>
      </c>
      <c r="Q36" s="16">
        <v>2.4958333333333331</v>
      </c>
      <c r="R36" s="16">
        <v>-1.2251382285879853</v>
      </c>
      <c r="S36" s="25">
        <v>1.0553798057244768</v>
      </c>
      <c r="T36" s="38">
        <f t="shared" si="3"/>
        <v>1.5830941103885721</v>
      </c>
      <c r="U36" s="25">
        <v>1.1552314281574327</v>
      </c>
      <c r="V36" s="25">
        <v>1.281137489262929</v>
      </c>
    </row>
    <row r="37" spans="1:22">
      <c r="A37" s="5" t="s">
        <v>34</v>
      </c>
      <c r="B37" s="8">
        <v>2.5</v>
      </c>
      <c r="C37" s="6">
        <v>75.506200057353283</v>
      </c>
      <c r="D37" s="7">
        <v>65.765917991384285</v>
      </c>
      <c r="E37" s="6">
        <v>70.871613861951403</v>
      </c>
      <c r="F37" s="6">
        <v>101.62164172166962</v>
      </c>
      <c r="G37" s="8">
        <v>2.8051586542112852</v>
      </c>
      <c r="H37" s="8">
        <f t="shared" si="0"/>
        <v>161.12188432387097</v>
      </c>
      <c r="I37" s="8">
        <f t="shared" si="2"/>
        <v>7.9412525010345405</v>
      </c>
      <c r="J37" s="6">
        <f t="shared" si="1"/>
        <v>4.5316852909999996</v>
      </c>
      <c r="K37" s="6">
        <v>0.113706453</v>
      </c>
      <c r="L37" s="6">
        <v>5.6867189509999996</v>
      </c>
      <c r="M37" s="16">
        <v>1.528142937645427</v>
      </c>
      <c r="N37" s="16">
        <v>5.8116050116044704</v>
      </c>
      <c r="O37" s="16">
        <v>3.2603958237578112</v>
      </c>
      <c r="P37" s="16">
        <v>0.89075826026394633</v>
      </c>
      <c r="Q37" s="16">
        <v>2.5687499999999996</v>
      </c>
      <c r="R37" s="16">
        <v>-4.9694474254780685</v>
      </c>
      <c r="S37" s="25">
        <v>1.1110402376544259</v>
      </c>
      <c r="T37" s="38">
        <f t="shared" si="3"/>
        <v>3.6074907953663455</v>
      </c>
      <c r="U37" s="25">
        <v>2.1534964727419892</v>
      </c>
      <c r="V37" s="25">
        <v>2.7490518915918916</v>
      </c>
    </row>
    <row r="38" spans="1:22">
      <c r="A38" s="5" t="s">
        <v>35</v>
      </c>
      <c r="B38" s="8">
        <v>3</v>
      </c>
      <c r="C38" s="6">
        <v>75.748645364338358</v>
      </c>
      <c r="D38" s="7">
        <v>65.485262410878804</v>
      </c>
      <c r="E38" s="6">
        <v>70.865159174506488</v>
      </c>
      <c r="F38" s="6">
        <v>102.505110780577</v>
      </c>
      <c r="G38" s="8">
        <v>2.8042484126984122</v>
      </c>
      <c r="H38" s="8">
        <f t="shared" si="0"/>
        <v>163.48216521038799</v>
      </c>
      <c r="I38" s="8">
        <f t="shared" si="2"/>
        <v>7.2438816414194491</v>
      </c>
      <c r="J38" s="6">
        <f t="shared" si="1"/>
        <v>5.9896345609999999</v>
      </c>
      <c r="K38" s="6">
        <v>0.17664464299999999</v>
      </c>
      <c r="L38" s="6">
        <v>5.7378818010000003</v>
      </c>
      <c r="M38" s="16">
        <v>1.6635555087269216</v>
      </c>
      <c r="N38" s="16">
        <v>0.10973066009145604</v>
      </c>
      <c r="O38" s="16">
        <v>1.0233146443038965</v>
      </c>
      <c r="P38" s="16">
        <v>6.7125231763103033</v>
      </c>
      <c r="Q38" s="16">
        <v>2.5130555555555554</v>
      </c>
      <c r="R38" s="16">
        <v>-0.12973220792187323</v>
      </c>
      <c r="S38" s="25">
        <v>1.3244818856927854</v>
      </c>
      <c r="T38" s="38">
        <f t="shared" si="3"/>
        <v>3.2318949205042458</v>
      </c>
      <c r="U38" s="25">
        <v>2.1258857001889675</v>
      </c>
      <c r="V38" s="25">
        <v>4.4856597299128165</v>
      </c>
    </row>
    <row r="39" spans="1:22">
      <c r="A39" s="5" t="s">
        <v>36</v>
      </c>
      <c r="B39" s="8">
        <v>3.5</v>
      </c>
      <c r="C39" s="6">
        <v>76.120755279565444</v>
      </c>
      <c r="D39" s="7">
        <v>66.571958632394754</v>
      </c>
      <c r="E39" s="6">
        <v>71.577280991659961</v>
      </c>
      <c r="F39" s="6">
        <v>104.41372439651703</v>
      </c>
      <c r="G39" s="8">
        <v>2.778987974465148</v>
      </c>
      <c r="H39" s="8">
        <f t="shared" si="0"/>
        <v>166.59192470847239</v>
      </c>
      <c r="I39" s="8">
        <f t="shared" si="2"/>
        <v>7.1513863436863971</v>
      </c>
      <c r="J39" s="6">
        <f t="shared" si="1"/>
        <v>7.8286726590000004</v>
      </c>
      <c r="K39" s="6">
        <v>0.80231168900000005</v>
      </c>
      <c r="L39" s="6">
        <v>5.3260044750000004</v>
      </c>
      <c r="M39" s="16">
        <v>1.9727134154122083</v>
      </c>
      <c r="N39" s="16">
        <v>6.3470521950612646</v>
      </c>
      <c r="O39" s="16">
        <v>3.748280909670032</v>
      </c>
      <c r="P39" s="16">
        <v>9.1447818589086349</v>
      </c>
      <c r="Q39" s="16">
        <v>2.9527777777777779</v>
      </c>
      <c r="R39" s="16">
        <v>-3.5547731488772216</v>
      </c>
      <c r="S39" s="25">
        <v>1.543071394679596</v>
      </c>
      <c r="T39" s="38">
        <f t="shared" si="3"/>
        <v>3.4179607774852627</v>
      </c>
      <c r="U39" s="25">
        <v>2.3650155888409907</v>
      </c>
      <c r="V39" s="25">
        <v>6.2831564986737476</v>
      </c>
    </row>
    <row r="40" spans="1:22">
      <c r="A40" s="5" t="s">
        <v>37</v>
      </c>
      <c r="B40" s="8">
        <v>4.166666666666667</v>
      </c>
      <c r="C40" s="6">
        <v>76.700557155546377</v>
      </c>
      <c r="D40" s="7">
        <v>67.884374831458828</v>
      </c>
      <c r="E40" s="6">
        <v>72.505672796076112</v>
      </c>
      <c r="F40" s="6">
        <v>105.90443556133994</v>
      </c>
      <c r="G40" s="8">
        <v>2.7848851294903927</v>
      </c>
      <c r="H40" s="8">
        <f t="shared" si="0"/>
        <v>167.76894185775606</v>
      </c>
      <c r="I40" s="8">
        <f t="shared" si="2"/>
        <v>5.2856108375230093</v>
      </c>
      <c r="J40" s="6">
        <f t="shared" si="1"/>
        <v>2.8562006899999997</v>
      </c>
      <c r="K40" s="6">
        <v>0.12620836299999999</v>
      </c>
      <c r="L40" s="6">
        <v>5.5606139939999997</v>
      </c>
      <c r="M40" s="16">
        <v>2.317311666254751</v>
      </c>
      <c r="N40" s="16">
        <v>7.535170107315059</v>
      </c>
      <c r="O40" s="16">
        <v>4.4448316861253057</v>
      </c>
      <c r="P40" s="16">
        <v>6.9179012524099415</v>
      </c>
      <c r="Q40" s="16">
        <v>3.1451388888888894</v>
      </c>
      <c r="R40" s="16">
        <v>0.85152620268273971</v>
      </c>
      <c r="S40" s="25">
        <v>1.8699770533025406</v>
      </c>
      <c r="T40" s="38">
        <f t="shared" si="3"/>
        <v>4.6589704018946634</v>
      </c>
      <c r="U40" s="25">
        <v>3.1111939651506271</v>
      </c>
      <c r="V40" s="25">
        <v>5.8717384243386794</v>
      </c>
    </row>
    <row r="41" spans="1:22">
      <c r="A41" s="5" t="s">
        <v>38</v>
      </c>
      <c r="B41" s="8">
        <v>4.25</v>
      </c>
      <c r="C41" s="6">
        <v>77.151246530477223</v>
      </c>
      <c r="D41" s="7">
        <v>69.129509840506088</v>
      </c>
      <c r="E41" s="6">
        <v>73.334372452838238</v>
      </c>
      <c r="F41" s="6">
        <v>106.99993001837565</v>
      </c>
      <c r="G41" s="8">
        <v>2.741512550315182</v>
      </c>
      <c r="H41" s="8">
        <f t="shared" si="0"/>
        <v>169.97751306282476</v>
      </c>
      <c r="I41" s="8">
        <f t="shared" si="2"/>
        <v>5.4962296252401615</v>
      </c>
      <c r="J41" s="6">
        <f t="shared" si="1"/>
        <v>5.3706409179999994</v>
      </c>
      <c r="K41" s="6">
        <v>3.4480059E-2</v>
      </c>
      <c r="L41" s="6">
        <v>5.7375541339999998</v>
      </c>
      <c r="M41" s="16">
        <v>2.7110140992856691</v>
      </c>
      <c r="N41" s="16">
        <v>7.5426874780065489</v>
      </c>
      <c r="O41" s="16">
        <v>4.697254110926341</v>
      </c>
      <c r="P41" s="16">
        <v>2.546459664156453</v>
      </c>
      <c r="Q41" s="16">
        <v>2.8954166666666672</v>
      </c>
      <c r="R41" s="16">
        <v>-6.0856820466085981</v>
      </c>
      <c r="S41" s="25">
        <v>2.1654028916463952</v>
      </c>
      <c r="T41" s="38">
        <f t="shared" si="3"/>
        <v>5.114490836366727</v>
      </c>
      <c r="U41" s="25">
        <v>3.4680328484925305</v>
      </c>
      <c r="V41" s="25">
        <v>6.3034515042941219</v>
      </c>
    </row>
    <row r="42" spans="1:22">
      <c r="A42" s="5" t="s">
        <v>39</v>
      </c>
      <c r="B42" s="8">
        <v>4.25</v>
      </c>
      <c r="C42" s="6">
        <v>77.575141839600633</v>
      </c>
      <c r="D42" s="7">
        <v>70.215468929283006</v>
      </c>
      <c r="E42" s="6">
        <v>74.073288583009358</v>
      </c>
      <c r="F42" s="6">
        <v>107.87221127327943</v>
      </c>
      <c r="G42" s="8">
        <v>2.7110135129490396</v>
      </c>
      <c r="H42" s="8">
        <f t="shared" si="0"/>
        <v>172.65929213289766</v>
      </c>
      <c r="I42" s="8">
        <f t="shared" si="2"/>
        <v>5.613533996628604</v>
      </c>
      <c r="J42" s="6">
        <f t="shared" si="1"/>
        <v>6.4618334209999997</v>
      </c>
      <c r="K42" s="6">
        <v>0.252084743</v>
      </c>
      <c r="L42" s="6">
        <v>5.5914146850000002</v>
      </c>
      <c r="M42" s="16">
        <v>2.7220328114499592</v>
      </c>
      <c r="N42" s="16">
        <v>8.6999689138991485</v>
      </c>
      <c r="O42" s="16">
        <v>5.1903660310137045</v>
      </c>
      <c r="P42" s="16">
        <v>2.275179120807036</v>
      </c>
      <c r="Q42" s="16">
        <v>2.8874999999999997</v>
      </c>
      <c r="R42" s="16">
        <v>-4.3762489687569577</v>
      </c>
      <c r="S42" s="25">
        <v>2.4302964696073515</v>
      </c>
      <c r="T42" s="38">
        <f t="shared" si="3"/>
        <v>7.2233145966876151</v>
      </c>
      <c r="U42" s="25">
        <v>4.518887968162999</v>
      </c>
      <c r="V42" s="25">
        <v>5.1807057644274179</v>
      </c>
    </row>
    <row r="43" spans="1:22">
      <c r="A43" s="5" t="s">
        <v>40</v>
      </c>
      <c r="B43" s="8">
        <v>4.25</v>
      </c>
      <c r="C43" s="6">
        <v>77.90441677620305</v>
      </c>
      <c r="D43" s="7">
        <v>70.936451048170554</v>
      </c>
      <c r="E43" s="6">
        <v>74.588944230905668</v>
      </c>
      <c r="F43" s="6">
        <v>107.90677605280285</v>
      </c>
      <c r="G43" s="8">
        <v>2.6823943001442996</v>
      </c>
      <c r="H43" s="8">
        <f t="shared" si="0"/>
        <v>175.05447821238374</v>
      </c>
      <c r="I43" s="8">
        <f t="shared" si="2"/>
        <v>5.0798101520949501</v>
      </c>
      <c r="J43" s="6">
        <f t="shared" si="1"/>
        <v>5.665467027</v>
      </c>
      <c r="K43" s="6">
        <v>0.31895210499999999</v>
      </c>
      <c r="L43" s="6">
        <v>5.3979975790000001</v>
      </c>
      <c r="M43" s="16">
        <v>1.6678086558068905</v>
      </c>
      <c r="N43" s="16">
        <v>3.1979565310246594</v>
      </c>
      <c r="O43" s="16">
        <v>2.3106882615516078</v>
      </c>
      <c r="P43" s="16">
        <v>-3.4639667878930913</v>
      </c>
      <c r="Q43" s="16">
        <v>2.7402777777777776</v>
      </c>
      <c r="R43" s="16">
        <v>-4.1562624849048717</v>
      </c>
      <c r="S43" s="25">
        <v>2.3536422252716349</v>
      </c>
      <c r="T43" s="38">
        <f t="shared" si="3"/>
        <v>6.5560522860326245</v>
      </c>
      <c r="U43" s="25">
        <v>4.1549235874843493</v>
      </c>
      <c r="V43" s="25">
        <v>2.0017677949357937</v>
      </c>
    </row>
    <row r="44" spans="1:22">
      <c r="A44" s="5" t="s">
        <v>41</v>
      </c>
      <c r="B44" s="8">
        <v>4.25</v>
      </c>
      <c r="C44" s="6">
        <v>78.625792376810693</v>
      </c>
      <c r="D44" s="7">
        <v>71.970572155077249</v>
      </c>
      <c r="E44" s="6">
        <v>75.459129280392787</v>
      </c>
      <c r="F44" s="6">
        <v>108.95201450218462</v>
      </c>
      <c r="G44" s="8">
        <v>2.6656251683501688</v>
      </c>
      <c r="H44" s="8">
        <f t="shared" si="0"/>
        <v>177.29492236033784</v>
      </c>
      <c r="I44" s="8">
        <f t="shared" si="2"/>
        <v>5.6780357538753776</v>
      </c>
      <c r="J44" s="6">
        <f t="shared" si="1"/>
        <v>5.2185445450000003</v>
      </c>
      <c r="K44" s="6">
        <v>0.14106777700000001</v>
      </c>
      <c r="L44" s="6">
        <v>5.9300818570000002</v>
      </c>
      <c r="M44" s="16">
        <v>2.8635210564944114</v>
      </c>
      <c r="N44" s="16">
        <v>5.9146437958767617</v>
      </c>
      <c r="O44" s="16">
        <v>4.1442157918218925</v>
      </c>
      <c r="P44" s="16">
        <v>2.6978894443063339</v>
      </c>
      <c r="Q44" s="16">
        <v>2.9722222222222228</v>
      </c>
      <c r="R44" s="16">
        <v>-2.477269870287313</v>
      </c>
      <c r="S44" s="25">
        <v>2.4899704473994699</v>
      </c>
      <c r="T44" s="38">
        <f t="shared" si="3"/>
        <v>6.0193488321333035</v>
      </c>
      <c r="U44" s="25">
        <v>4.0798971919694171</v>
      </c>
      <c r="V44" s="25">
        <v>0.98002454322334565</v>
      </c>
    </row>
    <row r="45" spans="1:22">
      <c r="A45" s="5" t="s">
        <v>42</v>
      </c>
      <c r="B45" s="8">
        <v>4.25</v>
      </c>
      <c r="C45" s="6">
        <v>78.950666969640352</v>
      </c>
      <c r="D45" s="7">
        <v>72.564414101672867</v>
      </c>
      <c r="E45" s="6">
        <v>75.911982958051283</v>
      </c>
      <c r="F45" s="6">
        <v>108.55230206687118</v>
      </c>
      <c r="G45" s="8">
        <v>2.6179412698412698</v>
      </c>
      <c r="H45" s="8">
        <f t="shared" si="0"/>
        <v>180.53890954718722</v>
      </c>
      <c r="I45" s="8">
        <f t="shared" si="2"/>
        <v>6.2134080526633539</v>
      </c>
      <c r="J45" s="6">
        <f t="shared" si="1"/>
        <v>7.5221819139999999</v>
      </c>
      <c r="K45" s="6">
        <v>0.75744769000000001</v>
      </c>
      <c r="L45" s="6">
        <v>5.0566622619999997</v>
      </c>
      <c r="M45" s="16">
        <v>2.03631718744548</v>
      </c>
      <c r="N45" s="16">
        <v>2.9460404576182819</v>
      </c>
      <c r="O45" s="16">
        <v>2.4214846729926798</v>
      </c>
      <c r="P45" s="16">
        <v>-4.0486391712654335</v>
      </c>
      <c r="Q45" s="16">
        <v>2.8447916666666671</v>
      </c>
      <c r="R45" s="16">
        <v>-6.9656608983449386</v>
      </c>
      <c r="S45" s="25">
        <v>2.3212430196898559</v>
      </c>
      <c r="T45" s="38">
        <f t="shared" si="3"/>
        <v>4.9687959152201415</v>
      </c>
      <c r="U45" s="25">
        <v>3.5096400626789093</v>
      </c>
      <c r="V45" s="25">
        <v>-0.68425866332441077</v>
      </c>
    </row>
    <row r="46" spans="1:22">
      <c r="A46" s="5" t="s">
        <v>43</v>
      </c>
      <c r="B46" s="8">
        <v>4.25</v>
      </c>
      <c r="C46" s="6">
        <v>79.080049651745114</v>
      </c>
      <c r="D46" s="7">
        <v>72.997235642295934</v>
      </c>
      <c r="E46" s="6">
        <v>76.185746833155676</v>
      </c>
      <c r="F46" s="6">
        <v>108.60359517833349</v>
      </c>
      <c r="G46" s="8">
        <v>2.5843712962962964</v>
      </c>
      <c r="H46" s="8">
        <f t="shared" si="0"/>
        <v>181.65414599116946</v>
      </c>
      <c r="I46" s="8">
        <f t="shared" si="2"/>
        <v>5.2095973214973981</v>
      </c>
      <c r="J46" s="6">
        <f t="shared" si="1"/>
        <v>2.4938950449999999</v>
      </c>
      <c r="K46" s="6">
        <v>5.4054479000000002E-2</v>
      </c>
      <c r="L46" s="6">
        <v>5.3074678889999998</v>
      </c>
      <c r="M46" s="16">
        <v>1.2905399039575327</v>
      </c>
      <c r="N46" s="16">
        <v>4.2204580598250052</v>
      </c>
      <c r="O46" s="16">
        <v>2.5273549430947062</v>
      </c>
      <c r="P46" s="16">
        <v>-2.1180994745048087</v>
      </c>
      <c r="Q46" s="16">
        <v>2.7166666666666663</v>
      </c>
      <c r="R46" s="16">
        <v>-5.0313996469311899</v>
      </c>
      <c r="S46" s="25">
        <v>1.9628879192915338</v>
      </c>
      <c r="T46" s="38">
        <f t="shared" si="3"/>
        <v>3.961757651742758</v>
      </c>
      <c r="U46" s="25">
        <v>2.8482118112901134</v>
      </c>
      <c r="V46" s="25">
        <v>-1.7684210526315858</v>
      </c>
    </row>
    <row r="47" spans="1:22">
      <c r="A47" s="5" t="s">
        <v>44</v>
      </c>
      <c r="B47" s="8">
        <v>4.25</v>
      </c>
      <c r="C47" s="6">
        <v>79.690638215152489</v>
      </c>
      <c r="D47" s="7">
        <v>73.103124998607598</v>
      </c>
      <c r="E47" s="6">
        <v>76.556191223920607</v>
      </c>
      <c r="F47" s="6">
        <v>108.90870100089866</v>
      </c>
      <c r="G47" s="8">
        <v>2.5746363636363641</v>
      </c>
      <c r="H47" s="8">
        <f t="shared" si="0"/>
        <v>185.09084394393591</v>
      </c>
      <c r="I47" s="8">
        <f t="shared" si="2"/>
        <v>5.7332813384960275</v>
      </c>
      <c r="J47" s="6">
        <f t="shared" si="1"/>
        <v>7.7850393929999999</v>
      </c>
      <c r="K47" s="6">
        <v>0.42782588700000002</v>
      </c>
      <c r="L47" s="6">
        <v>6.2899537609999996</v>
      </c>
      <c r="M47" s="16">
        <v>3.0083443447386671</v>
      </c>
      <c r="N47" s="16">
        <v>-2.9001895327285254E-2</v>
      </c>
      <c r="O47" s="16">
        <v>1.7046128110719039</v>
      </c>
      <c r="P47" s="16">
        <v>-3.2447937337750754</v>
      </c>
      <c r="Q47" s="16">
        <v>2.5725694444444445</v>
      </c>
      <c r="R47" s="16">
        <v>-1.498246890969368</v>
      </c>
      <c r="S47" s="25">
        <v>2.2973453037004932</v>
      </c>
      <c r="T47" s="38">
        <f t="shared" si="3"/>
        <v>3.0543872979573337</v>
      </c>
      <c r="U47" s="25">
        <v>2.6955573591423088</v>
      </c>
      <c r="V47" s="25">
        <v>-1.7127128147619519</v>
      </c>
    </row>
    <row r="48" spans="1:22">
      <c r="A48" s="5" t="s">
        <v>45</v>
      </c>
      <c r="B48" s="8">
        <v>4.25</v>
      </c>
      <c r="C48" s="6">
        <v>80.48467287073548</v>
      </c>
      <c r="D48" s="7">
        <v>73.909891389945798</v>
      </c>
      <c r="E48" s="6">
        <v>77.356283848500269</v>
      </c>
      <c r="F48" s="6">
        <v>109.47307396733912</v>
      </c>
      <c r="G48" s="8">
        <v>2.6631287878787879</v>
      </c>
      <c r="H48" s="8">
        <f t="shared" si="0"/>
        <v>187.50691110096673</v>
      </c>
      <c r="I48" s="8">
        <f t="shared" si="2"/>
        <v>5.7598878775974498</v>
      </c>
      <c r="J48" s="6">
        <f t="shared" si="1"/>
        <v>5.3244925740000006</v>
      </c>
      <c r="K48" s="6">
        <v>0.88003785300000004</v>
      </c>
      <c r="L48" s="6">
        <v>3.5156447100000001</v>
      </c>
      <c r="M48" s="16">
        <v>3.0780381614522012</v>
      </c>
      <c r="N48" s="16">
        <v>3.9398849403337932</v>
      </c>
      <c r="O48" s="16">
        <v>3.4433711883878004</v>
      </c>
      <c r="P48" s="16">
        <v>2.1609160625426282</v>
      </c>
      <c r="Q48" s="16">
        <v>2.4840277777777779</v>
      </c>
      <c r="R48" s="16">
        <v>14.47353167872858</v>
      </c>
      <c r="S48" s="25">
        <v>2.3506377376189214</v>
      </c>
      <c r="T48" s="38">
        <f t="shared" si="3"/>
        <v>2.6946002745258539</v>
      </c>
      <c r="U48" s="25">
        <v>2.5223456870506311</v>
      </c>
      <c r="V48" s="25">
        <v>-1.8414434486134446</v>
      </c>
    </row>
    <row r="49" spans="1:22">
      <c r="A49" s="5" t="s">
        <v>46</v>
      </c>
      <c r="B49" s="8">
        <v>4.25</v>
      </c>
      <c r="C49" s="6">
        <v>80.929128962534023</v>
      </c>
      <c r="D49" s="7">
        <v>75.355243500296325</v>
      </c>
      <c r="E49" s="6">
        <v>78.276982706082876</v>
      </c>
      <c r="F49" s="6">
        <v>111.19741470670265</v>
      </c>
      <c r="G49" s="8">
        <v>2.7856746031746034</v>
      </c>
      <c r="H49" s="8">
        <f t="shared" si="0"/>
        <v>190.03245919045722</v>
      </c>
      <c r="I49" s="8">
        <f t="shared" si="2"/>
        <v>5.2584507500798168</v>
      </c>
      <c r="J49" s="6">
        <f t="shared" si="1"/>
        <v>5.4974679230000003</v>
      </c>
      <c r="K49" s="6">
        <v>0.84046037600000001</v>
      </c>
      <c r="L49" s="6">
        <v>5.655777831</v>
      </c>
      <c r="M49" s="16">
        <v>2.6325926007475742</v>
      </c>
      <c r="N49" s="16">
        <v>7.7810019233565342</v>
      </c>
      <c r="O49" s="16">
        <v>4.7984463422735324</v>
      </c>
      <c r="P49" s="16">
        <v>13.503288460412687</v>
      </c>
      <c r="Q49" s="16">
        <v>2.5951388888888891</v>
      </c>
      <c r="R49" s="16">
        <v>19.716183164544198</v>
      </c>
      <c r="S49" s="25">
        <v>2.4998392295932703</v>
      </c>
      <c r="T49" s="38">
        <f t="shared" si="3"/>
        <v>3.8460028006470424</v>
      </c>
      <c r="U49" s="25">
        <v>3.1120635844619216</v>
      </c>
      <c r="V49" s="25">
        <v>2.3687711040622172</v>
      </c>
    </row>
    <row r="50" spans="1:22">
      <c r="A50" s="5" t="s">
        <v>47</v>
      </c>
      <c r="B50" s="8">
        <v>4.083333333333333</v>
      </c>
      <c r="C50" s="6">
        <v>81.350296851532192</v>
      </c>
      <c r="D50" s="7">
        <v>75.221333517273095</v>
      </c>
      <c r="E50" s="6">
        <v>78.434035426175242</v>
      </c>
      <c r="F50" s="6">
        <v>111.9567593195129</v>
      </c>
      <c r="G50" s="8">
        <v>2.7841646825396822</v>
      </c>
      <c r="H50" s="8">
        <f t="shared" si="0"/>
        <v>193.11328724217665</v>
      </c>
      <c r="I50" s="8">
        <f t="shared" si="2"/>
        <v>6.3082189445674572</v>
      </c>
      <c r="J50" s="6">
        <f t="shared" si="1"/>
        <v>6.6442568739999999</v>
      </c>
      <c r="K50" s="6">
        <v>1.303816903</v>
      </c>
      <c r="L50" s="6">
        <v>4.790830766</v>
      </c>
      <c r="M50" s="16">
        <v>2.8146122912100502</v>
      </c>
      <c r="N50" s="16">
        <v>0.64012771298624926</v>
      </c>
      <c r="O50" s="16">
        <v>1.8793154462148687</v>
      </c>
      <c r="P50" s="16">
        <v>-2.9390368493008245</v>
      </c>
      <c r="Q50" s="16">
        <v>2.6638888888888892</v>
      </c>
      <c r="R50" s="16">
        <v>-0.2166359907459392</v>
      </c>
      <c r="S50" s="25">
        <v>2.8832496254683981</v>
      </c>
      <c r="T50" s="38">
        <f t="shared" si="3"/>
        <v>3.0468247946754872</v>
      </c>
      <c r="U50" s="25">
        <v>2.9487421526626978</v>
      </c>
      <c r="V50" s="25">
        <v>2.1534504929275666</v>
      </c>
    </row>
    <row r="51" spans="1:22">
      <c r="A51" s="5" t="s">
        <v>48</v>
      </c>
      <c r="B51" s="8">
        <v>4</v>
      </c>
      <c r="C51" s="6">
        <v>82.000401083091262</v>
      </c>
      <c r="D51" s="7">
        <v>76.039885763162658</v>
      </c>
      <c r="E51" s="6">
        <v>79.164289989785431</v>
      </c>
      <c r="F51" s="6">
        <v>113.67992346069229</v>
      </c>
      <c r="G51" s="8">
        <v>2.8093209235209233</v>
      </c>
      <c r="H51" s="8">
        <f t="shared" si="0"/>
        <v>194.27628233759646</v>
      </c>
      <c r="I51" s="8">
        <f t="shared" si="2"/>
        <v>4.962664926009424</v>
      </c>
      <c r="J51" s="6">
        <f t="shared" si="1"/>
        <v>2.4307872229999998</v>
      </c>
      <c r="K51" s="6">
        <v>0.728586136</v>
      </c>
      <c r="L51" s="6">
        <v>4.7317102909999997</v>
      </c>
      <c r="M51" s="16">
        <v>3.0773520952959599</v>
      </c>
      <c r="N51" s="16">
        <v>4.0847786317875778</v>
      </c>
      <c r="O51" s="16">
        <v>3.50647568054967</v>
      </c>
      <c r="P51" s="16">
        <v>0.36184004187989061</v>
      </c>
      <c r="Q51" s="16">
        <v>2.6374999999999997</v>
      </c>
      <c r="R51" s="16">
        <v>3.6634682253865014</v>
      </c>
      <c r="S51" s="25">
        <v>2.9004762850198151</v>
      </c>
      <c r="T51" s="38">
        <f t="shared" si="3"/>
        <v>4.0172848487817703</v>
      </c>
      <c r="U51" s="25">
        <v>3.4017198607584787</v>
      </c>
      <c r="V51" s="25">
        <v>3.0923901393354658</v>
      </c>
    </row>
    <row r="52" spans="1:22">
      <c r="A52" s="5" t="s">
        <v>49</v>
      </c>
      <c r="B52" s="8">
        <v>4</v>
      </c>
      <c r="C52" s="6">
        <v>82.745235455123932</v>
      </c>
      <c r="D52" s="7">
        <v>77.125016659910088</v>
      </c>
      <c r="E52" s="6">
        <v>80.071043037797367</v>
      </c>
      <c r="F52" s="6">
        <v>114.53791949428278</v>
      </c>
      <c r="G52" s="8">
        <v>2.7918630952380945</v>
      </c>
      <c r="H52" s="8">
        <f t="shared" si="0"/>
        <v>194.06245839554859</v>
      </c>
      <c r="I52" s="8">
        <f t="shared" si="2"/>
        <v>3.4961630246534696</v>
      </c>
      <c r="J52" s="6">
        <f t="shared" si="1"/>
        <v>-0.43952085299999943</v>
      </c>
      <c r="K52" s="6">
        <v>-0.52481970200000005</v>
      </c>
      <c r="L52" s="6">
        <v>4.5741024990000003</v>
      </c>
      <c r="M52" s="16">
        <v>2.679681759908914</v>
      </c>
      <c r="N52" s="16">
        <v>5.5557266707540354</v>
      </c>
      <c r="O52" s="16">
        <v>3.9017504430294059</v>
      </c>
      <c r="P52" s="16">
        <v>-0.91511843449193497</v>
      </c>
      <c r="Q52" s="16">
        <v>2.7805555555555554</v>
      </c>
      <c r="R52" s="16">
        <v>-2.4626265003484638</v>
      </c>
      <c r="S52" s="25">
        <v>2.8009143320438357</v>
      </c>
      <c r="T52" s="38">
        <f t="shared" si="3"/>
        <v>4.3500608775101739</v>
      </c>
      <c r="U52" s="25">
        <v>3.5160786775656039</v>
      </c>
      <c r="V52" s="25">
        <v>2.3074506051428578</v>
      </c>
    </row>
    <row r="53" spans="1:22">
      <c r="A53" s="5" t="s">
        <v>50</v>
      </c>
      <c r="B53" s="8">
        <v>3.6666666666666665</v>
      </c>
      <c r="C53" s="6">
        <v>83.048778461115816</v>
      </c>
      <c r="D53" s="7">
        <v>77.819573635380266</v>
      </c>
      <c r="E53" s="6">
        <v>80.560636913043325</v>
      </c>
      <c r="F53" s="6">
        <v>114.71183849276441</v>
      </c>
      <c r="G53" s="8">
        <v>2.8215086580086584</v>
      </c>
      <c r="H53" s="8">
        <f t="shared" si="0"/>
        <v>196.09461414144945</v>
      </c>
      <c r="I53" s="8">
        <f t="shared" si="2"/>
        <v>3.1900628854760811</v>
      </c>
      <c r="J53" s="6">
        <f t="shared" si="1"/>
        <v>4.2549171940000008</v>
      </c>
      <c r="K53" s="6">
        <v>-0.47009705299999999</v>
      </c>
      <c r="L53" s="6">
        <v>4.0360265980000003</v>
      </c>
      <c r="M53" s="16">
        <v>1.8822226290732935</v>
      </c>
      <c r="N53" s="16">
        <v>3.1069903558715195</v>
      </c>
      <c r="O53" s="16">
        <v>2.4064731288334862</v>
      </c>
      <c r="P53" s="16">
        <v>0.34577626877121403</v>
      </c>
      <c r="Q53" s="16">
        <v>2.8097222222222222</v>
      </c>
      <c r="R53" s="16">
        <v>4.3155560281709304</v>
      </c>
      <c r="S53" s="25">
        <v>2.6124968037756213</v>
      </c>
      <c r="T53" s="38">
        <f t="shared" si="3"/>
        <v>3.2702835537572668</v>
      </c>
      <c r="U53" s="25">
        <v>2.920278631315032</v>
      </c>
      <c r="V53" s="25">
        <v>-0.79583047546564201</v>
      </c>
    </row>
    <row r="54" spans="1:22">
      <c r="A54" s="5" t="s">
        <v>51</v>
      </c>
      <c r="B54" s="8">
        <v>3.5</v>
      </c>
      <c r="C54" s="6">
        <v>83.401382708307779</v>
      </c>
      <c r="D54" s="7">
        <v>78.165872214244587</v>
      </c>
      <c r="E54" s="6">
        <v>80.910240819671614</v>
      </c>
      <c r="F54" s="6">
        <v>114.20885841777448</v>
      </c>
      <c r="G54" s="8">
        <v>2.9308734848484845</v>
      </c>
      <c r="H54" s="8">
        <f t="shared" si="0"/>
        <v>198.11286428814745</v>
      </c>
      <c r="I54" s="8">
        <f t="shared" si="2"/>
        <v>2.5889347736600854</v>
      </c>
      <c r="J54" s="6">
        <f t="shared" si="1"/>
        <v>4.1808857009999993</v>
      </c>
      <c r="K54" s="6">
        <v>-0.57747060500000003</v>
      </c>
      <c r="L54" s="6">
        <v>4.6103799089999997</v>
      </c>
      <c r="M54" s="16">
        <v>2.4816704547623525</v>
      </c>
      <c r="N54" s="16">
        <v>3.2274742517870214</v>
      </c>
      <c r="O54" s="16">
        <v>2.8017724520395415</v>
      </c>
      <c r="P54" s="16">
        <v>5.7673382812465368</v>
      </c>
      <c r="Q54" s="16">
        <v>2.6750000000000003</v>
      </c>
      <c r="R54" s="16">
        <v>16.429421239684228</v>
      </c>
      <c r="S54" s="25">
        <v>2.5293239014937186</v>
      </c>
      <c r="T54" s="38">
        <f t="shared" si="3"/>
        <v>3.9144994635003769</v>
      </c>
      <c r="U54" s="25">
        <v>3.1524623324943102</v>
      </c>
      <c r="V54" s="25">
        <v>1.3576821324808197</v>
      </c>
    </row>
    <row r="55" spans="1:22">
      <c r="A55" s="5" t="s">
        <v>52</v>
      </c>
      <c r="B55" s="8">
        <v>3.25</v>
      </c>
      <c r="C55" s="6">
        <v>84.055919163149554</v>
      </c>
      <c r="D55" s="7">
        <v>78.689982396040492</v>
      </c>
      <c r="E55" s="6">
        <v>81.502718311489318</v>
      </c>
      <c r="F55" s="6">
        <v>110.65366799913238</v>
      </c>
      <c r="G55" s="8">
        <v>3.0585772727272733</v>
      </c>
      <c r="H55" s="8">
        <f t="shared" si="0"/>
        <v>200.72307618215638</v>
      </c>
      <c r="I55" s="8">
        <f t="shared" si="2"/>
        <v>3.3183638100286856</v>
      </c>
      <c r="J55" s="6">
        <f t="shared" si="1"/>
        <v>5.3752234560000005</v>
      </c>
      <c r="K55" s="6">
        <v>-0.32057420199999997</v>
      </c>
      <c r="L55" s="6">
        <v>4.3476378440000003</v>
      </c>
      <c r="M55" s="16">
        <v>3.0081655036719335</v>
      </c>
      <c r="N55" s="16">
        <v>2.2480173970386597</v>
      </c>
      <c r="O55" s="16">
        <v>2.6805449477189436</v>
      </c>
      <c r="P55" s="16">
        <v>3.0958783713123328</v>
      </c>
      <c r="Q55" s="16">
        <v>2.5597222222222222</v>
      </c>
      <c r="R55" s="16">
        <v>18.601324935917596</v>
      </c>
      <c r="S55" s="25">
        <v>2.5121148819614136</v>
      </c>
      <c r="T55" s="38">
        <f t="shared" si="3"/>
        <v>3.4851402080375919</v>
      </c>
      <c r="U55" s="25">
        <v>2.9460672323005754</v>
      </c>
      <c r="V55" s="25">
        <v>2.0410320554024253</v>
      </c>
    </row>
    <row r="56" spans="1:22">
      <c r="A56" s="5" t="s">
        <v>53</v>
      </c>
      <c r="B56" s="8">
        <v>3.25</v>
      </c>
      <c r="C56" s="6">
        <v>85.111276652604928</v>
      </c>
      <c r="D56" s="7">
        <v>80.088329622832632</v>
      </c>
      <c r="E56" s="6">
        <v>82.721275951726696</v>
      </c>
      <c r="F56" s="6">
        <v>113.00148957268136</v>
      </c>
      <c r="G56" s="8">
        <v>3.1438801984126985</v>
      </c>
      <c r="H56" s="8">
        <f t="shared" si="0"/>
        <v>202.46187867948785</v>
      </c>
      <c r="I56" s="8">
        <f t="shared" si="2"/>
        <v>4.3282046168966417</v>
      </c>
      <c r="J56" s="6">
        <f t="shared" si="1"/>
        <v>3.5103633660000004</v>
      </c>
      <c r="K56" s="6">
        <v>-0.60568920299999995</v>
      </c>
      <c r="L56" s="6">
        <v>4.6508233700000003</v>
      </c>
      <c r="M56" s="16">
        <v>4.0828502551213397</v>
      </c>
      <c r="N56" s="16">
        <v>7.2195570205193293</v>
      </c>
      <c r="O56" s="16">
        <v>5.4226413509423033</v>
      </c>
      <c r="P56" s="16">
        <v>3.2160344910992622</v>
      </c>
      <c r="Q56" s="16">
        <v>2.8499999999999996</v>
      </c>
      <c r="R56" s="16">
        <v>11.631336647496337</v>
      </c>
      <c r="S56" s="25">
        <v>2.8605539867884833</v>
      </c>
      <c r="T56" s="38">
        <f t="shared" si="3"/>
        <v>3.8422201916526575</v>
      </c>
      <c r="U56" s="25">
        <v>3.3207422617041349</v>
      </c>
      <c r="V56" s="25">
        <v>3.0883969364052577</v>
      </c>
    </row>
    <row r="57" spans="1:22">
      <c r="A57" s="5" t="s">
        <v>54</v>
      </c>
      <c r="B57" s="8">
        <v>3.3333333333333335</v>
      </c>
      <c r="C57" s="6">
        <v>85.897258729419832</v>
      </c>
      <c r="D57" s="7">
        <v>81.177431521842436</v>
      </c>
      <c r="E57" s="6">
        <v>83.651487418818235</v>
      </c>
      <c r="F57" s="6">
        <v>114.41745127203994</v>
      </c>
      <c r="G57" s="8">
        <v>3.2127402597402597</v>
      </c>
      <c r="H57" s="8">
        <f t="shared" si="0"/>
        <v>204.302135862184</v>
      </c>
      <c r="I57" s="8">
        <f t="shared" si="2"/>
        <v>4.1854906401530059</v>
      </c>
      <c r="J57" s="6">
        <f t="shared" si="1"/>
        <v>3.6856317449999993</v>
      </c>
      <c r="K57" s="6">
        <v>-0.69613159700000005</v>
      </c>
      <c r="L57" s="6">
        <v>4.0474013209999997</v>
      </c>
      <c r="M57" s="16">
        <v>4.1249639084953493</v>
      </c>
      <c r="N57" s="16">
        <v>4.9704640692006752</v>
      </c>
      <c r="O57" s="16">
        <v>4.489321235626309</v>
      </c>
      <c r="P57" s="16">
        <v>9.0294999954143584E-2</v>
      </c>
      <c r="Q57" s="16">
        <v>3.1722222222222221</v>
      </c>
      <c r="R57" s="16">
        <v>9.0532239031469111</v>
      </c>
      <c r="S57" s="25">
        <v>3.4220095900501901</v>
      </c>
      <c r="T57" s="38">
        <f t="shared" si="3"/>
        <v>4.3149271187159712</v>
      </c>
      <c r="U57" s="25">
        <v>3.8421430122592692</v>
      </c>
      <c r="V57" s="25">
        <v>3.0227181945345016</v>
      </c>
    </row>
    <row r="58" spans="1:22">
      <c r="A58" s="5" t="s">
        <v>55</v>
      </c>
      <c r="B58" s="8">
        <v>3.5833333333333335</v>
      </c>
      <c r="C58" s="6">
        <v>86.295089978190433</v>
      </c>
      <c r="D58" s="7">
        <v>81.910647884458342</v>
      </c>
      <c r="E58" s="6">
        <v>84.20890041360434</v>
      </c>
      <c r="F58" s="6">
        <v>114.40007406030185</v>
      </c>
      <c r="G58" s="8">
        <v>3.3225615079365078</v>
      </c>
      <c r="H58" s="8">
        <f t="shared" si="0"/>
        <v>208.23867051979212</v>
      </c>
      <c r="I58" s="8">
        <f t="shared" si="2"/>
        <v>5.1111300964873578</v>
      </c>
      <c r="J58" s="6">
        <f t="shared" si="1"/>
        <v>7.9329138390000002</v>
      </c>
      <c r="K58" s="6">
        <v>0.17650176400000001</v>
      </c>
      <c r="L58" s="6">
        <v>4.4423803949999998</v>
      </c>
      <c r="M58" s="16">
        <v>2.6696232198967884</v>
      </c>
      <c r="N58" s="16">
        <v>5.0863109729718081</v>
      </c>
      <c r="O58" s="16">
        <v>3.7088874657945858</v>
      </c>
      <c r="P58" s="16">
        <v>3.2443389609686735</v>
      </c>
      <c r="Q58" s="16">
        <v>3.3534722222222224</v>
      </c>
      <c r="R58" s="16">
        <v>14.390420221258982</v>
      </c>
      <c r="S58" s="25">
        <v>3.4693963519523585</v>
      </c>
      <c r="T58" s="38">
        <f t="shared" si="3"/>
        <v>4.7908064787529128</v>
      </c>
      <c r="U58" s="25">
        <v>4.0704626828424129</v>
      </c>
      <c r="V58" s="25">
        <v>2.4027624616508536</v>
      </c>
    </row>
    <row r="59" spans="1:22">
      <c r="A59" s="5" t="s">
        <v>56</v>
      </c>
      <c r="B59" s="8">
        <v>4.166666666666667</v>
      </c>
      <c r="C59" s="6">
        <v>87.079179109753795</v>
      </c>
      <c r="D59" s="7">
        <v>83.000011530285363</v>
      </c>
      <c r="E59" s="6">
        <v>85.138244173322434</v>
      </c>
      <c r="F59" s="6">
        <v>113.7445217067956</v>
      </c>
      <c r="G59" s="8">
        <v>3.4502035714285717</v>
      </c>
      <c r="H59" s="8">
        <f t="shared" si="0"/>
        <v>210.59023794714813</v>
      </c>
      <c r="I59" s="8">
        <f t="shared" si="2"/>
        <v>4.9158083627800266</v>
      </c>
      <c r="J59" s="6">
        <f t="shared" si="1"/>
        <v>4.5941540219999997</v>
      </c>
      <c r="K59" s="6">
        <v>-2.0456907999999999E-2</v>
      </c>
      <c r="L59" s="6">
        <v>5.3819887099999999</v>
      </c>
      <c r="M59" s="16">
        <v>3.5066632452795288</v>
      </c>
      <c r="N59" s="16">
        <v>4.5133896408538376</v>
      </c>
      <c r="O59" s="16">
        <v>3.9422875035413085</v>
      </c>
      <c r="P59" s="16">
        <v>4.9157119744450473</v>
      </c>
      <c r="Q59" s="16">
        <v>3.4138888888888892</v>
      </c>
      <c r="R59" s="16">
        <v>16.275111276389055</v>
      </c>
      <c r="S59" s="25">
        <v>3.5943522687158724</v>
      </c>
      <c r="T59" s="38">
        <f t="shared" si="3"/>
        <v>5.4772272187746012</v>
      </c>
      <c r="U59" s="25">
        <v>4.3887054267269132</v>
      </c>
      <c r="V59" s="25">
        <v>2.8517012736823277</v>
      </c>
    </row>
    <row r="60" spans="1:22">
      <c r="A60" s="5" t="s">
        <v>57</v>
      </c>
      <c r="B60" s="8">
        <v>4.25</v>
      </c>
      <c r="C60" s="6">
        <v>87.910812953917272</v>
      </c>
      <c r="D60" s="7">
        <v>83.255246197635941</v>
      </c>
      <c r="E60" s="6">
        <v>85.69561782154851</v>
      </c>
      <c r="F60" s="6">
        <v>114.24418828049954</v>
      </c>
      <c r="G60" s="8">
        <v>3.3172821067821068</v>
      </c>
      <c r="H60" s="8">
        <f t="shared" si="0"/>
        <v>211.25387134694421</v>
      </c>
      <c r="I60" s="8">
        <f t="shared" si="2"/>
        <v>4.3425422725503608</v>
      </c>
      <c r="J60" s="6">
        <f t="shared" si="1"/>
        <v>1.2664916769999999</v>
      </c>
      <c r="K60" s="6">
        <v>-0.36165190800000002</v>
      </c>
      <c r="L60" s="6">
        <v>2.631271677</v>
      </c>
      <c r="M60" s="16">
        <v>2.8806905319435749</v>
      </c>
      <c r="N60" s="16">
        <v>1.5538198970203476</v>
      </c>
      <c r="O60" s="16">
        <v>2.3029771265893562</v>
      </c>
      <c r="P60" s="16">
        <v>-7.1316110958889567</v>
      </c>
      <c r="Q60" s="16">
        <v>3.2291666666666665</v>
      </c>
      <c r="R60" s="16">
        <v>-14.542389923337451</v>
      </c>
      <c r="S60" s="25">
        <v>3.2939184728615123</v>
      </c>
      <c r="T60" s="38">
        <f t="shared" si="3"/>
        <v>3.9542797180532716</v>
      </c>
      <c r="U60" s="25">
        <v>3.6077175719569476</v>
      </c>
      <c r="V60" s="25">
        <v>0.17092062698047528</v>
      </c>
    </row>
    <row r="61" spans="1:22">
      <c r="A61" s="5" t="s">
        <v>58</v>
      </c>
      <c r="B61" s="8">
        <v>4.25</v>
      </c>
      <c r="C61" s="6">
        <v>88.427790780364319</v>
      </c>
      <c r="D61" s="7">
        <v>83.682241889381586</v>
      </c>
      <c r="E61" s="6">
        <v>86.169780670308512</v>
      </c>
      <c r="F61" s="6">
        <v>115.53082674847388</v>
      </c>
      <c r="G61" s="8">
        <v>3.3380259170653908</v>
      </c>
      <c r="H61" s="8">
        <f t="shared" si="0"/>
        <v>215.03940272249662</v>
      </c>
      <c r="I61" s="8">
        <f t="shared" si="2"/>
        <v>5.2555822850308402</v>
      </c>
      <c r="J61" s="6">
        <f t="shared" si="1"/>
        <v>7.3627123909999996</v>
      </c>
      <c r="K61" s="6">
        <v>0.246012387</v>
      </c>
      <c r="L61" s="6">
        <v>4.9320552109999998</v>
      </c>
      <c r="M61" s="16">
        <v>2.7401321502308118</v>
      </c>
      <c r="N61" s="16">
        <v>1.3360837082553534</v>
      </c>
      <c r="O61" s="16">
        <v>2.129834985457002</v>
      </c>
      <c r="P61" s="16">
        <v>0.45038629434523969</v>
      </c>
      <c r="Q61" s="16">
        <v>2.8270833333333329</v>
      </c>
      <c r="R61" s="16">
        <v>2.5248618023663294</v>
      </c>
      <c r="S61" s="25">
        <v>2.9487473939681985</v>
      </c>
      <c r="T61" s="38">
        <f t="shared" si="3"/>
        <v>3.0855994339574266</v>
      </c>
      <c r="U61" s="25">
        <v>3.017803797019436</v>
      </c>
      <c r="V61" s="25">
        <v>0.26089467122611953</v>
      </c>
    </row>
    <row r="62" spans="1:22">
      <c r="A62" s="5" t="s">
        <v>59</v>
      </c>
      <c r="B62" s="8">
        <v>4.25</v>
      </c>
      <c r="C62" s="6">
        <v>88.850861461055501</v>
      </c>
      <c r="D62" s="7">
        <v>84.987918776739534</v>
      </c>
      <c r="E62" s="6">
        <v>87.012809881326589</v>
      </c>
      <c r="F62" s="6">
        <v>116.54444516748786</v>
      </c>
      <c r="G62" s="8">
        <v>3.394734753550543</v>
      </c>
      <c r="H62" s="8">
        <f t="shared" si="0"/>
        <v>216.7494947907096</v>
      </c>
      <c r="I62" s="8">
        <f t="shared" si="2"/>
        <v>4.0870527312114007</v>
      </c>
      <c r="J62" s="6">
        <f t="shared" si="1"/>
        <v>3.2191301989999999</v>
      </c>
      <c r="K62" s="6">
        <v>-9.4825415999999996E-2</v>
      </c>
      <c r="L62" s="6">
        <v>4.5824814109999998</v>
      </c>
      <c r="M62" s="16">
        <v>2.7048867458957737</v>
      </c>
      <c r="N62" s="16">
        <v>7.9585749104845283</v>
      </c>
      <c r="O62" s="16">
        <v>4.9533002476797705</v>
      </c>
      <c r="P62" s="16">
        <v>5.7929911395470768</v>
      </c>
      <c r="Q62" s="16">
        <v>2.8527777777777779</v>
      </c>
      <c r="R62" s="16">
        <v>6.970633739338461</v>
      </c>
      <c r="S62" s="25">
        <v>2.9575861045423535</v>
      </c>
      <c r="T62" s="38">
        <f t="shared" si="3"/>
        <v>3.7568630840546291</v>
      </c>
      <c r="U62" s="25">
        <v>3.3254530207009747</v>
      </c>
      <c r="V62" s="25">
        <v>0.87399891907593563</v>
      </c>
    </row>
    <row r="63" spans="1:22">
      <c r="A63" s="5" t="s">
        <v>60</v>
      </c>
      <c r="B63" s="8">
        <v>4.25</v>
      </c>
      <c r="C63" s="6">
        <v>89.486213471456281</v>
      </c>
      <c r="D63" s="7">
        <v>86.506385465615722</v>
      </c>
      <c r="E63" s="6">
        <v>88.068362361292714</v>
      </c>
      <c r="F63" s="6">
        <v>117.28010938613617</v>
      </c>
      <c r="G63" s="8">
        <v>3.2878547101449276</v>
      </c>
      <c r="H63" s="8">
        <f t="shared" si="0"/>
        <v>218.57432683905921</v>
      </c>
      <c r="I63" s="8">
        <f t="shared" si="2"/>
        <v>3.791291073005425</v>
      </c>
      <c r="J63" s="6">
        <f t="shared" si="1"/>
        <v>3.4104010950000001</v>
      </c>
      <c r="K63" s="6">
        <v>-0.33593369200000001</v>
      </c>
      <c r="L63" s="6">
        <v>4.3748341990000004</v>
      </c>
      <c r="M63" s="16">
        <v>2.7243794869986404</v>
      </c>
      <c r="N63" s="16">
        <v>7.0661548269488339</v>
      </c>
      <c r="O63" s="16">
        <v>4.599186947766043</v>
      </c>
      <c r="P63" s="16">
        <v>-3.53143475212222</v>
      </c>
      <c r="Q63" s="16">
        <v>2.9437500000000001</v>
      </c>
      <c r="R63" s="16">
        <v>-12.011262652288968</v>
      </c>
      <c r="S63" s="25">
        <v>2.7624988341013568</v>
      </c>
      <c r="T63" s="38">
        <f t="shared" si="3"/>
        <v>4.2245463231664075</v>
      </c>
      <c r="U63" s="25">
        <v>3.4883178330158859</v>
      </c>
      <c r="V63" s="25">
        <v>-1.2207874789203488</v>
      </c>
    </row>
    <row r="64" spans="1:22">
      <c r="A64" s="5" t="s">
        <v>61</v>
      </c>
      <c r="B64" s="8">
        <v>4.083333333333333</v>
      </c>
      <c r="C64" s="6">
        <v>90.168751395429538</v>
      </c>
      <c r="D64" s="7">
        <v>86.450159466901411</v>
      </c>
      <c r="E64" s="6">
        <v>88.399384276329087</v>
      </c>
      <c r="F64" s="6">
        <v>117.50353692169442</v>
      </c>
      <c r="G64" s="8">
        <v>3.2626749158249155</v>
      </c>
      <c r="H64" s="8">
        <f t="shared" si="0"/>
        <v>219.93361170210687</v>
      </c>
      <c r="I64" s="8">
        <f t="shared" si="2"/>
        <v>4.1086775356215242</v>
      </c>
      <c r="J64" s="6">
        <f t="shared" si="1"/>
        <v>2.5108481009999997</v>
      </c>
      <c r="K64" s="6">
        <v>-0.86315712200000005</v>
      </c>
      <c r="L64" s="6">
        <v>4.6197418209999999</v>
      </c>
      <c r="M64" s="16">
        <v>2.1202510027109822</v>
      </c>
      <c r="N64" s="16">
        <v>-0.35682817988051951</v>
      </c>
      <c r="O64" s="16">
        <v>1.0292585150226907</v>
      </c>
      <c r="P64" s="16">
        <v>-3.1202669243306613</v>
      </c>
      <c r="Q64" s="16">
        <v>2.9536111111111114</v>
      </c>
      <c r="R64" s="16">
        <v>-3.0283591102020169</v>
      </c>
      <c r="S64" s="25">
        <v>2.5720787319348126</v>
      </c>
      <c r="T64" s="38">
        <f t="shared" si="3"/>
        <v>3.837491828059953</v>
      </c>
      <c r="U64" s="25">
        <v>3.1646837063511901</v>
      </c>
      <c r="V64" s="25">
        <v>-0.17097830434902317</v>
      </c>
    </row>
    <row r="65" spans="1:22">
      <c r="A65" s="5" t="s">
        <v>62</v>
      </c>
      <c r="B65" s="8">
        <v>3.6666666666666665</v>
      </c>
      <c r="C65" s="6">
        <v>90.604173973289221</v>
      </c>
      <c r="D65" s="7">
        <v>86.700250840910641</v>
      </c>
      <c r="E65" s="6">
        <v>88.746623223250253</v>
      </c>
      <c r="F65" s="6">
        <v>117.70900220011777</v>
      </c>
      <c r="G65" s="8">
        <v>3.2455065124933546</v>
      </c>
      <c r="H65" s="8">
        <f t="shared" si="0"/>
        <v>223.63347306334921</v>
      </c>
      <c r="I65" s="8">
        <f t="shared" si="2"/>
        <v>3.9965095847773711</v>
      </c>
      <c r="J65" s="6">
        <f t="shared" si="1"/>
        <v>6.9007640749999997</v>
      </c>
      <c r="K65" s="6">
        <v>-5.2604678000000002E-2</v>
      </c>
      <c r="L65" s="6">
        <v>3.658554299</v>
      </c>
      <c r="M65" s="16">
        <v>2.3067717067782656</v>
      </c>
      <c r="N65" s="16">
        <v>0.31926974070157765</v>
      </c>
      <c r="O65" s="16">
        <v>1.4353177021179553</v>
      </c>
      <c r="P65" s="16">
        <v>-1.0523871290615161</v>
      </c>
      <c r="Q65" s="16">
        <v>2.7749999999999999</v>
      </c>
      <c r="R65" s="16">
        <v>-2.0882701069887211</v>
      </c>
      <c r="S65" s="25">
        <v>2.4637443245861146</v>
      </c>
      <c r="T65" s="38">
        <f t="shared" si="3"/>
        <v>3.6065106328275931</v>
      </c>
      <c r="U65" s="25">
        <v>2.9888460097502456</v>
      </c>
      <c r="V65" s="25">
        <v>-0.54646082339059321</v>
      </c>
    </row>
    <row r="66" spans="1:22">
      <c r="A66" s="5" t="s">
        <v>63</v>
      </c>
      <c r="B66" s="8">
        <v>3.3333333333333335</v>
      </c>
      <c r="C66" s="6">
        <v>90.841949947616897</v>
      </c>
      <c r="D66" s="7">
        <v>85.810125992727947</v>
      </c>
      <c r="E66" s="6">
        <v>88.447725459960779</v>
      </c>
      <c r="F66" s="6">
        <v>118.21922221189304</v>
      </c>
      <c r="G66" s="8">
        <v>3.245917824865193</v>
      </c>
      <c r="H66" s="8">
        <f t="shared" si="0"/>
        <v>224.7227552818114</v>
      </c>
      <c r="I66" s="8">
        <f t="shared" si="2"/>
        <v>3.6785601271184873</v>
      </c>
      <c r="J66" s="6">
        <f t="shared" si="1"/>
        <v>1.9626161550000001</v>
      </c>
      <c r="K66" s="6">
        <v>-0.74221006700000003</v>
      </c>
      <c r="L66" s="6">
        <v>4.7210377110000001</v>
      </c>
      <c r="M66" s="16">
        <v>1.7900088436942907</v>
      </c>
      <c r="N66" s="16">
        <v>-3.2439794000972522</v>
      </c>
      <c r="O66" s="16">
        <v>-0.42559489758678959</v>
      </c>
      <c r="P66" s="16">
        <v>1.9606590674550839</v>
      </c>
      <c r="Q66" s="16">
        <v>2.4791666666666665</v>
      </c>
      <c r="R66" s="16">
        <v>5.0702787630907409E-2</v>
      </c>
      <c r="S66" s="25">
        <v>2.2347956487952514</v>
      </c>
      <c r="T66" s="38">
        <f t="shared" si="3"/>
        <v>0.96744011128021157</v>
      </c>
      <c r="U66" s="25">
        <v>1.6431456539960809</v>
      </c>
      <c r="V66" s="25">
        <v>-1.4596326237456325</v>
      </c>
    </row>
    <row r="67" spans="1:22">
      <c r="A67" s="5" t="s">
        <v>64</v>
      </c>
      <c r="B67" s="8">
        <v>2.9166666666666665</v>
      </c>
      <c r="C67" s="6">
        <v>91.253009314692051</v>
      </c>
      <c r="D67" s="7">
        <v>86.28024633320338</v>
      </c>
      <c r="E67" s="6">
        <v>88.886651844076866</v>
      </c>
      <c r="F67" s="6">
        <v>118.59881751417684</v>
      </c>
      <c r="G67" s="8">
        <v>3.2384805555555558</v>
      </c>
      <c r="H67" s="8">
        <f t="shared" si="0"/>
        <v>228.54681019805585</v>
      </c>
      <c r="I67" s="8">
        <f t="shared" si="2"/>
        <v>4.5625135866663697</v>
      </c>
      <c r="J67" s="6">
        <f t="shared" si="1"/>
        <v>6.982428702</v>
      </c>
      <c r="K67" s="6">
        <v>-0.21920156700000001</v>
      </c>
      <c r="L67" s="6">
        <v>4.890394702</v>
      </c>
      <c r="M67" s="16">
        <v>1.6817782096321565</v>
      </c>
      <c r="N67" s="16">
        <v>1.7104396572753089</v>
      </c>
      <c r="O67" s="16">
        <v>1.6941688515482056</v>
      </c>
      <c r="P67" s="16">
        <v>1.340713973798513</v>
      </c>
      <c r="Q67" s="16">
        <v>2.1979166666666665</v>
      </c>
      <c r="R67" s="16">
        <v>-0.91336226740003079</v>
      </c>
      <c r="S67" s="25">
        <v>1.9743943774042094</v>
      </c>
      <c r="T67" s="38">
        <f t="shared" si="3"/>
        <v>-0.26141322538812517</v>
      </c>
      <c r="U67" s="25">
        <v>0.92994410529689819</v>
      </c>
      <c r="V67" s="25">
        <v>-0.23832964128984724</v>
      </c>
    </row>
    <row r="68" spans="1:22">
      <c r="A68" s="5" t="s">
        <v>65</v>
      </c>
      <c r="B68" s="8">
        <v>2.75</v>
      </c>
      <c r="C68" s="6">
        <v>92.011565088785332</v>
      </c>
      <c r="D68" s="7">
        <v>86.180397437729326</v>
      </c>
      <c r="E68" s="6">
        <v>89.236869094140658</v>
      </c>
      <c r="F68" s="6">
        <v>120.19693501905738</v>
      </c>
      <c r="G68" s="8">
        <v>3.2583962121212124</v>
      </c>
      <c r="H68" s="8">
        <f t="shared" ref="H68:H89" si="4">H67*(1+J68/100)^(1/4)</f>
        <v>232.41656151089046</v>
      </c>
      <c r="I68" s="8">
        <f t="shared" si="2"/>
        <v>5.6757808468545221</v>
      </c>
      <c r="J68" s="6">
        <f t="shared" si="1"/>
        <v>6.9467594730000002</v>
      </c>
      <c r="K68" s="6">
        <v>0.81831413500000005</v>
      </c>
      <c r="L68" s="6">
        <v>2.7966966649999998</v>
      </c>
      <c r="M68" s="16">
        <v>2.4121638920409305</v>
      </c>
      <c r="N68" s="16">
        <v>-0.49751435532107147</v>
      </c>
      <c r="O68" s="16">
        <v>1.1464330900174513</v>
      </c>
      <c r="P68" s="16">
        <v>2.0462031177519657</v>
      </c>
      <c r="Q68" s="16">
        <v>2.2194444444444446</v>
      </c>
      <c r="R68" s="16">
        <v>2.482661023409416</v>
      </c>
      <c r="S68" s="25">
        <v>2.0471903792425694</v>
      </c>
      <c r="T68" s="38">
        <f t="shared" si="3"/>
        <v>-0.31204341418869319</v>
      </c>
      <c r="U68" s="25">
        <v>0.95919623312514801</v>
      </c>
      <c r="V68" s="25">
        <v>1.0659101361146117</v>
      </c>
    </row>
    <row r="69" spans="1:22">
      <c r="A69" s="5" t="s">
        <v>66</v>
      </c>
      <c r="B69" s="8">
        <v>2.75</v>
      </c>
      <c r="C69" s="6">
        <v>92.55450931919718</v>
      </c>
      <c r="D69" s="7">
        <v>87.016759800960983</v>
      </c>
      <c r="E69" s="6">
        <v>89.919557138450685</v>
      </c>
      <c r="F69" s="6">
        <v>122.00826159709958</v>
      </c>
      <c r="G69" s="8">
        <v>3.2919972222222227</v>
      </c>
      <c r="H69" s="8">
        <f t="shared" si="4"/>
        <v>232.1286441077371</v>
      </c>
      <c r="I69" s="8">
        <f t="shared" si="2"/>
        <v>3.7987028185093834</v>
      </c>
      <c r="J69" s="6">
        <f t="shared" ref="J69:J90" si="5">L69+4*(K69-K68)</f>
        <v>-0.49459958500000001</v>
      </c>
      <c r="K69" s="6">
        <v>-0.280639527</v>
      </c>
      <c r="L69" s="6">
        <v>3.901215063</v>
      </c>
      <c r="M69" s="16">
        <v>2.7588430311312084</v>
      </c>
      <c r="N69" s="16">
        <v>3.082879110122061</v>
      </c>
      <c r="O69" s="16">
        <v>2.8982746480314736</v>
      </c>
      <c r="P69" s="16">
        <v>3.6492664018137777</v>
      </c>
      <c r="Q69" s="16">
        <v>2.3902777777777779</v>
      </c>
      <c r="R69" s="16">
        <v>4.1890963866482389</v>
      </c>
      <c r="S69" s="25">
        <v>2.1597351317826918</v>
      </c>
      <c r="T69" s="38">
        <f t="shared" si="3"/>
        <v>0.3650611814619964</v>
      </c>
      <c r="U69" s="25">
        <v>1.3212663471662056</v>
      </c>
      <c r="V69" s="25">
        <v>2.2456685978123003</v>
      </c>
    </row>
    <row r="70" spans="1:22">
      <c r="A70" s="5" t="s">
        <v>67</v>
      </c>
      <c r="B70" s="8">
        <v>2.75</v>
      </c>
      <c r="C70" s="6">
        <v>92.810016601903968</v>
      </c>
      <c r="D70" s="7">
        <v>87.484091596594737</v>
      </c>
      <c r="E70" s="6">
        <v>90.275723356938059</v>
      </c>
      <c r="F70" s="6">
        <v>122.83741842521151</v>
      </c>
      <c r="G70" s="8">
        <v>3.3575368022328553</v>
      </c>
      <c r="H70" s="8">
        <f t="shared" si="4"/>
        <v>236.44391266431134</v>
      </c>
      <c r="I70" s="8">
        <f t="shared" si="2"/>
        <v>5.2158302205760805</v>
      </c>
      <c r="J70" s="6">
        <f t="shared" si="5"/>
        <v>7.6459292470000007</v>
      </c>
      <c r="K70" s="6">
        <v>0.447400307</v>
      </c>
      <c r="L70" s="6">
        <v>4.7337699110000004</v>
      </c>
      <c r="M70" s="16">
        <v>1.7876990290728534</v>
      </c>
      <c r="N70" s="16">
        <v>3.4346502118720146</v>
      </c>
      <c r="O70" s="16">
        <v>2.4947407719672077</v>
      </c>
      <c r="P70" s="16">
        <v>5.7005529645909991</v>
      </c>
      <c r="Q70" s="16">
        <v>2.4722222222222219</v>
      </c>
      <c r="R70" s="16">
        <v>8.204491013056515</v>
      </c>
      <c r="S70" s="25">
        <v>2.1591555757422221</v>
      </c>
      <c r="T70" s="38">
        <f t="shared" si="3"/>
        <v>1.9507786342239513</v>
      </c>
      <c r="U70" s="25">
        <v>2.0561249748225263</v>
      </c>
      <c r="V70" s="25">
        <v>3.1706283303023941</v>
      </c>
    </row>
    <row r="71" spans="1:22">
      <c r="A71" s="5" t="s">
        <v>68</v>
      </c>
      <c r="B71" s="8">
        <v>2.75</v>
      </c>
      <c r="C71" s="6">
        <v>93.488267810038565</v>
      </c>
      <c r="D71" s="7">
        <v>87.790318153241785</v>
      </c>
      <c r="E71" s="6">
        <v>90.777142030719631</v>
      </c>
      <c r="F71" s="6">
        <v>122.53823649716465</v>
      </c>
      <c r="G71" s="8">
        <v>3.3233430375180375</v>
      </c>
      <c r="H71" s="8">
        <f t="shared" si="4"/>
        <v>236.92769691429962</v>
      </c>
      <c r="I71" s="8">
        <f t="shared" ref="I71:I90" si="6">H71/H67*100-100</f>
        <v>3.6670328975412048</v>
      </c>
      <c r="J71" s="6">
        <f t="shared" si="5"/>
        <v>0.82094914800000041</v>
      </c>
      <c r="K71" s="6">
        <v>-0.396157182</v>
      </c>
      <c r="L71" s="6">
        <v>4.1951791040000002</v>
      </c>
      <c r="M71" s="16">
        <v>2.8213180771013757</v>
      </c>
      <c r="N71" s="16">
        <v>0.86645331058632369</v>
      </c>
      <c r="O71" s="16">
        <v>1.9738261964640902</v>
      </c>
      <c r="P71" s="16">
        <v>-1.7002539231401492</v>
      </c>
      <c r="Q71" s="16">
        <v>2.3993055555555554</v>
      </c>
      <c r="R71" s="16">
        <v>-4.0118635649200263</v>
      </c>
      <c r="S71" s="25">
        <v>2.4441829516721914</v>
      </c>
      <c r="T71" s="38">
        <f t="shared" si="3"/>
        <v>1.7501941454903829</v>
      </c>
      <c r="U71" s="25">
        <v>2.1262159149356474</v>
      </c>
      <c r="V71" s="25">
        <v>2.3877936638680097</v>
      </c>
    </row>
    <row r="72" spans="1:22">
      <c r="A72" s="5" t="s">
        <v>69</v>
      </c>
      <c r="B72" s="8">
        <v>2.75</v>
      </c>
      <c r="C72" s="6">
        <v>94.298214839548265</v>
      </c>
      <c r="D72" s="7">
        <v>88.419501319516243</v>
      </c>
      <c r="E72" s="6">
        <v>91.501026386263746</v>
      </c>
      <c r="F72" s="6">
        <v>123.56083170648571</v>
      </c>
      <c r="G72" s="8">
        <v>3.3206128787878786</v>
      </c>
      <c r="H72" s="8">
        <f t="shared" si="4"/>
        <v>239.4462247284616</v>
      </c>
      <c r="I72" s="8">
        <f t="shared" si="6"/>
        <v>3.0245965140663031</v>
      </c>
      <c r="J72" s="6">
        <f t="shared" si="5"/>
        <v>4.3202561719999997</v>
      </c>
      <c r="K72" s="6">
        <v>-0.48688533299999998</v>
      </c>
      <c r="L72" s="6">
        <v>4.6831687759999996</v>
      </c>
      <c r="M72" s="16">
        <v>2.5863676427137605</v>
      </c>
      <c r="N72" s="16">
        <v>3.1301632150459113</v>
      </c>
      <c r="O72" s="16">
        <v>2.8202542380081796</v>
      </c>
      <c r="P72" s="16">
        <v>-1.1062140414694444</v>
      </c>
      <c r="Q72" s="16">
        <v>2.4430555555555551</v>
      </c>
      <c r="R72" s="16">
        <v>-0.32819919743110049</v>
      </c>
      <c r="S72" s="25">
        <v>2.4877197441934173</v>
      </c>
      <c r="T72" s="38">
        <f t="shared" ref="T72:T90" si="7">D72/D68*100-100</f>
        <v>2.5981591502926165</v>
      </c>
      <c r="U72" s="25">
        <v>2.5461277541190208</v>
      </c>
      <c r="V72" s="25">
        <v>1.5877222306465821</v>
      </c>
    </row>
    <row r="73" spans="1:22">
      <c r="A73" s="5" t="s">
        <v>70</v>
      </c>
      <c r="B73" s="8">
        <v>2.5833333333333335</v>
      </c>
      <c r="C73" s="6">
        <v>94.563367453443007</v>
      </c>
      <c r="D73" s="7">
        <v>88.584682142749557</v>
      </c>
      <c r="E73" s="6">
        <v>91.718610780081193</v>
      </c>
      <c r="F73" s="6">
        <v>123.80297759598403</v>
      </c>
      <c r="G73" s="8">
        <v>3.3417104761904759</v>
      </c>
      <c r="H73" s="8">
        <f t="shared" si="4"/>
        <v>241.88565401429611</v>
      </c>
      <c r="I73" s="8">
        <f t="shared" si="6"/>
        <v>4.2032769992963495</v>
      </c>
      <c r="J73" s="6">
        <f t="shared" si="5"/>
        <v>4.1378171429999995</v>
      </c>
      <c r="K73" s="6">
        <v>-0.53153501400000003</v>
      </c>
      <c r="L73" s="6">
        <v>4.3164158669999999</v>
      </c>
      <c r="M73" s="16">
        <v>1.5405899241329291</v>
      </c>
      <c r="N73" s="16">
        <v>-0.33382681245809342</v>
      </c>
      <c r="O73" s="16">
        <v>0.72967197383229099</v>
      </c>
      <c r="P73" s="16">
        <v>0.35644684706865881</v>
      </c>
      <c r="Q73" s="16">
        <v>2.2784722222222222</v>
      </c>
      <c r="R73" s="16">
        <v>2.5657331774231906</v>
      </c>
      <c r="S73" s="25">
        <v>2.1826001701260367</v>
      </c>
      <c r="T73" s="38">
        <f t="shared" si="7"/>
        <v>1.8018624749703207</v>
      </c>
      <c r="U73" s="25">
        <v>2.0015091459711476</v>
      </c>
      <c r="V73" s="25">
        <v>0.77109640978778593</v>
      </c>
    </row>
    <row r="74" spans="1:22">
      <c r="A74" s="5" t="s">
        <v>71</v>
      </c>
      <c r="B74" s="8">
        <v>2.3333333333333335</v>
      </c>
      <c r="C74" s="6">
        <v>94.958516098850978</v>
      </c>
      <c r="D74" s="7">
        <v>88.688541878925548</v>
      </c>
      <c r="E74" s="6">
        <v>91.975159377928208</v>
      </c>
      <c r="F74" s="6">
        <v>123.77368318304362</v>
      </c>
      <c r="G74" s="8">
        <v>3.3622174603174599</v>
      </c>
      <c r="H74" s="8">
        <f t="shared" si="4"/>
        <v>244.1570011206118</v>
      </c>
      <c r="I74" s="8">
        <f t="shared" si="6"/>
        <v>3.2621218154391727</v>
      </c>
      <c r="J74" s="6">
        <f t="shared" si="5"/>
        <v>3.8093046259999999</v>
      </c>
      <c r="K74" s="6">
        <v>-0.60761807000000001</v>
      </c>
      <c r="L74" s="6">
        <v>4.1136368499999998</v>
      </c>
      <c r="M74" s="16">
        <v>2.2662027211016955</v>
      </c>
      <c r="N74" s="16">
        <v>1.596364477091039</v>
      </c>
      <c r="O74" s="16">
        <v>1.9779228118534942</v>
      </c>
      <c r="P74" s="16">
        <v>0.31019381466106388</v>
      </c>
      <c r="Q74" s="16">
        <v>2.2124999999999999</v>
      </c>
      <c r="R74" s="16">
        <v>2.4773569951574093</v>
      </c>
      <c r="S74" s="25">
        <v>2.3024790755129754</v>
      </c>
      <c r="T74" s="38">
        <f t="shared" si="7"/>
        <v>1.3767649184548389</v>
      </c>
      <c r="U74" s="25">
        <v>1.8726825678956116</v>
      </c>
      <c r="V74" s="25">
        <v>-0.53897367197137669</v>
      </c>
    </row>
    <row r="75" spans="1:22">
      <c r="A75" s="5" t="s">
        <v>72</v>
      </c>
      <c r="B75" s="8">
        <v>1.9166666666666667</v>
      </c>
      <c r="C75" s="6">
        <v>95.477704650096953</v>
      </c>
      <c r="D75" s="7">
        <v>89.169357989177215</v>
      </c>
      <c r="E75" s="6">
        <v>92.475746913492074</v>
      </c>
      <c r="F75" s="6">
        <v>123.3562319110037</v>
      </c>
      <c r="G75" s="8">
        <v>3.4030257575757576</v>
      </c>
      <c r="H75" s="8">
        <f t="shared" si="4"/>
        <v>236.81745968468201</v>
      </c>
      <c r="I75" s="8">
        <f t="shared" si="6"/>
        <v>-4.6527793522372463E-2</v>
      </c>
      <c r="J75" s="6">
        <f t="shared" si="5"/>
        <v>-11.492893172999999</v>
      </c>
      <c r="K75" s="6">
        <v>-2.5283401759999999</v>
      </c>
      <c r="L75" s="6">
        <v>-3.810004749</v>
      </c>
      <c r="M75" s="16">
        <v>2.1064988687478081</v>
      </c>
      <c r="N75" s="16">
        <v>1.2528673079010177</v>
      </c>
      <c r="O75" s="16">
        <v>1.7393200766464778</v>
      </c>
      <c r="P75" s="16">
        <v>-0.47874367001758955</v>
      </c>
      <c r="Q75" s="16">
        <v>2.0298611111111113</v>
      </c>
      <c r="R75" s="16">
        <v>4.9440326175012705</v>
      </c>
      <c r="S75" s="25">
        <v>2.1242105975243009</v>
      </c>
      <c r="T75" s="38">
        <f t="shared" si="7"/>
        <v>1.5708336237354246</v>
      </c>
      <c r="U75" s="25">
        <v>1.814063611339356</v>
      </c>
      <c r="V75" s="25">
        <v>-0.23141796994761155</v>
      </c>
    </row>
    <row r="76" spans="1:22">
      <c r="A76" s="5" t="s">
        <v>73</v>
      </c>
      <c r="B76" s="8">
        <v>0.25</v>
      </c>
      <c r="C76" s="6">
        <v>96.070977120288546</v>
      </c>
      <c r="D76" s="7">
        <v>89.739022283517841</v>
      </c>
      <c r="E76" s="6">
        <v>93.058129003811928</v>
      </c>
      <c r="F76" s="37">
        <f>F75*(1+P76/100)^(1/4)</f>
        <v>123.3473463834238</v>
      </c>
      <c r="G76" s="8">
        <v>3.4296055555555554</v>
      </c>
      <c r="H76" s="8">
        <f>H75*(1+J76/100)^(1/4)</f>
        <v>203.90760423356315</v>
      </c>
      <c r="I76" s="8">
        <f t="shared" si="6"/>
        <v>-14.842004936682628</v>
      </c>
      <c r="J76" s="6">
        <f t="shared" si="5"/>
        <v>-45.035938685999994</v>
      </c>
      <c r="K76" s="6">
        <v>-7.4933846749999997</v>
      </c>
      <c r="L76" s="6">
        <v>-25.175760690000001</v>
      </c>
      <c r="M76" s="16">
        <v>1.6418256933682596</v>
      </c>
      <c r="N76" s="16">
        <v>3.4564449494301375</v>
      </c>
      <c r="O76" s="16">
        <v>2.4170795031414061</v>
      </c>
      <c r="P76" s="16">
        <v>-2.8809464855705791E-2</v>
      </c>
      <c r="Q76" s="16">
        <v>1.476388888888889</v>
      </c>
      <c r="R76" s="16">
        <v>3.1610492908227261</v>
      </c>
      <c r="S76" s="25">
        <v>1.8883228865705037</v>
      </c>
      <c r="T76" s="38">
        <f t="shared" si="7"/>
        <v>1.4923415584909634</v>
      </c>
      <c r="U76" s="25">
        <v>1.7141091895885863</v>
      </c>
      <c r="V76" s="25">
        <v>3.9212649473396866E-2</v>
      </c>
    </row>
    <row r="77" spans="1:22">
      <c r="A77" s="5" t="s">
        <v>74</v>
      </c>
      <c r="B77" s="8">
        <v>0.25</v>
      </c>
      <c r="C77" s="6">
        <v>96.272610475105921</v>
      </c>
      <c r="D77" s="7">
        <v>90.151622046242622</v>
      </c>
      <c r="E77" s="6">
        <v>93.35994767055648</v>
      </c>
      <c r="F77" s="37">
        <f t="shared" ref="F77:F90" si="8">F76*(1+P77/100)^(1/4)</f>
        <v>124.99673570682023</v>
      </c>
      <c r="G77" s="8">
        <v>3.5451352813852814</v>
      </c>
      <c r="H77" s="8">
        <f t="shared" si="4"/>
        <v>236.12974464829477</v>
      </c>
      <c r="I77" s="8">
        <f t="shared" si="6"/>
        <v>-2.3795993149974777</v>
      </c>
      <c r="J77" s="6">
        <f t="shared" si="5"/>
        <v>79.832880935999995</v>
      </c>
      <c r="K77" s="6">
        <v>-3.4570535360000001</v>
      </c>
      <c r="L77" s="6">
        <v>63.687556379999997</v>
      </c>
      <c r="M77" s="16">
        <v>1.2465815065483943</v>
      </c>
      <c r="N77" s="16">
        <v>0.72113319522182362</v>
      </c>
      <c r="O77" s="16">
        <v>1.0204212467241236</v>
      </c>
      <c r="P77" s="16">
        <v>5.4570074024747228</v>
      </c>
      <c r="Q77" s="16">
        <v>1.5062499999999999</v>
      </c>
      <c r="R77" s="16">
        <v>14.170671014147395</v>
      </c>
      <c r="S77" s="25">
        <v>1.8144888512921842</v>
      </c>
      <c r="T77" s="38">
        <f t="shared" si="7"/>
        <v>1.7688610102681395</v>
      </c>
      <c r="U77" s="25">
        <v>1.7874275723744004</v>
      </c>
      <c r="V77" s="25">
        <v>1.2867897651344773</v>
      </c>
    </row>
    <row r="78" spans="1:22">
      <c r="A78" s="5" t="s">
        <v>75</v>
      </c>
      <c r="B78" s="8">
        <v>0.25</v>
      </c>
      <c r="C78" s="6">
        <v>96.602622890302996</v>
      </c>
      <c r="D78" s="7">
        <v>90.639769450873928</v>
      </c>
      <c r="E78" s="6">
        <v>93.76552992811493</v>
      </c>
      <c r="F78" s="37">
        <f t="shared" si="8"/>
        <v>126.69590261163077</v>
      </c>
      <c r="G78" s="8">
        <v>3.6019981962481959</v>
      </c>
      <c r="H78" s="8">
        <f t="shared" si="4"/>
        <v>248.14077935445286</v>
      </c>
      <c r="I78" s="8">
        <f t="shared" si="6"/>
        <v>1.6316461193234915</v>
      </c>
      <c r="J78" s="6">
        <f t="shared" si="5"/>
        <v>21.952238879999999</v>
      </c>
      <c r="K78" s="6">
        <v>-1.799657386</v>
      </c>
      <c r="L78" s="6">
        <v>15.32265428</v>
      </c>
      <c r="M78" s="16">
        <v>1.8732937524281512</v>
      </c>
      <c r="N78" s="16">
        <v>3.506041950517802</v>
      </c>
      <c r="O78" s="16">
        <v>2.5723647395366589</v>
      </c>
      <c r="P78" s="16">
        <v>5.5493573372038529</v>
      </c>
      <c r="Q78" s="16">
        <v>1.7149999999999999</v>
      </c>
      <c r="R78" s="16">
        <v>6.5719014354468364</v>
      </c>
      <c r="S78" s="25">
        <v>1.7165542695427138</v>
      </c>
      <c r="T78" s="38">
        <f t="shared" si="7"/>
        <v>2.2000898093601791</v>
      </c>
      <c r="U78" s="25">
        <v>1.9354373033423578</v>
      </c>
      <c r="V78" s="25">
        <v>2.5841909261632656</v>
      </c>
    </row>
    <row r="79" spans="1:22">
      <c r="A79" s="5" t="s">
        <v>76</v>
      </c>
      <c r="B79" s="8">
        <v>0.25</v>
      </c>
      <c r="C79" s="6">
        <v>97.085041769297845</v>
      </c>
      <c r="D79" s="7">
        <v>92.370184421116235</v>
      </c>
      <c r="E79" s="6">
        <v>94.841635199428879</v>
      </c>
      <c r="F79" s="37">
        <f t="shared" si="8"/>
        <v>130.65599561539761</v>
      </c>
      <c r="G79" s="8">
        <v>3.6593340579710145</v>
      </c>
      <c r="H79" s="8">
        <f t="shared" si="4"/>
        <v>248.55194670057043</v>
      </c>
      <c r="I79" s="8">
        <f>H79/H75*100-100</f>
        <v>4.9550768053642003</v>
      </c>
      <c r="J79" s="6">
        <f t="shared" si="5"/>
        <v>0.66444609100000029</v>
      </c>
      <c r="K79" s="6">
        <v>-0.85465582299999998</v>
      </c>
      <c r="L79" s="6">
        <v>-3.1155601609999999</v>
      </c>
      <c r="M79" s="16">
        <v>1.9719137623994465</v>
      </c>
      <c r="N79" s="16">
        <v>7.8658300214395016</v>
      </c>
      <c r="O79" s="16">
        <v>4.4793536132873735</v>
      </c>
      <c r="P79" s="16">
        <v>13.101169362193943</v>
      </c>
      <c r="Q79" s="16">
        <v>2.0855555555555561</v>
      </c>
      <c r="R79" s="16">
        <v>6.5207625815368209</v>
      </c>
      <c r="S79" s="25">
        <v>1.6830199080570596</v>
      </c>
      <c r="T79" s="38">
        <f t="shared" si="7"/>
        <v>3.5896035410813596</v>
      </c>
      <c r="U79" s="25">
        <v>2.614941507039914</v>
      </c>
      <c r="V79" s="25">
        <v>5.9176286364359676</v>
      </c>
    </row>
    <row r="80" spans="1:22">
      <c r="A80" s="5" t="s">
        <v>77</v>
      </c>
      <c r="B80" s="8">
        <v>0.25</v>
      </c>
      <c r="C80" s="6">
        <v>97.789662523851959</v>
      </c>
      <c r="D80" s="7">
        <v>93.116336359110974</v>
      </c>
      <c r="E80" s="6">
        <v>95.566017173231998</v>
      </c>
      <c r="F80" s="37">
        <f t="shared" si="8"/>
        <v>135.61073439348988</v>
      </c>
      <c r="G80" s="8">
        <v>3.7944357142857146</v>
      </c>
      <c r="H80" s="8">
        <f>H79*(1+J80/100)^(1/4)</f>
        <v>248.53712416992096</v>
      </c>
      <c r="I80" s="8">
        <f t="shared" si="6"/>
        <v>21.887128782719429</v>
      </c>
      <c r="J80" s="6">
        <f t="shared" si="5"/>
        <v>-2.3852083999999829E-2</v>
      </c>
      <c r="K80" s="6">
        <v>-0.54032207099999996</v>
      </c>
      <c r="L80" s="6">
        <v>-1.2811870919999999</v>
      </c>
      <c r="M80" s="16">
        <v>2.1125725155115127</v>
      </c>
      <c r="N80" s="16">
        <v>3.7069171747738938</v>
      </c>
      <c r="O80" s="16">
        <v>2.8023048374160364</v>
      </c>
      <c r="P80" s="16">
        <v>16.053674807022244</v>
      </c>
      <c r="Q80" s="16">
        <v>2.4458333333333333</v>
      </c>
      <c r="R80" s="16">
        <v>15.606051058833526</v>
      </c>
      <c r="S80" s="25">
        <v>1.8005503818735447</v>
      </c>
      <c r="T80" s="38">
        <f t="shared" si="7"/>
        <v>3.7634843679519747</v>
      </c>
      <c r="U80" s="25">
        <v>2.7112980922574081</v>
      </c>
      <c r="V80" s="25">
        <v>9.9421579544528562</v>
      </c>
    </row>
    <row r="81" spans="1:22">
      <c r="A81" s="5" t="s">
        <v>78</v>
      </c>
      <c r="B81" s="8">
        <v>0.58333333333333337</v>
      </c>
      <c r="C81" s="6">
        <v>98.552420245195322</v>
      </c>
      <c r="D81" s="7">
        <v>96.794035479497495</v>
      </c>
      <c r="E81" s="6">
        <v>97.715751891433698</v>
      </c>
      <c r="F81" s="37">
        <f t="shared" si="8"/>
        <v>143.44279404506668</v>
      </c>
      <c r="G81" s="8">
        <v>4.0445725829725836</v>
      </c>
      <c r="H81" s="8">
        <f t="shared" si="4"/>
        <v>253.80683941387946</v>
      </c>
      <c r="I81" s="8">
        <f t="shared" si="6"/>
        <v>7.4861787497013381</v>
      </c>
      <c r="J81" s="6">
        <f t="shared" si="5"/>
        <v>8.7547435829999998</v>
      </c>
      <c r="K81" s="6">
        <v>-0.46888258199999999</v>
      </c>
      <c r="L81" s="6">
        <v>8.4689856270000003</v>
      </c>
      <c r="M81" s="16">
        <v>3.540705036151004</v>
      </c>
      <c r="N81" s="16">
        <v>16.212882066873078</v>
      </c>
      <c r="O81" s="16">
        <v>8.9183339950392071</v>
      </c>
      <c r="P81" s="16">
        <v>25.18107380106467</v>
      </c>
      <c r="Q81" s="16">
        <v>3.2452777777777775</v>
      </c>
      <c r="R81" s="16">
        <v>29.09271562830158</v>
      </c>
      <c r="S81" s="25">
        <v>2.372383122805144</v>
      </c>
      <c r="T81" s="38">
        <f t="shared" si="7"/>
        <v>7.3680465004253506</v>
      </c>
      <c r="U81" s="25">
        <v>4.6625162489250638</v>
      </c>
      <c r="V81" s="25">
        <v>14.757232046052525</v>
      </c>
    </row>
    <row r="82" spans="1:22">
      <c r="A82" s="5" t="s">
        <v>79</v>
      </c>
      <c r="B82" s="8">
        <v>2</v>
      </c>
      <c r="C82" s="6">
        <v>99.484264503043718</v>
      </c>
      <c r="D82" s="7">
        <v>99.231761271150205</v>
      </c>
      <c r="E82" s="6">
        <v>99.364119317832206</v>
      </c>
      <c r="F82" s="37">
        <f t="shared" si="8"/>
        <v>148.23420605560801</v>
      </c>
      <c r="G82" s="8">
        <v>4.02387417027417</v>
      </c>
      <c r="H82" s="8">
        <f t="shared" si="4"/>
        <v>255.6838869129644</v>
      </c>
      <c r="I82" s="8">
        <f t="shared" si="6"/>
        <v>3.0398500311537617</v>
      </c>
      <c r="J82" s="6">
        <f>L82+4*(K82-K81)</f>
        <v>2.9912087880000002</v>
      </c>
      <c r="K82" s="6">
        <v>-0.43244844199999999</v>
      </c>
      <c r="L82" s="6">
        <v>2.8454722280000002</v>
      </c>
      <c r="M82" s="16">
        <v>4.2760894016331319</v>
      </c>
      <c r="N82" s="16">
        <v>12.259527085539524</v>
      </c>
      <c r="O82" s="16">
        <v>7.7511177524492991</v>
      </c>
      <c r="P82" s="16">
        <v>14.045665127065377</v>
      </c>
      <c r="Q82" s="16">
        <v>3.6669444444444443</v>
      </c>
      <c r="R82" s="16">
        <v>-2.031370690199219</v>
      </c>
      <c r="S82" s="25">
        <v>2.9707581303294539</v>
      </c>
      <c r="T82" s="38">
        <f t="shared" si="7"/>
        <v>9.4792736922538978</v>
      </c>
      <c r="U82" s="25">
        <v>5.9592866021640711</v>
      </c>
      <c r="V82" s="25">
        <v>16.999999999999993</v>
      </c>
    </row>
    <row r="83" spans="1:22">
      <c r="A83" s="5" t="s">
        <v>143</v>
      </c>
      <c r="B83" s="36">
        <f>Data_Graphs1!B82+ConditionalForecast1!B4-ConditionalForecast1!B3</f>
        <v>3.75</v>
      </c>
      <c r="C83" s="37">
        <f>C82*(1+M83/100)^(1/4)</f>
        <v>100.23767057310864</v>
      </c>
      <c r="D83" s="37">
        <f>D82*(1+N83/100)^(1/4)</f>
        <v>100.37080257030001</v>
      </c>
      <c r="E83" s="37">
        <f>0.55274*C83+(1-0.55274)*D83</f>
        <v>100.29721519017247</v>
      </c>
      <c r="F83" s="37">
        <f t="shared" si="8"/>
        <v>150.10939621063852</v>
      </c>
      <c r="G83" s="36">
        <f t="shared" ref="G83:G90" si="9">G82*(1+R83/100)^(1/4)</f>
        <v>3.9946806504709285</v>
      </c>
      <c r="H83" s="36">
        <f t="shared" si="4"/>
        <v>257.92734098506918</v>
      </c>
      <c r="I83" s="36">
        <f t="shared" si="6"/>
        <v>3.7720059765990328</v>
      </c>
      <c r="J83" s="37">
        <f t="shared" si="5"/>
        <v>3.5561949550786487</v>
      </c>
      <c r="K83" s="37">
        <f>ConditionalForecast1!I4</f>
        <v>-0.38542470323034639</v>
      </c>
      <c r="L83" s="37">
        <f>ConditionalForecast1!J4</f>
        <v>3.3681000000000343</v>
      </c>
      <c r="M83" s="35">
        <f>M82+ConditionalForecast1!C4-ConditionalForecast1!C3</f>
        <v>3.0638325153007653</v>
      </c>
      <c r="N83" s="35">
        <f>N82+ConditionalForecast1!D4-ConditionalForecast1!D3</f>
        <v>4.6710999999999672</v>
      </c>
      <c r="O83" s="35">
        <f>(E83/E82)^4*100-100</f>
        <v>3.8095117352641097</v>
      </c>
      <c r="P83" s="35">
        <f>P82+ConditionalForecast1!F4-ConditionalForecast1!F3</f>
        <v>5.1569026888966789</v>
      </c>
      <c r="Q83" s="35">
        <f>Q82+ConditionalForecast1!G4-ConditionalForecast1!G3</f>
        <v>2.6583112807901252</v>
      </c>
      <c r="R83" s="35">
        <f>R82+ConditionalForecast1!H4-ConditionalForecast1!H3</f>
        <v>-2.8706018674044267</v>
      </c>
      <c r="S83" s="38">
        <f>C83/C79*100-100</f>
        <v>3.2472858293683942</v>
      </c>
      <c r="T83" s="38">
        <f t="shared" si="7"/>
        <v>8.6614725296085879</v>
      </c>
      <c r="U83" s="38">
        <f>E83/E79*100-100</f>
        <v>5.7523048598559399</v>
      </c>
      <c r="V83" s="38">
        <f>F83/F79*100-100</f>
        <v>14.889022508009859</v>
      </c>
    </row>
    <row r="84" spans="1:22">
      <c r="A84" s="5" t="s">
        <v>144</v>
      </c>
      <c r="B84" s="36">
        <f>Data_Graphs1!B83+ConditionalForecast1!B5-ConditionalForecast1!B4</f>
        <v>4.25</v>
      </c>
      <c r="C84" s="37">
        <f t="shared" ref="C84:D90" si="10">C83*(1+M84/100)^(1/4)</f>
        <v>100.94929267710181</v>
      </c>
      <c r="D84" s="37">
        <f t="shared" si="10"/>
        <v>100.80600710537411</v>
      </c>
      <c r="E84" s="37">
        <f t="shared" ref="E84:E90" si="11">0.55274*C84+(1-0.55274)*D84</f>
        <v>100.88520677229087</v>
      </c>
      <c r="F84" s="37">
        <f t="shared" si="8"/>
        <v>151.57881221413081</v>
      </c>
      <c r="G84" s="36">
        <f t="shared" si="9"/>
        <v>3.967257978387817</v>
      </c>
      <c r="H84" s="36">
        <f t="shared" si="4"/>
        <v>260.15605877553577</v>
      </c>
      <c r="I84" s="36">
        <f t="shared" si="6"/>
        <v>4.6749292060171683</v>
      </c>
      <c r="J84" s="37">
        <f t="shared" si="5"/>
        <v>3.5014072630935416</v>
      </c>
      <c r="K84" s="37">
        <f>ConditionalForecast1!I5</f>
        <v>-0.69284788745695491</v>
      </c>
      <c r="L84" s="37">
        <f>ConditionalForecast1!J5</f>
        <v>4.7310999999999757</v>
      </c>
      <c r="M84" s="35">
        <f>M83+ConditionalForecast1!C5-ConditionalForecast1!C4</f>
        <v>2.8701230155816919</v>
      </c>
      <c r="N84" s="35">
        <f>N83+ConditionalForecast1!D5-ConditionalForecast1!D4</f>
        <v>1.7456999999999896</v>
      </c>
      <c r="O84" s="35">
        <f t="shared" ref="O84:O90" si="12">(E84/E83)^4*100-100</f>
        <v>2.3656986397998025</v>
      </c>
      <c r="P84" s="35">
        <f>P83+ConditionalForecast1!F5-ConditionalForecast1!F4</f>
        <v>3.9734574627824806</v>
      </c>
      <c r="Q84" s="35">
        <f>Q83+ConditionalForecast1!G5-ConditionalForecast1!G4</f>
        <v>2.6412306881432435</v>
      </c>
      <c r="R84" s="35">
        <f>R83+ConditionalForecast1!H5-ConditionalForecast1!H4</f>
        <v>-2.7177727509675065</v>
      </c>
      <c r="S84" s="38">
        <f t="shared" ref="S84:S90" si="13">C84/C80*100-100</f>
        <v>3.2310472003921547</v>
      </c>
      <c r="T84" s="38">
        <f>D84/D80*100-100</f>
        <v>8.2581328335419784</v>
      </c>
      <c r="U84" s="38">
        <f t="shared" ref="U84:V90" si="14">E84/E80*100-100</f>
        <v>5.5659843911008693</v>
      </c>
      <c r="V84" s="38">
        <f t="shared" si="14"/>
        <v>11.77493646948902</v>
      </c>
    </row>
    <row r="85" spans="1:22">
      <c r="A85" s="5" t="s">
        <v>145</v>
      </c>
      <c r="B85" s="36">
        <f>Data_Graphs1!B84+ConditionalForecast1!B6-ConditionalForecast1!B5</f>
        <v>4.5</v>
      </c>
      <c r="C85" s="37">
        <f t="shared" si="10"/>
        <v>101.64787784023322</v>
      </c>
      <c r="D85" s="37">
        <f>D84*(1+N85/100)^(1/4)</f>
        <v>101.48070223496532</v>
      </c>
      <c r="E85" s="37">
        <f t="shared" si="11"/>
        <v>101.57310687902111</v>
      </c>
      <c r="F85" s="37">
        <f t="shared" si="8"/>
        <v>152.02109123895909</v>
      </c>
      <c r="G85" s="36">
        <f t="shared" si="9"/>
        <v>3.9397506876357324</v>
      </c>
      <c r="H85" s="36">
        <f t="shared" si="4"/>
        <v>263.26866707912814</v>
      </c>
      <c r="I85" s="36">
        <f t="shared" si="6"/>
        <v>3.7279640245704257</v>
      </c>
      <c r="J85" s="37">
        <f t="shared" si="5"/>
        <v>4.8723307012516539</v>
      </c>
      <c r="K85" s="37">
        <f>ConditionalForecast1!I6</f>
        <v>-0.60939021214405198</v>
      </c>
      <c r="L85" s="37">
        <f>ConditionalForecast1!J6</f>
        <v>4.5385000000000426</v>
      </c>
      <c r="M85" s="35">
        <f>M84+ConditionalForecast1!C6-ConditionalForecast1!C5</f>
        <v>2.7969295761590112</v>
      </c>
      <c r="N85" s="35">
        <f>N84+ConditionalForecast1!D6-ConditionalForecast1!D5</f>
        <v>2.7041999999999993</v>
      </c>
      <c r="O85" s="35">
        <f t="shared" si="12"/>
        <v>2.7554801480016664</v>
      </c>
      <c r="P85" s="35">
        <f>P84+ConditionalForecast1!F6-ConditionalForecast1!F5</f>
        <v>1.1722443775877252</v>
      </c>
      <c r="Q85" s="35">
        <f>Q84+ConditionalForecast1!G6-ConditionalForecast1!G5</f>
        <v>2.6454112360240778</v>
      </c>
      <c r="R85" s="35">
        <f>R84+ConditionalForecast1!H6-ConditionalForecast1!H5</f>
        <v>-2.744719411537953</v>
      </c>
      <c r="S85" s="38">
        <f t="shared" si="13"/>
        <v>3.1409249892965647</v>
      </c>
      <c r="T85" s="38">
        <f t="shared" si="7"/>
        <v>4.8418962307450641</v>
      </c>
      <c r="U85" s="38">
        <f t="shared" si="14"/>
        <v>3.9475262820195951</v>
      </c>
      <c r="V85" s="38">
        <f t="shared" si="14"/>
        <v>5.9802914820505322</v>
      </c>
    </row>
    <row r="86" spans="1:22">
      <c r="A86" s="5" t="s">
        <v>146</v>
      </c>
      <c r="B86" s="36">
        <f>Data_Graphs1!B85+ConditionalForecast1!B7-ConditionalForecast1!B6</f>
        <v>4.75</v>
      </c>
      <c r="C86" s="37">
        <f t="shared" si="10"/>
        <v>102.29086866413353</v>
      </c>
      <c r="D86" s="37">
        <f t="shared" si="10"/>
        <v>102.71677721000374</v>
      </c>
      <c r="E86" s="37">
        <f t="shared" si="11"/>
        <v>102.48136052035943</v>
      </c>
      <c r="F86" s="37">
        <f t="shared" si="8"/>
        <v>151.91052927589629</v>
      </c>
      <c r="G86" s="36">
        <f t="shared" si="9"/>
        <v>3.9133115480724086</v>
      </c>
      <c r="H86" s="36">
        <f t="shared" si="4"/>
        <v>266.22457689430547</v>
      </c>
      <c r="I86" s="36">
        <f t="shared" si="6"/>
        <v>4.1225476147932483</v>
      </c>
      <c r="J86" s="37">
        <f t="shared" si="5"/>
        <v>4.5672973746478007</v>
      </c>
      <c r="K86" s="37">
        <f>ConditionalForecast1!I7</f>
        <v>-0.414340868482104</v>
      </c>
      <c r="L86" s="37">
        <f>ConditionalForecast1!J7</f>
        <v>3.7871000000000086</v>
      </c>
      <c r="M86" s="35">
        <f>M85+ConditionalForecast1!C7-ConditionalForecast1!C6</f>
        <v>2.5543774359041449</v>
      </c>
      <c r="N86" s="35">
        <f>N85+ConditionalForecast1!D7-ConditionalForecast1!D6</f>
        <v>4.96189999999996</v>
      </c>
      <c r="O86" s="35">
        <f t="shared" si="12"/>
        <v>3.6250093510115988</v>
      </c>
      <c r="P86" s="35">
        <f>P85+ConditionalForecast1!F7-ConditionalForecast1!F6</f>
        <v>-0.29059495970193794</v>
      </c>
      <c r="Q86" s="35">
        <f>Q85+ConditionalForecast1!G7-ConditionalForecast1!G6</f>
        <v>2.661114413612077</v>
      </c>
      <c r="R86" s="35">
        <f>R85+ConditionalForecast1!H7-ConditionalForecast1!H6</f>
        <v>-2.6574457173818451</v>
      </c>
      <c r="S86" s="38">
        <f t="shared" si="13"/>
        <v>2.8211538529331364</v>
      </c>
      <c r="T86" s="38">
        <f t="shared" si="7"/>
        <v>3.511996455782679</v>
      </c>
      <c r="U86" s="38">
        <f t="shared" si="14"/>
        <v>3.1371899876213973</v>
      </c>
      <c r="V86" s="38">
        <f t="shared" si="14"/>
        <v>2.4800775192934736</v>
      </c>
    </row>
    <row r="87" spans="1:22">
      <c r="A87" s="5" t="s">
        <v>147</v>
      </c>
      <c r="B87" s="36">
        <f>Data_Graphs1!B86+ConditionalForecast1!B8-ConditionalForecast1!B7</f>
        <v>5.25</v>
      </c>
      <c r="C87" s="37">
        <f t="shared" si="10"/>
        <v>102.90520802303756</v>
      </c>
      <c r="D87" s="37">
        <f t="shared" si="10"/>
        <v>103.51222400149982</v>
      </c>
      <c r="E87" s="37">
        <f t="shared" si="11"/>
        <v>103.17670198956459</v>
      </c>
      <c r="F87" s="37">
        <f t="shared" si="8"/>
        <v>151.77923526916155</v>
      </c>
      <c r="G87" s="36">
        <f t="shared" si="9"/>
        <v>3.887249111291561</v>
      </c>
      <c r="H87" s="36">
        <f t="shared" si="4"/>
        <v>270.02939617295613</v>
      </c>
      <c r="I87" s="36">
        <f t="shared" si="6"/>
        <v>4.6920404566910463</v>
      </c>
      <c r="J87" s="37">
        <f t="shared" si="5"/>
        <v>5.8404308587374496</v>
      </c>
      <c r="K87" s="37">
        <f>ConditionalForecast1!I8</f>
        <v>-0.25920815379775314</v>
      </c>
      <c r="L87" s="37">
        <f>ConditionalForecast1!J8</f>
        <v>5.2199000000000462</v>
      </c>
      <c r="M87" s="35">
        <f>M86+ConditionalForecast1!C8-ConditionalForecast1!C7</f>
        <v>2.4240519845297688</v>
      </c>
      <c r="N87" s="35">
        <f>N86+ConditionalForecast1!D8-ConditionalForecast1!D7</f>
        <v>3.133800000000039</v>
      </c>
      <c r="O87" s="35">
        <f t="shared" si="12"/>
        <v>2.7417685498493114</v>
      </c>
      <c r="P87" s="35">
        <f>P86+ConditionalForecast1!F8-ConditionalForecast1!F7</f>
        <v>-0.34526610428769028</v>
      </c>
      <c r="Q87" s="35">
        <f>Q86+ConditionalForecast1!G8-ConditionalForecast1!G7</f>
        <v>2.5954274559048764</v>
      </c>
      <c r="R87" s="35">
        <f>R86+ConditionalForecast1!H8-ConditionalForecast1!H7</f>
        <v>-2.6374827529553362</v>
      </c>
      <c r="S87" s="38">
        <f t="shared" si="13"/>
        <v>2.6612125308551811</v>
      </c>
      <c r="T87" s="38">
        <f t="shared" si="7"/>
        <v>3.1298159930519063</v>
      </c>
      <c r="U87" s="38">
        <f t="shared" si="14"/>
        <v>2.8709538883331618</v>
      </c>
      <c r="V87" s="38">
        <f t="shared" si="14"/>
        <v>1.1124147459629086</v>
      </c>
    </row>
    <row r="88" spans="1:22">
      <c r="A88" s="5" t="s">
        <v>148</v>
      </c>
      <c r="B88" s="36">
        <f>Data_Graphs1!B87+ConditionalForecast1!B9-ConditionalForecast1!B8</f>
        <v>5.5</v>
      </c>
      <c r="C88" s="37">
        <f t="shared" si="10"/>
        <v>103.48334972267347</v>
      </c>
      <c r="D88" s="37">
        <f t="shared" si="10"/>
        <v>103.87754683221614</v>
      </c>
      <c r="E88" s="37">
        <f t="shared" si="11"/>
        <v>103.65965832188752</v>
      </c>
      <c r="F88" s="37">
        <f t="shared" si="8"/>
        <v>151.88786671659983</v>
      </c>
      <c r="G88" s="36">
        <f t="shared" si="9"/>
        <v>3.8582027997026747</v>
      </c>
      <c r="H88" s="36">
        <f t="shared" si="4"/>
        <v>272.85050527416166</v>
      </c>
      <c r="I88" s="36">
        <f t="shared" si="6"/>
        <v>4.8795505891249462</v>
      </c>
      <c r="J88" s="37">
        <f t="shared" si="5"/>
        <v>4.24491231124337</v>
      </c>
      <c r="K88" s="37">
        <f>ConditionalForecast1!I9</f>
        <v>-0.18005507598691817</v>
      </c>
      <c r="L88" s="37">
        <f>ConditionalForecast1!J9</f>
        <v>3.9283000000000299</v>
      </c>
      <c r="M88" s="35">
        <f>M87+ConditionalForecast1!C9-ConditionalForecast1!C8</f>
        <v>2.2662881915865722</v>
      </c>
      <c r="N88" s="35">
        <f>N87+ConditionalForecast1!D9-ConditionalForecast1!D8</f>
        <v>1.4192000000000293</v>
      </c>
      <c r="O88" s="35">
        <f t="shared" si="12"/>
        <v>1.885533838827854</v>
      </c>
      <c r="P88" s="35">
        <f>P87+ConditionalForecast1!F9-ConditionalForecast1!F8</f>
        <v>0.28659553453649655</v>
      </c>
      <c r="Q88" s="35">
        <f>Q87+ConditionalForecast1!G9-ConditionalForecast1!G8</f>
        <v>2.4511844658012514</v>
      </c>
      <c r="R88" s="35">
        <f>R87+ConditionalForecast1!H9-ConditionalForecast1!H8</f>
        <v>-2.9555471883159914</v>
      </c>
      <c r="S88" s="38">
        <f t="shared" si="13"/>
        <v>2.5102276384215259</v>
      </c>
      <c r="T88" s="38">
        <f t="shared" si="7"/>
        <v>3.0469808447340938</v>
      </c>
      <c r="U88" s="38">
        <f t="shared" si="14"/>
        <v>2.7501074125356126</v>
      </c>
      <c r="V88" s="38">
        <f t="shared" si="14"/>
        <v>0.20389030495397265</v>
      </c>
    </row>
    <row r="89" spans="1:22">
      <c r="A89" s="5" t="s">
        <v>149</v>
      </c>
      <c r="B89" s="36">
        <f>Data_Graphs1!B88+ConditionalForecast1!B10-ConditionalForecast1!B9</f>
        <v>5.5500000000001037</v>
      </c>
      <c r="C89" s="37">
        <f t="shared" si="10"/>
        <v>104.03553225352283</v>
      </c>
      <c r="D89" s="37">
        <f t="shared" si="10"/>
        <v>104.41160371545004</v>
      </c>
      <c r="E89" s="37">
        <f t="shared" si="11"/>
        <v>104.20373397558438</v>
      </c>
      <c r="F89" s="37">
        <f t="shared" si="8"/>
        <v>151.9803910998852</v>
      </c>
      <c r="G89" s="36">
        <f t="shared" si="9"/>
        <v>3.8345435474263083</v>
      </c>
      <c r="H89" s="36">
        <f t="shared" si="4"/>
        <v>274.53186647768916</v>
      </c>
      <c r="I89" s="36">
        <f t="shared" si="6"/>
        <v>4.2782149214800995</v>
      </c>
      <c r="J89" s="37">
        <f t="shared" si="5"/>
        <v>2.4877600853152346</v>
      </c>
      <c r="K89" s="37">
        <f>ConditionalForecast1!I10</f>
        <v>-0.31209005465810719</v>
      </c>
      <c r="L89" s="37">
        <f>ConditionalForecast1!J10</f>
        <v>3.0158999999999905</v>
      </c>
      <c r="M89" s="35">
        <f>M88+ConditionalForecast1!C10-ConditionalForecast1!C9</f>
        <v>2.1515264330312189</v>
      </c>
      <c r="N89" s="35">
        <f>N88+ConditionalForecast1!D10-ConditionalForecast1!D9</f>
        <v>2.0724000000000151</v>
      </c>
      <c r="O89" s="35">
        <f t="shared" si="12"/>
        <v>2.1160562694032734</v>
      </c>
      <c r="P89" s="35">
        <f>P88+ConditionalForecast1!F10-ConditionalForecast1!F9</f>
        <v>0.24388771320536073</v>
      </c>
      <c r="Q89" s="35">
        <f>Q88+ConditionalForecast1!G10-ConditionalForecast1!G9</f>
        <v>2.3445856076079274</v>
      </c>
      <c r="R89" s="35">
        <f>R88+ConditionalForecast1!H10-ConditionalForecast1!H9</f>
        <v>-2.4304078433996188</v>
      </c>
      <c r="S89" s="38">
        <f t="shared" si="13"/>
        <v>2.348946642095612</v>
      </c>
      <c r="T89" s="38">
        <f t="shared" si="7"/>
        <v>2.8881367747126916</v>
      </c>
      <c r="U89" s="38">
        <f t="shared" si="14"/>
        <v>2.5898854306942525</v>
      </c>
      <c r="V89" s="38">
        <f t="shared" si="14"/>
        <v>-2.6772692356175298E-2</v>
      </c>
    </row>
    <row r="90" spans="1:22">
      <c r="A90" s="5" t="s">
        <v>150</v>
      </c>
      <c r="B90" s="36">
        <f>Data_Graphs1!B89+ConditionalForecast1!B11-ConditionalForecast1!B10</f>
        <v>5.5000000000000009</v>
      </c>
      <c r="C90" s="37">
        <f t="shared" si="10"/>
        <v>104.56913995785914</v>
      </c>
      <c r="D90" s="37">
        <f t="shared" si="10"/>
        <v>105.29016978419946</v>
      </c>
      <c r="E90" s="37">
        <f t="shared" si="11"/>
        <v>104.89162775798812</v>
      </c>
      <c r="F90" s="37">
        <f t="shared" si="8"/>
        <v>152.23454817999271</v>
      </c>
      <c r="G90" s="36">
        <f t="shared" si="9"/>
        <v>3.8107962678786218</v>
      </c>
      <c r="H90" s="36">
        <f>H82*(1+J90/100)^(1/4)</f>
        <v>257.20473273723536</v>
      </c>
      <c r="I90" s="36">
        <f t="shared" si="6"/>
        <v>-3.3880584062872146</v>
      </c>
      <c r="J90" s="37">
        <f t="shared" si="5"/>
        <v>2.4005721394930175</v>
      </c>
      <c r="K90" s="37">
        <f>ConditionalForecast1!I11</f>
        <v>-0.5982220197848388</v>
      </c>
      <c r="L90" s="37">
        <f>ConditionalForecast1!J11</f>
        <v>3.5450999999999442</v>
      </c>
      <c r="M90" s="35">
        <f>M89+ConditionalForecast1!C11-ConditionalForecast1!C10</f>
        <v>2.0674749569250421</v>
      </c>
      <c r="N90" s="35">
        <f>N89+ConditionalForecast1!D11-ConditionalForecast1!D10</f>
        <v>3.408500000000005</v>
      </c>
      <c r="O90" s="35">
        <f t="shared" si="12"/>
        <v>2.6668350864450474</v>
      </c>
      <c r="P90" s="35">
        <f>P89+ConditionalForecast1!F11-ConditionalForecast1!F10</f>
        <v>0.67060054351688247</v>
      </c>
      <c r="Q90" s="35">
        <f>Q89+ConditionalForecast1!G11-ConditionalForecast1!G10</f>
        <v>2.2625061655601391</v>
      </c>
      <c r="R90" s="35">
        <f>R89+ConditionalForecast1!H11-ConditionalForecast1!H10</f>
        <v>-2.4542779318236003</v>
      </c>
      <c r="S90" s="38">
        <f t="shared" si="13"/>
        <v>2.2272479679551651</v>
      </c>
      <c r="T90" s="38">
        <f t="shared" si="7"/>
        <v>2.5053283836334259</v>
      </c>
      <c r="U90" s="38">
        <f t="shared" si="14"/>
        <v>2.3519079229533162</v>
      </c>
      <c r="V90" s="38">
        <f t="shared" si="14"/>
        <v>0.21329588254408804</v>
      </c>
    </row>
    <row r="91" spans="1:22">
      <c r="O91" s="4"/>
    </row>
    <row r="92" spans="1:22">
      <c r="A92" s="59"/>
      <c r="O92" s="4"/>
    </row>
    <row r="93" spans="1:22">
      <c r="B93" s="117" t="s">
        <v>124</v>
      </c>
      <c r="C93" s="117"/>
      <c r="D93" s="117"/>
      <c r="E93" s="117"/>
      <c r="F93" s="117"/>
      <c r="G93" s="117"/>
    </row>
    <row r="94" spans="1:22">
      <c r="B94" s="24" t="s">
        <v>111</v>
      </c>
      <c r="C94" s="23" t="s">
        <v>96</v>
      </c>
      <c r="D94" s="23" t="s">
        <v>106</v>
      </c>
      <c r="E94" s="23" t="s">
        <v>107</v>
      </c>
      <c r="F94" s="23" t="s">
        <v>86</v>
      </c>
      <c r="G94" s="23" t="s">
        <v>82</v>
      </c>
      <c r="O94" s="4"/>
    </row>
    <row r="95" spans="1:22" ht="27.6">
      <c r="A95" s="17"/>
      <c r="B95" s="43" t="s">
        <v>112</v>
      </c>
      <c r="C95" s="22" t="s">
        <v>104</v>
      </c>
      <c r="D95" s="22" t="s">
        <v>98</v>
      </c>
      <c r="E95" s="22" t="s">
        <v>100</v>
      </c>
      <c r="F95" s="22" t="s">
        <v>102</v>
      </c>
      <c r="G95" s="22" t="s">
        <v>113</v>
      </c>
      <c r="O95" s="4"/>
    </row>
    <row r="96" spans="1:22" hidden="1">
      <c r="A96" s="39" t="s">
        <v>64</v>
      </c>
      <c r="B96" s="24">
        <f>B67</f>
        <v>2.9166666666666665</v>
      </c>
      <c r="C96" s="25">
        <f>K67</f>
        <v>-0.21920156700000001</v>
      </c>
      <c r="D96" s="25">
        <f>S67</f>
        <v>1.9743943774042094</v>
      </c>
      <c r="E96" s="25">
        <f t="shared" ref="E96:E119" si="15">U67</f>
        <v>0.92994410529689819</v>
      </c>
      <c r="F96" s="25">
        <f>Q67</f>
        <v>2.1979166666666665</v>
      </c>
      <c r="G96" s="24">
        <f>G67</f>
        <v>3.2384805555555558</v>
      </c>
      <c r="O96" s="4"/>
    </row>
    <row r="97" spans="1:15" hidden="1">
      <c r="A97" s="39" t="s">
        <v>65</v>
      </c>
      <c r="B97" s="24">
        <f t="shared" ref="B97:B103" si="16">B68</f>
        <v>2.75</v>
      </c>
      <c r="C97" s="25">
        <f t="shared" ref="C97:C119" si="17">K68</f>
        <v>0.81831413500000005</v>
      </c>
      <c r="D97" s="25">
        <f t="shared" ref="D97:D119" si="18">S68</f>
        <v>2.0471903792425694</v>
      </c>
      <c r="E97" s="25">
        <f t="shared" si="15"/>
        <v>0.95919623312514801</v>
      </c>
      <c r="F97" s="25">
        <f t="shared" ref="F97:F119" si="19">Q68</f>
        <v>2.2194444444444446</v>
      </c>
      <c r="G97" s="24">
        <f t="shared" ref="G97:G103" si="20">G68</f>
        <v>3.2583962121212124</v>
      </c>
      <c r="O97" s="4"/>
    </row>
    <row r="98" spans="1:15" hidden="1">
      <c r="A98" s="39" t="s">
        <v>66</v>
      </c>
      <c r="B98" s="24">
        <f t="shared" si="16"/>
        <v>2.75</v>
      </c>
      <c r="C98" s="25">
        <f t="shared" si="17"/>
        <v>-0.280639527</v>
      </c>
      <c r="D98" s="25">
        <f t="shared" si="18"/>
        <v>2.1597351317826918</v>
      </c>
      <c r="E98" s="25">
        <f t="shared" si="15"/>
        <v>1.3212663471662056</v>
      </c>
      <c r="F98" s="25">
        <f t="shared" si="19"/>
        <v>2.3902777777777779</v>
      </c>
      <c r="G98" s="24">
        <f t="shared" si="20"/>
        <v>3.2919972222222227</v>
      </c>
      <c r="O98" s="4"/>
    </row>
    <row r="99" spans="1:15" hidden="1">
      <c r="A99" s="39" t="s">
        <v>67</v>
      </c>
      <c r="B99" s="24">
        <f t="shared" si="16"/>
        <v>2.75</v>
      </c>
      <c r="C99" s="25">
        <f t="shared" si="17"/>
        <v>0.447400307</v>
      </c>
      <c r="D99" s="25">
        <f t="shared" si="18"/>
        <v>2.1591555757422221</v>
      </c>
      <c r="E99" s="25">
        <f t="shared" si="15"/>
        <v>2.0561249748225263</v>
      </c>
      <c r="F99" s="25">
        <f t="shared" si="19"/>
        <v>2.4722222222222219</v>
      </c>
      <c r="G99" s="24">
        <f t="shared" si="20"/>
        <v>3.3575368022328553</v>
      </c>
      <c r="O99" s="4"/>
    </row>
    <row r="100" spans="1:15" hidden="1">
      <c r="A100" s="39" t="s">
        <v>68</v>
      </c>
      <c r="B100" s="24">
        <f t="shared" si="16"/>
        <v>2.75</v>
      </c>
      <c r="C100" s="25">
        <f t="shared" si="17"/>
        <v>-0.396157182</v>
      </c>
      <c r="D100" s="25">
        <f t="shared" si="18"/>
        <v>2.4441829516721914</v>
      </c>
      <c r="E100" s="25">
        <f t="shared" si="15"/>
        <v>2.1262159149356474</v>
      </c>
      <c r="F100" s="25">
        <f t="shared" si="19"/>
        <v>2.3993055555555554</v>
      </c>
      <c r="G100" s="24">
        <f t="shared" si="20"/>
        <v>3.3233430375180375</v>
      </c>
      <c r="O100" s="4"/>
    </row>
    <row r="101" spans="1:15" hidden="1">
      <c r="A101" s="39" t="s">
        <v>69</v>
      </c>
      <c r="B101" s="24">
        <f t="shared" si="16"/>
        <v>2.75</v>
      </c>
      <c r="C101" s="25">
        <f t="shared" si="17"/>
        <v>-0.48688533299999998</v>
      </c>
      <c r="D101" s="25">
        <f t="shared" si="18"/>
        <v>2.4877197441934173</v>
      </c>
      <c r="E101" s="25">
        <f t="shared" si="15"/>
        <v>2.5461277541190208</v>
      </c>
      <c r="F101" s="25">
        <f t="shared" si="19"/>
        <v>2.4430555555555551</v>
      </c>
      <c r="G101" s="24">
        <f t="shared" si="20"/>
        <v>3.3206128787878786</v>
      </c>
      <c r="O101" s="4"/>
    </row>
    <row r="102" spans="1:15" hidden="1">
      <c r="A102" s="39" t="s">
        <v>70</v>
      </c>
      <c r="B102" s="24">
        <f t="shared" si="16"/>
        <v>2.5833333333333335</v>
      </c>
      <c r="C102" s="25">
        <f t="shared" si="17"/>
        <v>-0.53153501400000003</v>
      </c>
      <c r="D102" s="25">
        <f t="shared" si="18"/>
        <v>2.1826001701260367</v>
      </c>
      <c r="E102" s="25">
        <f t="shared" si="15"/>
        <v>2.0015091459711476</v>
      </c>
      <c r="F102" s="25">
        <f t="shared" si="19"/>
        <v>2.2784722222222222</v>
      </c>
      <c r="G102" s="24">
        <f t="shared" si="20"/>
        <v>3.3417104761904759</v>
      </c>
      <c r="O102" s="4"/>
    </row>
    <row r="103" spans="1:15" hidden="1">
      <c r="A103" s="39" t="s">
        <v>71</v>
      </c>
      <c r="B103" s="24">
        <f t="shared" si="16"/>
        <v>2.3333333333333335</v>
      </c>
      <c r="C103" s="25">
        <f t="shared" si="17"/>
        <v>-0.60761807000000001</v>
      </c>
      <c r="D103" s="25">
        <f t="shared" si="18"/>
        <v>2.3024790755129754</v>
      </c>
      <c r="E103" s="25">
        <f t="shared" si="15"/>
        <v>1.8726825678956116</v>
      </c>
      <c r="F103" s="25">
        <f t="shared" si="19"/>
        <v>2.2124999999999999</v>
      </c>
      <c r="G103" s="24">
        <f t="shared" si="20"/>
        <v>3.3622174603174599</v>
      </c>
      <c r="O103" s="4"/>
    </row>
    <row r="104" spans="1:15">
      <c r="A104" s="39" t="s">
        <v>72</v>
      </c>
      <c r="B104" s="24">
        <f>B75</f>
        <v>1.9166666666666667</v>
      </c>
      <c r="C104" s="25">
        <f t="shared" si="17"/>
        <v>-2.5283401759999999</v>
      </c>
      <c r="D104" s="25">
        <f t="shared" si="18"/>
        <v>2.1242105975243009</v>
      </c>
      <c r="E104" s="25">
        <f t="shared" si="15"/>
        <v>1.814063611339356</v>
      </c>
      <c r="F104" s="25">
        <f t="shared" si="19"/>
        <v>2.0298611111111113</v>
      </c>
      <c r="G104" s="24">
        <f>G75</f>
        <v>3.4030257575757576</v>
      </c>
      <c r="O104" s="4"/>
    </row>
    <row r="105" spans="1:15">
      <c r="A105" s="39" t="s">
        <v>73</v>
      </c>
      <c r="B105" s="24">
        <f>+B76</f>
        <v>0.25</v>
      </c>
      <c r="C105" s="25">
        <f t="shared" si="17"/>
        <v>-7.4933846749999997</v>
      </c>
      <c r="D105" s="25">
        <f t="shared" si="18"/>
        <v>1.8883228865705037</v>
      </c>
      <c r="E105" s="25">
        <f t="shared" si="15"/>
        <v>1.7141091895885863</v>
      </c>
      <c r="F105" s="25">
        <f t="shared" si="19"/>
        <v>1.476388888888889</v>
      </c>
      <c r="G105" s="24">
        <f t="shared" ref="G105:G119" si="21">G76</f>
        <v>3.4296055555555554</v>
      </c>
      <c r="O105" s="4"/>
    </row>
    <row r="106" spans="1:15">
      <c r="A106" s="39" t="s">
        <v>74</v>
      </c>
      <c r="B106" s="24">
        <f t="shared" ref="B106" si="22">B77</f>
        <v>0.25</v>
      </c>
      <c r="C106" s="25">
        <f t="shared" si="17"/>
        <v>-3.4570535360000001</v>
      </c>
      <c r="D106" s="25">
        <f t="shared" si="18"/>
        <v>1.8144888512921842</v>
      </c>
      <c r="E106" s="25">
        <f t="shared" si="15"/>
        <v>1.7874275723744004</v>
      </c>
      <c r="F106" s="25">
        <f t="shared" si="19"/>
        <v>1.5062499999999999</v>
      </c>
      <c r="G106" s="24">
        <f t="shared" si="21"/>
        <v>3.5451352813852814</v>
      </c>
      <c r="O106" s="4"/>
    </row>
    <row r="107" spans="1:15">
      <c r="A107" s="39" t="s">
        <v>75</v>
      </c>
      <c r="B107" s="24">
        <f t="shared" ref="B107" si="23">+B78</f>
        <v>0.25</v>
      </c>
      <c r="C107" s="25">
        <f t="shared" si="17"/>
        <v>-1.799657386</v>
      </c>
      <c r="D107" s="25">
        <f t="shared" si="18"/>
        <v>1.7165542695427138</v>
      </c>
      <c r="E107" s="25">
        <f t="shared" si="15"/>
        <v>1.9354373033423578</v>
      </c>
      <c r="F107" s="25">
        <f t="shared" si="19"/>
        <v>1.7149999999999999</v>
      </c>
      <c r="G107" s="24">
        <f t="shared" si="21"/>
        <v>3.6019981962481959</v>
      </c>
      <c r="O107" s="4"/>
    </row>
    <row r="108" spans="1:15">
      <c r="A108" s="39" t="s">
        <v>76</v>
      </c>
      <c r="B108" s="24">
        <f t="shared" ref="B108" si="24">B79</f>
        <v>0.25</v>
      </c>
      <c r="C108" s="25">
        <f t="shared" si="17"/>
        <v>-0.85465582299999998</v>
      </c>
      <c r="D108" s="25">
        <f t="shared" si="18"/>
        <v>1.6830199080570596</v>
      </c>
      <c r="E108" s="25">
        <f t="shared" si="15"/>
        <v>2.614941507039914</v>
      </c>
      <c r="F108" s="25">
        <f t="shared" si="19"/>
        <v>2.0855555555555561</v>
      </c>
      <c r="G108" s="24">
        <f t="shared" si="21"/>
        <v>3.6593340579710145</v>
      </c>
      <c r="O108" s="4"/>
    </row>
    <row r="109" spans="1:15">
      <c r="A109" s="39" t="s">
        <v>77</v>
      </c>
      <c r="B109" s="24">
        <f t="shared" ref="B109" si="25">+B80</f>
        <v>0.25</v>
      </c>
      <c r="C109" s="25">
        <f t="shared" si="17"/>
        <v>-0.54032207099999996</v>
      </c>
      <c r="D109" s="25">
        <f t="shared" si="18"/>
        <v>1.8005503818735447</v>
      </c>
      <c r="E109" s="25">
        <f t="shared" si="15"/>
        <v>2.7112980922574081</v>
      </c>
      <c r="F109" s="25">
        <f t="shared" si="19"/>
        <v>2.4458333333333333</v>
      </c>
      <c r="G109" s="24">
        <f t="shared" si="21"/>
        <v>3.7944357142857146</v>
      </c>
      <c r="O109" s="4"/>
    </row>
    <row r="110" spans="1:15">
      <c r="A110" s="39" t="s">
        <v>78</v>
      </c>
      <c r="B110" s="24">
        <f t="shared" ref="B110" si="26">B81</f>
        <v>0.58333333333333337</v>
      </c>
      <c r="C110" s="25">
        <f t="shared" si="17"/>
        <v>-0.46888258199999999</v>
      </c>
      <c r="D110" s="25">
        <f t="shared" si="18"/>
        <v>2.372383122805144</v>
      </c>
      <c r="E110" s="25">
        <f t="shared" si="15"/>
        <v>4.6625162489250638</v>
      </c>
      <c r="F110" s="25">
        <f t="shared" si="19"/>
        <v>3.2452777777777775</v>
      </c>
      <c r="G110" s="24">
        <f t="shared" si="21"/>
        <v>4.0445725829725836</v>
      </c>
      <c r="O110" s="4"/>
    </row>
    <row r="111" spans="1:15">
      <c r="A111" s="39" t="s">
        <v>79</v>
      </c>
      <c r="B111" s="24">
        <f t="shared" ref="B111" si="27">+B82</f>
        <v>2</v>
      </c>
      <c r="C111" s="25">
        <f t="shared" si="17"/>
        <v>-0.43244844199999999</v>
      </c>
      <c r="D111" s="25">
        <f t="shared" si="18"/>
        <v>2.9707581303294539</v>
      </c>
      <c r="E111" s="25">
        <f t="shared" si="15"/>
        <v>5.9592866021640711</v>
      </c>
      <c r="F111" s="25">
        <f t="shared" si="19"/>
        <v>3.6669444444444443</v>
      </c>
      <c r="G111" s="24">
        <f t="shared" si="21"/>
        <v>4.02387417027417</v>
      </c>
      <c r="O111" s="4"/>
    </row>
    <row r="112" spans="1:15">
      <c r="A112" s="5" t="s">
        <v>143</v>
      </c>
      <c r="B112" s="24">
        <f t="shared" ref="B112" si="28">B83</f>
        <v>3.75</v>
      </c>
      <c r="C112" s="25">
        <f t="shared" si="17"/>
        <v>-0.38542470323034639</v>
      </c>
      <c r="D112" s="25">
        <f t="shared" si="18"/>
        <v>3.2472858293683942</v>
      </c>
      <c r="E112" s="25">
        <f t="shared" si="15"/>
        <v>5.7523048598559399</v>
      </c>
      <c r="F112" s="25">
        <f t="shared" si="19"/>
        <v>2.6583112807901252</v>
      </c>
      <c r="G112" s="24">
        <f t="shared" si="21"/>
        <v>3.9946806504709285</v>
      </c>
      <c r="O112" s="4"/>
    </row>
    <row r="113" spans="1:15">
      <c r="A113" s="5" t="s">
        <v>144</v>
      </c>
      <c r="B113" s="24">
        <f t="shared" ref="B113" si="29">+B84</f>
        <v>4.25</v>
      </c>
      <c r="C113" s="25">
        <f t="shared" si="17"/>
        <v>-0.69284788745695491</v>
      </c>
      <c r="D113" s="25">
        <f t="shared" si="18"/>
        <v>3.2310472003921547</v>
      </c>
      <c r="E113" s="25">
        <f t="shared" si="15"/>
        <v>5.5659843911008693</v>
      </c>
      <c r="F113" s="25">
        <f t="shared" si="19"/>
        <v>2.6412306881432435</v>
      </c>
      <c r="G113" s="24">
        <f t="shared" si="21"/>
        <v>3.967257978387817</v>
      </c>
      <c r="O113" s="4"/>
    </row>
    <row r="114" spans="1:15">
      <c r="A114" s="5" t="s">
        <v>145</v>
      </c>
      <c r="B114" s="24">
        <f t="shared" ref="B114" si="30">B85</f>
        <v>4.5</v>
      </c>
      <c r="C114" s="25">
        <f t="shared" si="17"/>
        <v>-0.60939021214405198</v>
      </c>
      <c r="D114" s="25">
        <f t="shared" si="18"/>
        <v>3.1409249892965647</v>
      </c>
      <c r="E114" s="25">
        <f t="shared" si="15"/>
        <v>3.9475262820195951</v>
      </c>
      <c r="F114" s="25">
        <f t="shared" si="19"/>
        <v>2.6454112360240778</v>
      </c>
      <c r="G114" s="24">
        <f t="shared" si="21"/>
        <v>3.9397506876357324</v>
      </c>
      <c r="O114" s="4"/>
    </row>
    <row r="115" spans="1:15">
      <c r="A115" s="5" t="s">
        <v>146</v>
      </c>
      <c r="B115" s="24">
        <f t="shared" ref="B115" si="31">+B86</f>
        <v>4.75</v>
      </c>
      <c r="C115" s="25">
        <f t="shared" si="17"/>
        <v>-0.414340868482104</v>
      </c>
      <c r="D115" s="25">
        <f t="shared" si="18"/>
        <v>2.8211538529331364</v>
      </c>
      <c r="E115" s="25">
        <f t="shared" si="15"/>
        <v>3.1371899876213973</v>
      </c>
      <c r="F115" s="25">
        <f t="shared" si="19"/>
        <v>2.661114413612077</v>
      </c>
      <c r="G115" s="24">
        <f t="shared" si="21"/>
        <v>3.9133115480724086</v>
      </c>
      <c r="J115" s="62" t="s">
        <v>152</v>
      </c>
      <c r="O115" s="4"/>
    </row>
    <row r="116" spans="1:15">
      <c r="A116" s="5" t="s">
        <v>147</v>
      </c>
      <c r="B116" s="24">
        <f t="shared" ref="B116" si="32">B87</f>
        <v>5.25</v>
      </c>
      <c r="C116" s="25">
        <f t="shared" si="17"/>
        <v>-0.25920815379775314</v>
      </c>
      <c r="D116" s="25">
        <f t="shared" si="18"/>
        <v>2.6612125308551811</v>
      </c>
      <c r="E116" s="25">
        <f t="shared" si="15"/>
        <v>2.8709538883331618</v>
      </c>
      <c r="F116" s="25">
        <f t="shared" si="19"/>
        <v>2.5954274559048764</v>
      </c>
      <c r="G116" s="24">
        <f t="shared" si="21"/>
        <v>3.887249111291561</v>
      </c>
      <c r="O116" s="4"/>
    </row>
    <row r="117" spans="1:15">
      <c r="A117" s="5" t="s">
        <v>148</v>
      </c>
      <c r="B117" s="24">
        <f t="shared" ref="B117" si="33">+B88</f>
        <v>5.5</v>
      </c>
      <c r="C117" s="25">
        <f t="shared" si="17"/>
        <v>-0.18005507598691817</v>
      </c>
      <c r="D117" s="25">
        <f t="shared" si="18"/>
        <v>2.5102276384215259</v>
      </c>
      <c r="E117" s="25">
        <f t="shared" si="15"/>
        <v>2.7501074125356126</v>
      </c>
      <c r="F117" s="25">
        <f t="shared" si="19"/>
        <v>2.4511844658012514</v>
      </c>
      <c r="G117" s="24">
        <f t="shared" si="21"/>
        <v>3.8582027997026747</v>
      </c>
      <c r="O117" s="4"/>
    </row>
    <row r="118" spans="1:15">
      <c r="A118" s="5" t="s">
        <v>149</v>
      </c>
      <c r="B118" s="24">
        <f t="shared" ref="B118" si="34">B89</f>
        <v>5.5500000000001037</v>
      </c>
      <c r="C118" s="25">
        <f t="shared" si="17"/>
        <v>-0.31209005465810719</v>
      </c>
      <c r="D118" s="25">
        <f t="shared" si="18"/>
        <v>2.348946642095612</v>
      </c>
      <c r="E118" s="25">
        <f t="shared" si="15"/>
        <v>2.5898854306942525</v>
      </c>
      <c r="F118" s="25">
        <f t="shared" si="19"/>
        <v>2.3445856076079274</v>
      </c>
      <c r="G118" s="24">
        <f t="shared" si="21"/>
        <v>3.8345435474263083</v>
      </c>
      <c r="O118" s="4"/>
    </row>
    <row r="119" spans="1:15">
      <c r="A119" s="5" t="s">
        <v>150</v>
      </c>
      <c r="B119" s="24">
        <f t="shared" ref="B119" si="35">+B90</f>
        <v>5.5000000000000009</v>
      </c>
      <c r="C119" s="25">
        <f t="shared" si="17"/>
        <v>-0.5982220197848388</v>
      </c>
      <c r="D119" s="25">
        <f t="shared" si="18"/>
        <v>2.2272479679551651</v>
      </c>
      <c r="E119" s="25">
        <f t="shared" si="15"/>
        <v>2.3519079229533162</v>
      </c>
      <c r="F119" s="25">
        <f t="shared" si="19"/>
        <v>2.2625061655601391</v>
      </c>
      <c r="G119" s="24">
        <f t="shared" si="21"/>
        <v>3.8107962678786218</v>
      </c>
      <c r="O119" s="4"/>
    </row>
    <row r="120" spans="1:15">
      <c r="B120" s="118">
        <v>2021</v>
      </c>
      <c r="C120" s="118"/>
      <c r="D120" s="118"/>
      <c r="E120" s="118"/>
      <c r="F120" s="118"/>
      <c r="G120" s="118"/>
      <c r="H120" s="118"/>
      <c r="I120" s="118"/>
      <c r="O120" s="4"/>
    </row>
    <row r="121" spans="1:15" s="17" customFormat="1" ht="30" customHeight="1">
      <c r="B121" s="52" t="s">
        <v>133</v>
      </c>
      <c r="C121" s="54" t="s">
        <v>135</v>
      </c>
      <c r="D121" s="53" t="s">
        <v>136</v>
      </c>
      <c r="E121" s="54" t="s">
        <v>137</v>
      </c>
      <c r="F121" s="53" t="s">
        <v>138</v>
      </c>
      <c r="G121" s="54" t="s">
        <v>139</v>
      </c>
      <c r="H121" s="53" t="s">
        <v>127</v>
      </c>
      <c r="I121" s="54" t="s">
        <v>126</v>
      </c>
      <c r="O121" s="49"/>
    </row>
    <row r="122" spans="1:15" s="17" customFormat="1" ht="30" customHeight="1">
      <c r="B122" s="51" t="s">
        <v>134</v>
      </c>
      <c r="C122" s="56">
        <v>2.1937527518734754</v>
      </c>
      <c r="D122" s="57"/>
      <c r="E122" s="56"/>
      <c r="F122" s="57"/>
      <c r="G122" s="56"/>
      <c r="H122" s="57"/>
      <c r="I122" s="56"/>
      <c r="J122" s="55">
        <f>AVERAGE(H71:H74)/AVERAGE(H67:H70)*100-100</f>
        <v>3.5373187081005426</v>
      </c>
      <c r="O122" s="49"/>
    </row>
    <row r="123" spans="1:15" s="17" customFormat="1" ht="30" customHeight="1">
      <c r="B123" s="51" t="s">
        <v>128</v>
      </c>
      <c r="C123" s="56">
        <v>-0.87246195962143291</v>
      </c>
      <c r="D123" s="57"/>
      <c r="E123" s="56"/>
      <c r="F123" s="57"/>
      <c r="G123" s="56"/>
      <c r="H123" s="57"/>
      <c r="I123" s="56"/>
      <c r="J123" s="55">
        <f>AVERAGE(K71:K74)</f>
        <v>-0.50554889974999995</v>
      </c>
      <c r="O123" s="49"/>
    </row>
    <row r="124" spans="1:15" s="17" customFormat="1" ht="30" customHeight="1">
      <c r="B124" s="51" t="s">
        <v>129</v>
      </c>
      <c r="C124" s="56">
        <v>2.3111766387094299</v>
      </c>
      <c r="D124" s="57"/>
      <c r="E124" s="56"/>
      <c r="F124" s="57"/>
      <c r="G124" s="56"/>
      <c r="H124" s="57"/>
      <c r="I124" s="56"/>
      <c r="J124" s="55">
        <f>S74</f>
        <v>2.3024790755129754</v>
      </c>
      <c r="O124" s="49"/>
    </row>
    <row r="125" spans="1:15" s="17" customFormat="1" ht="30" customHeight="1">
      <c r="B125" s="51" t="s">
        <v>140</v>
      </c>
      <c r="C125" s="56">
        <v>1.37676491845491</v>
      </c>
      <c r="D125" s="57"/>
      <c r="E125" s="56"/>
      <c r="F125" s="57"/>
      <c r="G125" s="56"/>
      <c r="H125" s="57"/>
      <c r="I125" s="56"/>
      <c r="J125" s="55">
        <f>T74</f>
        <v>1.3767649184548389</v>
      </c>
      <c r="O125" s="49"/>
    </row>
    <row r="126" spans="1:15" s="17" customFormat="1" ht="30" customHeight="1">
      <c r="B126" s="51" t="s">
        <v>130</v>
      </c>
      <c r="C126" s="56">
        <v>1.8821472390854399</v>
      </c>
      <c r="D126" s="57"/>
      <c r="E126" s="56"/>
      <c r="F126" s="57"/>
      <c r="G126" s="56"/>
      <c r="H126" s="57"/>
      <c r="I126" s="56"/>
      <c r="J126" s="55">
        <f>U74</f>
        <v>1.8726825678956116</v>
      </c>
      <c r="O126" s="49"/>
    </row>
    <row r="127" spans="1:15" s="17" customFormat="1" ht="30" customHeight="1">
      <c r="B127" s="51" t="s">
        <v>131</v>
      </c>
      <c r="C127" s="56">
        <v>2.19305555555556</v>
      </c>
      <c r="D127" s="57"/>
      <c r="E127" s="56"/>
      <c r="F127" s="57"/>
      <c r="G127" s="56"/>
      <c r="H127" s="57"/>
      <c r="I127" s="56"/>
      <c r="J127" s="55">
        <f>Q74</f>
        <v>2.2124999999999999</v>
      </c>
      <c r="O127" s="49"/>
    </row>
    <row r="128" spans="1:15" s="17" customFormat="1" ht="30" customHeight="1">
      <c r="B128" s="51" t="s">
        <v>132</v>
      </c>
      <c r="C128" s="43">
        <v>3.3622174603174599</v>
      </c>
      <c r="D128" s="50"/>
      <c r="E128" s="43"/>
      <c r="F128" s="50"/>
      <c r="G128" s="43"/>
      <c r="H128" s="50"/>
      <c r="I128" s="43"/>
      <c r="J128" s="48">
        <f>G74</f>
        <v>3.3622174603174599</v>
      </c>
      <c r="O128" s="49"/>
    </row>
    <row r="129" spans="2:15">
      <c r="O129" s="4"/>
    </row>
    <row r="130" spans="2:15">
      <c r="B130" s="118">
        <v>2022</v>
      </c>
      <c r="C130" s="118"/>
      <c r="D130" s="118"/>
      <c r="E130" s="118"/>
      <c r="F130" s="118"/>
      <c r="G130" s="118"/>
      <c r="H130" s="118"/>
      <c r="I130" s="118"/>
      <c r="O130" s="4"/>
    </row>
    <row r="131" spans="2:15" ht="27.6">
      <c r="B131" s="52" t="s">
        <v>133</v>
      </c>
      <c r="C131" s="54" t="s">
        <v>135</v>
      </c>
      <c r="D131" s="53" t="s">
        <v>136</v>
      </c>
      <c r="E131" s="54" t="s">
        <v>137</v>
      </c>
      <c r="F131" s="53" t="s">
        <v>138</v>
      </c>
      <c r="G131" s="54" t="s">
        <v>139</v>
      </c>
      <c r="H131" s="53" t="s">
        <v>127</v>
      </c>
      <c r="I131" s="54" t="s">
        <v>126</v>
      </c>
      <c r="O131" s="4"/>
    </row>
    <row r="132" spans="2:15" ht="27.6">
      <c r="B132" s="51" t="s">
        <v>134</v>
      </c>
      <c r="C132" s="56">
        <v>8.6265794962206286</v>
      </c>
      <c r="D132" s="57">
        <v>6.4288599842387271</v>
      </c>
      <c r="E132" s="56">
        <v>8.217560710296496</v>
      </c>
      <c r="F132" s="57">
        <v>8.229543392018428</v>
      </c>
      <c r="G132" s="56">
        <v>7.0596880521784016</v>
      </c>
      <c r="H132" s="57">
        <v>7.3565184082792427</v>
      </c>
      <c r="I132" s="56"/>
      <c r="J132" s="55">
        <f>AVERAGE(H75:H85)/AVERAGE(H71:H74)*100-100</f>
        <v>2.5043725599911255</v>
      </c>
      <c r="O132" s="4"/>
    </row>
    <row r="133" spans="2:15" ht="27.6">
      <c r="B133" s="51" t="s">
        <v>128</v>
      </c>
      <c r="C133" s="56">
        <v>-7.2119958350163627</v>
      </c>
      <c r="D133" s="57">
        <v>-8.5699002805886106</v>
      </c>
      <c r="E133" s="56">
        <v>-7.7105463724702616</v>
      </c>
      <c r="F133" s="57">
        <v>-7.7058991762911804</v>
      </c>
      <c r="G133" s="56">
        <v>-8.3706443349438988</v>
      </c>
      <c r="H133" s="57">
        <v>-7.8254386414419184</v>
      </c>
      <c r="I133" s="56"/>
      <c r="J133" s="55">
        <f>AVERAGE(K75:K85)</f>
        <v>-1.7511279539846683</v>
      </c>
      <c r="O133" s="4"/>
    </row>
    <row r="134" spans="2:15" ht="27.6">
      <c r="B134" s="51" t="s">
        <v>129</v>
      </c>
      <c r="C134" s="56">
        <v>-3.1974801111751248</v>
      </c>
      <c r="D134" s="57">
        <v>-4.4868558389033097</v>
      </c>
      <c r="E134" s="56">
        <v>-3.6988171409863924</v>
      </c>
      <c r="F134" s="57">
        <v>-3.7873289195810571</v>
      </c>
      <c r="G134" s="56">
        <v>-4.169871146959963</v>
      </c>
      <c r="H134" s="57">
        <v>-3.6959279560668818</v>
      </c>
      <c r="I134" s="56"/>
      <c r="J134" s="55">
        <f>S85</f>
        <v>3.1409249892965647</v>
      </c>
      <c r="O134" s="4"/>
    </row>
    <row r="135" spans="2:15" ht="27.6">
      <c r="B135" s="51" t="s">
        <v>140</v>
      </c>
      <c r="C135" s="56">
        <v>2.2000898093600654</v>
      </c>
      <c r="D135" s="57">
        <v>2.2000898093600654</v>
      </c>
      <c r="E135" s="56">
        <v>2.2000898093600654</v>
      </c>
      <c r="F135" s="57">
        <v>2.2000898093600654</v>
      </c>
      <c r="G135" s="56">
        <v>2.2000898093600654</v>
      </c>
      <c r="H135" s="57">
        <v>5.0794140243069421</v>
      </c>
      <c r="I135" s="56"/>
      <c r="J135" s="55">
        <f>T78</f>
        <v>2.2000898093601791</v>
      </c>
      <c r="O135" s="4"/>
    </row>
    <row r="136" spans="2:15" ht="27.6">
      <c r="B136" s="51" t="s">
        <v>130</v>
      </c>
      <c r="C136" s="56">
        <v>-0.71833028790939579</v>
      </c>
      <c r="D136" s="57">
        <v>-1.4155417326496149</v>
      </c>
      <c r="E136" s="56">
        <v>-0.98942110134694872</v>
      </c>
      <c r="F136" s="57">
        <v>-1.0372825770234471</v>
      </c>
      <c r="G136" s="56">
        <v>-1.2441368036769376</v>
      </c>
      <c r="H136" s="57">
        <v>0.33451881642258741</v>
      </c>
      <c r="I136" s="56"/>
      <c r="J136" s="55">
        <f>U85</f>
        <v>3.9475262820195951</v>
      </c>
      <c r="O136" s="4"/>
    </row>
    <row r="137" spans="2:15" ht="27.6">
      <c r="B137" s="51" t="s">
        <v>131</v>
      </c>
      <c r="C137" s="56">
        <v>2.7805652296045622</v>
      </c>
      <c r="D137" s="57">
        <v>0.20455810252012052</v>
      </c>
      <c r="E137" s="56">
        <v>1.831298953379886</v>
      </c>
      <c r="F137" s="57">
        <v>1.3062006216775184</v>
      </c>
      <c r="G137" s="56">
        <v>0.95961562698938385</v>
      </c>
      <c r="H137" s="57">
        <v>1.8396995471301421</v>
      </c>
      <c r="I137" s="56"/>
      <c r="J137" s="55">
        <f>Q85</f>
        <v>2.6454112360240778</v>
      </c>
      <c r="O137" s="4"/>
    </row>
    <row r="138" spans="2:15" ht="27.6">
      <c r="B138" s="51" t="s">
        <v>132</v>
      </c>
      <c r="C138" s="43">
        <v>3.4623243142379585</v>
      </c>
      <c r="D138" s="50">
        <v>3.4746862358494681</v>
      </c>
      <c r="E138" s="43">
        <v>3.4865277861335349</v>
      </c>
      <c r="F138" s="50">
        <v>3.6188514414224566</v>
      </c>
      <c r="G138" s="43">
        <v>3.4708500858685634</v>
      </c>
      <c r="H138" s="50">
        <v>3.4675308423251301</v>
      </c>
      <c r="I138" s="43"/>
      <c r="J138" s="48">
        <f>G85</f>
        <v>3.9397506876357324</v>
      </c>
      <c r="O138" s="4"/>
    </row>
    <row r="139" spans="2:15">
      <c r="O139" s="4"/>
    </row>
    <row r="140" spans="2:15">
      <c r="B140" s="118">
        <v>2023</v>
      </c>
      <c r="C140" s="118"/>
      <c r="D140" s="118"/>
      <c r="E140" s="118"/>
      <c r="F140" s="118"/>
      <c r="G140" s="118"/>
      <c r="H140" s="118"/>
      <c r="I140" s="118"/>
      <c r="O140" s="4"/>
    </row>
    <row r="141" spans="2:15" ht="27.6">
      <c r="B141" s="52" t="s">
        <v>133</v>
      </c>
      <c r="C141" s="54" t="s">
        <v>135</v>
      </c>
      <c r="D141" s="53" t="s">
        <v>136</v>
      </c>
      <c r="E141" s="54" t="s">
        <v>137</v>
      </c>
      <c r="F141" s="53" t="s">
        <v>138</v>
      </c>
      <c r="G141" s="54" t="s">
        <v>139</v>
      </c>
      <c r="H141" s="53" t="s">
        <v>127</v>
      </c>
      <c r="I141" s="54" t="s">
        <v>126</v>
      </c>
      <c r="O141" s="4"/>
    </row>
    <row r="142" spans="2:15" ht="27.6">
      <c r="B142" s="51" t="s">
        <v>134</v>
      </c>
      <c r="C142" s="56">
        <v>26.761235556200631</v>
      </c>
      <c r="D142" s="57">
        <v>19.958930373406218</v>
      </c>
      <c r="E142" s="56">
        <v>25.320348696762721</v>
      </c>
      <c r="F142" s="57">
        <v>25.048088732072671</v>
      </c>
      <c r="G142" s="56">
        <v>22.238381571373807</v>
      </c>
      <c r="H142" s="57">
        <v>22.781608449995218</v>
      </c>
      <c r="I142" s="56"/>
      <c r="J142" s="55">
        <f>AVERAGE(H86:H89)/AVERAGE(H75:H85)*100-100</f>
        <v>9.8444393012329812</v>
      </c>
      <c r="O142" s="4"/>
    </row>
    <row r="143" spans="2:15" ht="27.6">
      <c r="B143" s="51" t="s">
        <v>128</v>
      </c>
      <c r="C143" s="56">
        <v>0.50725060828309532</v>
      </c>
      <c r="D143" s="57">
        <v>-4.2819862951582923</v>
      </c>
      <c r="E143" s="56">
        <v>-1.4316953616601695</v>
      </c>
      <c r="F143" s="57">
        <v>-1.7620838639350389</v>
      </c>
      <c r="G143" s="56">
        <v>-3.2764743716665565</v>
      </c>
      <c r="H143" s="57">
        <v>-1.6685011280748716</v>
      </c>
      <c r="I143" s="56"/>
      <c r="J143" s="55">
        <f>AVERAGE(K86:K89)</f>
        <v>-0.29142353823122064</v>
      </c>
      <c r="O143" s="4"/>
    </row>
    <row r="144" spans="2:15" ht="27.6">
      <c r="B144" s="51" t="s">
        <v>129</v>
      </c>
      <c r="C144" s="56">
        <v>3.0829130940483509</v>
      </c>
      <c r="D144" s="57">
        <v>-3.3658045052002592</v>
      </c>
      <c r="E144" s="56">
        <v>0.41259596538327514</v>
      </c>
      <c r="F144" s="57">
        <v>5.7027521897509814E-2</v>
      </c>
      <c r="G144" s="56">
        <v>-1.7929239196921429</v>
      </c>
      <c r="H144" s="57">
        <v>0.62417123510216754</v>
      </c>
      <c r="I144" s="56"/>
      <c r="J144" s="55">
        <f>S89</f>
        <v>2.348946642095612</v>
      </c>
      <c r="O144" s="4"/>
    </row>
    <row r="145" spans="2:15" ht="27.6">
      <c r="B145" s="51" t="s">
        <v>140</v>
      </c>
      <c r="C145" s="56">
        <v>2.7540976788478417</v>
      </c>
      <c r="D145" s="57">
        <v>2.7540976788478417</v>
      </c>
      <c r="E145" s="56">
        <v>2.7540976788478417</v>
      </c>
      <c r="F145" s="57">
        <v>2.7540976788478417</v>
      </c>
      <c r="G145" s="56">
        <v>2.7540976788478417</v>
      </c>
      <c r="H145" s="57">
        <v>6.2527486507326273</v>
      </c>
      <c r="I145" s="56"/>
      <c r="J145" s="55">
        <f>T82</f>
        <v>9.4792736922538978</v>
      </c>
      <c r="O145" s="4"/>
    </row>
    <row r="146" spans="2:15" ht="27.6">
      <c r="B146" s="51" t="s">
        <v>130</v>
      </c>
      <c r="C146" s="56">
        <v>2.9274600253825724</v>
      </c>
      <c r="D146" s="57">
        <v>-0.45205489149941513</v>
      </c>
      <c r="E146" s="56">
        <v>1.5226115661244251</v>
      </c>
      <c r="F146" s="57">
        <v>1.3362227597451692</v>
      </c>
      <c r="G146" s="56">
        <v>0.36820328423969784</v>
      </c>
      <c r="H146" s="57">
        <v>3.3314366726114883</v>
      </c>
      <c r="I146" s="56"/>
      <c r="J146" s="55">
        <f>U89</f>
        <v>2.5898854306942525</v>
      </c>
      <c r="O146" s="4"/>
    </row>
    <row r="147" spans="2:15" ht="27.6">
      <c r="B147" s="51" t="s">
        <v>131</v>
      </c>
      <c r="C147" s="56">
        <v>5.6405378711324428</v>
      </c>
      <c r="D147" s="57">
        <v>-0.87493328940849135</v>
      </c>
      <c r="E147" s="56">
        <v>2.802786750153472</v>
      </c>
      <c r="F147" s="57">
        <v>2.366601090795255</v>
      </c>
      <c r="G147" s="56">
        <v>0.88870373848489792</v>
      </c>
      <c r="H147" s="57">
        <v>3.4166082300239244</v>
      </c>
      <c r="I147" s="56"/>
      <c r="J147" s="55">
        <f>Q89</f>
        <v>2.3445856076079274</v>
      </c>
      <c r="O147" s="4"/>
    </row>
    <row r="148" spans="2:15" ht="27.6">
      <c r="B148" s="51" t="s">
        <v>132</v>
      </c>
      <c r="C148" s="43">
        <v>3.513633351628445</v>
      </c>
      <c r="D148" s="50">
        <v>3.5595254174233251</v>
      </c>
      <c r="E148" s="43">
        <v>3.5798639304443909</v>
      </c>
      <c r="F148" s="50">
        <v>3.9050020561441046</v>
      </c>
      <c r="G148" s="43">
        <v>3.5461958942398888</v>
      </c>
      <c r="H148" s="50">
        <v>3.5321756555648509</v>
      </c>
      <c r="I148" s="43"/>
      <c r="J148" s="48">
        <f>G89</f>
        <v>3.8345435474263083</v>
      </c>
      <c r="O148" s="4"/>
    </row>
    <row r="149" spans="2:15">
      <c r="O149" s="4"/>
    </row>
    <row r="150" spans="2:15">
      <c r="O150" s="4"/>
    </row>
    <row r="151" spans="2:15">
      <c r="O151" s="4"/>
    </row>
    <row r="152" spans="2:15">
      <c r="O152" s="4"/>
    </row>
    <row r="153" spans="2:15">
      <c r="O153" s="4"/>
    </row>
    <row r="154" spans="2:15">
      <c r="O154" s="4"/>
    </row>
    <row r="155" spans="2:15">
      <c r="O155" s="4"/>
    </row>
    <row r="156" spans="2:15">
      <c r="O156" s="4"/>
    </row>
    <row r="157" spans="2:15">
      <c r="O157" s="4"/>
    </row>
    <row r="158" spans="2:15">
      <c r="O158" s="4"/>
    </row>
    <row r="159" spans="2:15">
      <c r="O159" s="4"/>
    </row>
    <row r="160" spans="2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</sheetData>
  <mergeCells count="4">
    <mergeCell ref="B93:G93"/>
    <mergeCell ref="B120:I120"/>
    <mergeCell ref="B130:I130"/>
    <mergeCell ref="B140:I14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8C50-0A38-4714-9CFA-8D010A4B1BDE}">
  <dimension ref="A1:V251"/>
  <sheetViews>
    <sheetView workbookViewId="0">
      <pane xSplit="1" ySplit="2" topLeftCell="J68" activePane="bottomRight" state="frozen"/>
      <selection activeCell="B3" sqref="B3:J11"/>
      <selection pane="topRight" activeCell="B3" sqref="B3:J11"/>
      <selection pane="bottomLeft" activeCell="B3" sqref="B3:J11"/>
      <selection pane="bottomRight" activeCell="B87" sqref="B87"/>
    </sheetView>
  </sheetViews>
  <sheetFormatPr baseColWidth="10" defaultColWidth="14.5546875" defaultRowHeight="13.8"/>
  <cols>
    <col min="1" max="1" width="8.5546875" style="1" customWidth="1"/>
    <col min="2" max="2" width="21.6640625" style="3" customWidth="1"/>
    <col min="3" max="16384" width="14.5546875" style="1"/>
  </cols>
  <sheetData>
    <row r="1" spans="1:22" s="2" customFormat="1">
      <c r="A1" s="63"/>
      <c r="B1" s="41" t="s">
        <v>111</v>
      </c>
      <c r="C1" s="65" t="s">
        <v>80</v>
      </c>
      <c r="D1" s="65" t="s">
        <v>81</v>
      </c>
      <c r="E1" s="65" t="s">
        <v>88</v>
      </c>
      <c r="F1" s="60" t="s">
        <v>90</v>
      </c>
      <c r="G1" s="65" t="s">
        <v>82</v>
      </c>
      <c r="H1" s="65" t="s">
        <v>118</v>
      </c>
      <c r="I1" s="65" t="s">
        <v>122</v>
      </c>
      <c r="J1" s="65" t="s">
        <v>119</v>
      </c>
      <c r="K1" s="60" t="s">
        <v>96</v>
      </c>
      <c r="L1" s="60" t="s">
        <v>97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86</v>
      </c>
      <c r="R1" s="15" t="s">
        <v>95</v>
      </c>
      <c r="S1" s="64" t="s">
        <v>106</v>
      </c>
      <c r="T1" s="60" t="s">
        <v>141</v>
      </c>
      <c r="U1" s="64" t="s">
        <v>107</v>
      </c>
      <c r="V1" s="64" t="s">
        <v>108</v>
      </c>
    </row>
    <row r="2" spans="1:22" s="17" customFormat="1" ht="55.2">
      <c r="A2" s="20"/>
      <c r="B2" s="42" t="s">
        <v>112</v>
      </c>
      <c r="C2" s="18" t="s">
        <v>83</v>
      </c>
      <c r="D2" s="18" t="s">
        <v>84</v>
      </c>
      <c r="E2" s="18" t="s">
        <v>89</v>
      </c>
      <c r="F2" s="18" t="s">
        <v>87</v>
      </c>
      <c r="G2" s="18" t="s">
        <v>85</v>
      </c>
      <c r="H2" s="18" t="s">
        <v>125</v>
      </c>
      <c r="I2" s="18" t="s">
        <v>123</v>
      </c>
      <c r="J2" s="18" t="s">
        <v>121</v>
      </c>
      <c r="K2" s="18" t="s">
        <v>104</v>
      </c>
      <c r="L2" s="18" t="s">
        <v>120</v>
      </c>
      <c r="M2" s="19" t="s">
        <v>98</v>
      </c>
      <c r="N2" s="19" t="s">
        <v>99</v>
      </c>
      <c r="O2" s="19" t="s">
        <v>100</v>
      </c>
      <c r="P2" s="19" t="s">
        <v>101</v>
      </c>
      <c r="Q2" s="19" t="s">
        <v>102</v>
      </c>
      <c r="R2" s="19" t="s">
        <v>103</v>
      </c>
      <c r="S2" s="22" t="s">
        <v>109</v>
      </c>
      <c r="T2" s="22" t="s">
        <v>142</v>
      </c>
      <c r="U2" s="22" t="s">
        <v>110</v>
      </c>
      <c r="V2" s="61" t="s">
        <v>151</v>
      </c>
    </row>
    <row r="3" spans="1:22">
      <c r="A3" s="5" t="s">
        <v>0</v>
      </c>
      <c r="B3" s="12">
        <v>2.7166666666666668</v>
      </c>
      <c r="C3" s="10">
        <v>64.636872100565995</v>
      </c>
      <c r="D3" s="11">
        <v>49.012715079642966</v>
      </c>
      <c r="E3" s="10">
        <v>56.399489428853464</v>
      </c>
      <c r="F3" s="10">
        <v>71.765527461437571</v>
      </c>
      <c r="G3" s="12">
        <v>3.4652357256778337</v>
      </c>
      <c r="H3" s="12">
        <v>100</v>
      </c>
      <c r="I3" s="12"/>
      <c r="J3" s="10">
        <v>-1.94931050524959</v>
      </c>
      <c r="K3" s="10">
        <v>-0.69548864099999996</v>
      </c>
      <c r="L3" s="6">
        <v>5.1824863609999996</v>
      </c>
      <c r="M3" s="16">
        <v>0.93834922815236865</v>
      </c>
      <c r="N3" s="16">
        <v>-9.068545767853708</v>
      </c>
      <c r="O3" s="16">
        <v>-2.8866538983843726</v>
      </c>
      <c r="P3" s="16">
        <v>-2.5683170545451328</v>
      </c>
      <c r="Q3" s="16">
        <v>1.9736111111111108</v>
      </c>
      <c r="R3" s="16">
        <v>2.2245225624239362</v>
      </c>
      <c r="S3" s="25">
        <v>1.4786455508832619</v>
      </c>
      <c r="T3" s="25"/>
      <c r="U3" s="25">
        <v>-1.018423459865736</v>
      </c>
      <c r="V3" s="25">
        <v>-2.4656375555085708</v>
      </c>
    </row>
    <row r="4" spans="1:22">
      <c r="A4" s="5" t="s">
        <v>1</v>
      </c>
      <c r="B4" s="8">
        <v>2.4500000000000002</v>
      </c>
      <c r="C4" s="6">
        <v>64.908054411304121</v>
      </c>
      <c r="D4" s="7">
        <v>49.846049627822339</v>
      </c>
      <c r="E4" s="6">
        <v>57.016421964970867</v>
      </c>
      <c r="F4" s="6">
        <v>73.405571823761719</v>
      </c>
      <c r="G4" s="8">
        <v>3.4580558213716066</v>
      </c>
      <c r="H4" s="8">
        <f t="shared" ref="H4:H67" si="0">H3*(1+J4/100)^(1/4)</f>
        <v>101.91820108437055</v>
      </c>
      <c r="I4" s="8"/>
      <c r="J4" s="6">
        <f>L4+4*(K4-K3)</f>
        <v>7.8964108049999995</v>
      </c>
      <c r="K4" s="6">
        <v>-3.6316474000000001E-2</v>
      </c>
      <c r="L4" s="6">
        <v>5.2597221369999998</v>
      </c>
      <c r="M4" s="16">
        <v>0.94808209149654932</v>
      </c>
      <c r="N4" s="16">
        <v>6.9740910934369849</v>
      </c>
      <c r="O4" s="16">
        <v>3.1290939073565838</v>
      </c>
      <c r="P4" s="16">
        <v>-3.2465023305550234</v>
      </c>
      <c r="Q4" s="16">
        <v>2.0430555555555556</v>
      </c>
      <c r="R4" s="16">
        <v>-0.82622029064431945</v>
      </c>
      <c r="S4" s="25">
        <v>1.0780122723514252</v>
      </c>
      <c r="T4" s="25"/>
      <c r="U4" s="25">
        <v>7.7549447327251997E-2</v>
      </c>
      <c r="V4" s="25">
        <v>-3.729191657722486</v>
      </c>
    </row>
    <row r="5" spans="1:22">
      <c r="A5" s="5" t="s">
        <v>2</v>
      </c>
      <c r="B5" s="8">
        <v>2.6583333333333337</v>
      </c>
      <c r="C5" s="6">
        <v>65.178963783064617</v>
      </c>
      <c r="D5" s="7">
        <v>49.817930323851527</v>
      </c>
      <c r="E5" s="6">
        <v>57.104196502497707</v>
      </c>
      <c r="F5" s="6">
        <v>75.445518109419808</v>
      </c>
      <c r="G5" s="8">
        <v>3.5753174603174602</v>
      </c>
      <c r="H5" s="8">
        <f t="shared" si="0"/>
        <v>102.72680094493099</v>
      </c>
      <c r="I5" s="8"/>
      <c r="J5" s="6">
        <f t="shared" ref="J5:J68" si="1">L5+4*(K5-K4)</f>
        <v>3.2114922340000005</v>
      </c>
      <c r="K5" s="6">
        <v>-0.53353531899999995</v>
      </c>
      <c r="L5" s="6">
        <v>5.2003676140000001</v>
      </c>
      <c r="M5" s="16">
        <v>2.3763022458643368</v>
      </c>
      <c r="N5" s="16">
        <v>-0.91791107144137962</v>
      </c>
      <c r="O5" s="16">
        <v>1.1468592072670925</v>
      </c>
      <c r="P5" s="16">
        <v>10.884751799674319</v>
      </c>
      <c r="Q5" s="16">
        <v>2.0356944444444443</v>
      </c>
      <c r="R5" s="16">
        <v>14.269529982592942</v>
      </c>
      <c r="S5" s="25">
        <v>1.230553231171605</v>
      </c>
      <c r="T5" s="25"/>
      <c r="U5" s="25">
        <v>0.28616461884072297</v>
      </c>
      <c r="V5" s="25">
        <v>-4.2587624036449778E-2</v>
      </c>
    </row>
    <row r="6" spans="1:22">
      <c r="A6" s="5" t="s">
        <v>3</v>
      </c>
      <c r="B6" s="8">
        <v>3.8333333333333335</v>
      </c>
      <c r="C6" s="6">
        <v>65.25342497695631</v>
      </c>
      <c r="D6" s="7">
        <v>50.4927212385304</v>
      </c>
      <c r="E6" s="6">
        <v>57.554929863472239</v>
      </c>
      <c r="F6" s="6">
        <v>80.288352447265495</v>
      </c>
      <c r="G6" s="8">
        <v>3.5720182539682539</v>
      </c>
      <c r="H6" s="8">
        <f t="shared" si="0"/>
        <v>103.97927264789077</v>
      </c>
      <c r="I6" s="8"/>
      <c r="J6" s="6">
        <f t="shared" si="1"/>
        <v>4.9668212309999991</v>
      </c>
      <c r="K6" s="6">
        <v>-0.58968675800000003</v>
      </c>
      <c r="L6" s="6">
        <v>5.1914269869999998</v>
      </c>
      <c r="M6" s="16">
        <v>0.76029072615282356</v>
      </c>
      <c r="N6" s="16">
        <v>11.1649240547115</v>
      </c>
      <c r="O6" s="16">
        <v>4.5048253415541417</v>
      </c>
      <c r="P6" s="16">
        <v>5.2381125779613846</v>
      </c>
      <c r="Q6" s="16">
        <v>2.0958333333333332</v>
      </c>
      <c r="R6" s="16">
        <v>-0.36859860045642678</v>
      </c>
      <c r="S6" s="25">
        <v>1.253671596012107</v>
      </c>
      <c r="T6" s="25"/>
      <c r="U6" s="25">
        <v>1.4348558692149016</v>
      </c>
      <c r="V6" s="25">
        <v>2.4124932687129563</v>
      </c>
    </row>
    <row r="7" spans="1:22">
      <c r="A7" s="5" t="s">
        <v>4</v>
      </c>
      <c r="B7" s="8">
        <v>3.625</v>
      </c>
      <c r="C7" s="6">
        <v>65.698242974728814</v>
      </c>
      <c r="D7" s="7">
        <v>50.903291985833079</v>
      </c>
      <c r="E7" s="6">
        <v>57.994250870440226</v>
      </c>
      <c r="F7" s="6">
        <v>81.025562328778278</v>
      </c>
      <c r="G7" s="8">
        <v>3.4865020202020198</v>
      </c>
      <c r="H7" s="8">
        <f t="shared" si="0"/>
        <v>105.23773389313479</v>
      </c>
      <c r="I7" s="8">
        <f t="shared" ref="I7:I70" si="2">H7/H3*100-100</f>
        <v>5.2377338931347737</v>
      </c>
      <c r="J7" s="6">
        <f t="shared" si="1"/>
        <v>4.9298012950000007</v>
      </c>
      <c r="K7" s="6">
        <v>-0.64983880800000005</v>
      </c>
      <c r="L7" s="6">
        <v>5.1704094950000004</v>
      </c>
      <c r="M7" s="16">
        <v>2.5226625361467914</v>
      </c>
      <c r="N7" s="16">
        <v>2.4162764641948886</v>
      </c>
      <c r="O7" s="16">
        <v>2.4828451705338095</v>
      </c>
      <c r="P7" s="16">
        <v>-0.48706661270406792</v>
      </c>
      <c r="Q7" s="16">
        <v>2.3069444444444445</v>
      </c>
      <c r="R7" s="16">
        <v>-9.2378016431943095</v>
      </c>
      <c r="S7" s="25">
        <v>1.6486698420134172</v>
      </c>
      <c r="T7" s="38">
        <f>D7/D3*100-100</f>
        <v>3.857319275453392</v>
      </c>
      <c r="U7" s="25">
        <v>2.8087977127224439</v>
      </c>
      <c r="V7" s="25">
        <v>2.9550776168588921</v>
      </c>
    </row>
    <row r="8" spans="1:22">
      <c r="A8" s="5" t="s">
        <v>5</v>
      </c>
      <c r="B8" s="8">
        <v>3.625</v>
      </c>
      <c r="C8" s="6">
        <v>66.802572212099392</v>
      </c>
      <c r="D8" s="7">
        <v>50.806138247045823</v>
      </c>
      <c r="E8" s="6">
        <v>58.381038433532353</v>
      </c>
      <c r="F8" s="6">
        <v>81.449314670230024</v>
      </c>
      <c r="G8" s="8">
        <v>3.4756738095238098</v>
      </c>
      <c r="H8" s="8">
        <f t="shared" si="0"/>
        <v>106.75253833295695</v>
      </c>
      <c r="I8" s="8">
        <f t="shared" si="2"/>
        <v>4.7433502526054099</v>
      </c>
      <c r="J8" s="6">
        <f t="shared" si="1"/>
        <v>5.8831591210000003</v>
      </c>
      <c r="K8" s="6">
        <v>-0.46588212299999998</v>
      </c>
      <c r="L8" s="6">
        <v>5.147332381</v>
      </c>
      <c r="M8" s="16">
        <v>6.2107836115726123</v>
      </c>
      <c r="N8" s="16">
        <v>-6.0629039122319206</v>
      </c>
      <c r="O8" s="16">
        <v>1.4862967809372796</v>
      </c>
      <c r="P8" s="16">
        <v>6.4511104551288723</v>
      </c>
      <c r="Q8" s="16">
        <v>2.5427083333333336</v>
      </c>
      <c r="R8" s="16">
        <v>-1.2365253626209216</v>
      </c>
      <c r="S8" s="25">
        <v>2.9483368990570469</v>
      </c>
      <c r="T8" s="38">
        <f t="shared" ref="T8:T71" si="3">D8/D4*100-100</f>
        <v>1.9261077385109218</v>
      </c>
      <c r="U8" s="25">
        <v>2.3969052727051299</v>
      </c>
      <c r="V8" s="25">
        <v>5.4432178380150686</v>
      </c>
    </row>
    <row r="9" spans="1:22">
      <c r="A9" s="5" t="s">
        <v>6</v>
      </c>
      <c r="B9" s="8">
        <v>3</v>
      </c>
      <c r="C9" s="6">
        <v>66.99235593619278</v>
      </c>
      <c r="D9" s="7">
        <v>50.422735861540396</v>
      </c>
      <c r="E9" s="6">
        <v>58.216963972630161</v>
      </c>
      <c r="F9" s="6">
        <v>80.92277158662084</v>
      </c>
      <c r="G9" s="8">
        <v>3.4781652236652234</v>
      </c>
      <c r="H9" s="8">
        <f t="shared" si="0"/>
        <v>107.31196900195337</v>
      </c>
      <c r="I9" s="8">
        <f t="shared" si="2"/>
        <v>4.4634584303665576</v>
      </c>
      <c r="J9" s="6">
        <f t="shared" si="1"/>
        <v>2.1127124789999994</v>
      </c>
      <c r="K9" s="6">
        <v>-1.2022089380000001</v>
      </c>
      <c r="L9" s="6">
        <v>5.0580197389999997</v>
      </c>
      <c r="M9" s="16">
        <v>1.702564957792374</v>
      </c>
      <c r="N9" s="16">
        <v>-4.3702395684945277</v>
      </c>
      <c r="O9" s="16">
        <v>-0.55852495393716728</v>
      </c>
      <c r="P9" s="16">
        <v>0.10784912585641848</v>
      </c>
      <c r="Q9" s="16">
        <v>2.1761805555555558</v>
      </c>
      <c r="R9" s="16">
        <v>0.28703432853141031</v>
      </c>
      <c r="S9" s="25">
        <v>2.7785418299474784</v>
      </c>
      <c r="T9" s="38">
        <f t="shared" si="3"/>
        <v>1.2140318430677581</v>
      </c>
      <c r="U9" s="25">
        <v>1.9625340206836706</v>
      </c>
      <c r="V9" s="25">
        <v>2.7821567040177353</v>
      </c>
    </row>
    <row r="10" spans="1:22">
      <c r="A10" s="5" t="s">
        <v>7</v>
      </c>
      <c r="B10" s="8">
        <v>2.5833333333333335</v>
      </c>
      <c r="C10" s="6">
        <v>67.009061475524604</v>
      </c>
      <c r="D10" s="7">
        <v>51.097094239930961</v>
      </c>
      <c r="E10" s="6">
        <v>58.640074196872888</v>
      </c>
      <c r="F10" s="6">
        <v>81.907004788684333</v>
      </c>
      <c r="G10" s="8">
        <v>3.4764854978354962</v>
      </c>
      <c r="H10" s="8">
        <f t="shared" si="0"/>
        <v>107.64339538740656</v>
      </c>
      <c r="I10" s="8">
        <f t="shared" si="2"/>
        <v>3.5238972597199734</v>
      </c>
      <c r="J10" s="6">
        <f t="shared" si="1"/>
        <v>1.2411101470000006</v>
      </c>
      <c r="K10" s="6">
        <v>-2.1467818639999998</v>
      </c>
      <c r="L10" s="6">
        <v>5.0194018509999996</v>
      </c>
      <c r="M10" s="16">
        <v>0.30944190898836155</v>
      </c>
      <c r="N10" s="16">
        <v>11.239308561067251</v>
      </c>
      <c r="O10" s="16">
        <v>4.1834511594527779</v>
      </c>
      <c r="P10" s="16">
        <v>2.2794045014239872</v>
      </c>
      <c r="Q10" s="16">
        <v>2.0206944444444446</v>
      </c>
      <c r="R10" s="16">
        <v>-0.19303389198364052</v>
      </c>
      <c r="S10" s="25">
        <v>2.6633785590821635</v>
      </c>
      <c r="T10" s="38">
        <f t="shared" si="3"/>
        <v>1.1969507417622935</v>
      </c>
      <c r="U10" s="25">
        <v>1.8840544334648657</v>
      </c>
      <c r="V10" s="25">
        <v>2.0519978967294294</v>
      </c>
    </row>
    <row r="11" spans="1:22">
      <c r="A11" s="5" t="s">
        <v>8</v>
      </c>
      <c r="B11" s="8">
        <v>2.5</v>
      </c>
      <c r="C11" s="6">
        <v>67.145790419101886</v>
      </c>
      <c r="D11" s="7">
        <v>52.781909688247652</v>
      </c>
      <c r="E11" s="6">
        <v>59.730021125098638</v>
      </c>
      <c r="F11" s="6">
        <v>86.425756948838568</v>
      </c>
      <c r="G11" s="8">
        <v>3.471917149758454</v>
      </c>
      <c r="H11" s="8">
        <f t="shared" si="0"/>
        <v>110.14965856733563</v>
      </c>
      <c r="I11" s="8">
        <f t="shared" si="2"/>
        <v>4.6674557618170809</v>
      </c>
      <c r="J11" s="6">
        <f t="shared" si="1"/>
        <v>9.6435448919999995</v>
      </c>
      <c r="K11" s="6">
        <v>-1.004964508</v>
      </c>
      <c r="L11" s="6">
        <v>5.0762754680000004</v>
      </c>
      <c r="M11" s="16">
        <v>0.67970170166298249</v>
      </c>
      <c r="N11" s="16">
        <v>17.721411898233065</v>
      </c>
      <c r="O11" s="16">
        <v>6.7429153259175756</v>
      </c>
      <c r="P11" s="16">
        <v>7.9894277558669069</v>
      </c>
      <c r="Q11" s="16">
        <v>2.4762500000000003</v>
      </c>
      <c r="R11" s="16">
        <v>-0.52459315784485483</v>
      </c>
      <c r="S11" s="25">
        <v>2.1988628110174657</v>
      </c>
      <c r="T11" s="38">
        <f t="shared" si="3"/>
        <v>3.6905622978910912</v>
      </c>
      <c r="U11" s="25">
        <v>2.9267336286223911</v>
      </c>
      <c r="V11" s="25">
        <v>4.1590329985048857</v>
      </c>
    </row>
    <row r="12" spans="1:22">
      <c r="A12" s="5" t="s">
        <v>9</v>
      </c>
      <c r="B12" s="8">
        <v>2.5</v>
      </c>
      <c r="C12" s="6">
        <v>67.239097421684846</v>
      </c>
      <c r="D12" s="7">
        <v>53.746944469832449</v>
      </c>
      <c r="E12" s="6">
        <v>60.369595523450222</v>
      </c>
      <c r="F12" s="6">
        <v>88.236538980147586</v>
      </c>
      <c r="G12" s="8">
        <v>3.4780182539682536</v>
      </c>
      <c r="H12" s="8">
        <f t="shared" si="0"/>
        <v>111.55521663045215</v>
      </c>
      <c r="I12" s="8">
        <f t="shared" si="2"/>
        <v>4.4988890873169112</v>
      </c>
      <c r="J12" s="6">
        <f t="shared" si="1"/>
        <v>5.2027068820000002</v>
      </c>
      <c r="K12" s="6">
        <v>-0.96881612699999997</v>
      </c>
      <c r="L12" s="6">
        <v>5.0581133579999999</v>
      </c>
      <c r="M12" s="16">
        <v>3.5988512261386774E-2</v>
      </c>
      <c r="N12" s="16">
        <v>9.1844363384318228</v>
      </c>
      <c r="O12" s="16">
        <v>3.4286111609300063</v>
      </c>
      <c r="P12" s="16">
        <v>10.15025113741852</v>
      </c>
      <c r="Q12" s="16">
        <v>2.6533333333333333</v>
      </c>
      <c r="R12" s="16">
        <v>0.70476393849185914</v>
      </c>
      <c r="S12" s="25">
        <v>0.67994672779250198</v>
      </c>
      <c r="T12" s="38">
        <f t="shared" si="3"/>
        <v>5.7882892190839215</v>
      </c>
      <c r="U12" s="25">
        <v>3.4157087233540162</v>
      </c>
      <c r="V12" s="25">
        <v>5.0523478801699939</v>
      </c>
    </row>
    <row r="13" spans="1:22">
      <c r="A13" s="5" t="s">
        <v>10</v>
      </c>
      <c r="B13" s="8">
        <v>2.6666666666666665</v>
      </c>
      <c r="C13" s="6">
        <v>67.316116848900151</v>
      </c>
      <c r="D13" s="7">
        <v>54.37391524668908</v>
      </c>
      <c r="E13" s="6">
        <v>60.783920586643511</v>
      </c>
      <c r="F13" s="6">
        <v>89.536579077672741</v>
      </c>
      <c r="G13" s="8">
        <v>3.3981144300144295</v>
      </c>
      <c r="H13" s="8">
        <f t="shared" si="0"/>
        <v>112.47042074717234</v>
      </c>
      <c r="I13" s="8">
        <f t="shared" si="2"/>
        <v>4.806967753173069</v>
      </c>
      <c r="J13" s="6">
        <f t="shared" si="1"/>
        <v>3.3222235050000002</v>
      </c>
      <c r="K13" s="6">
        <v>-1.405597164</v>
      </c>
      <c r="L13" s="6">
        <v>5.0693476530000003</v>
      </c>
      <c r="M13" s="16">
        <v>0.94304749848703739</v>
      </c>
      <c r="N13" s="16">
        <v>7.2118905514528375</v>
      </c>
      <c r="O13" s="16">
        <v>3.3149908459584543</v>
      </c>
      <c r="P13" s="16">
        <v>-0.86550625284780303</v>
      </c>
      <c r="Q13" s="16">
        <v>2.8754861111111105</v>
      </c>
      <c r="R13" s="16">
        <v>-8.8777216934102228</v>
      </c>
      <c r="S13" s="25">
        <v>0.49144788070081269</v>
      </c>
      <c r="T13" s="38">
        <f t="shared" si="3"/>
        <v>7.8361067039252532</v>
      </c>
      <c r="U13" s="25">
        <v>4.4084043397990103</v>
      </c>
      <c r="V13" s="25">
        <v>4.7960537224340793</v>
      </c>
    </row>
    <row r="14" spans="1:22">
      <c r="A14" s="5" t="s">
        <v>11</v>
      </c>
      <c r="B14" s="8">
        <v>3</v>
      </c>
      <c r="C14" s="6">
        <v>67.694965960755482</v>
      </c>
      <c r="D14" s="7">
        <v>54.292656335115147</v>
      </c>
      <c r="E14" s="6">
        <v>60.888698624354696</v>
      </c>
      <c r="F14" s="6">
        <v>91.20044213686036</v>
      </c>
      <c r="G14" s="8">
        <v>3.3040866161616158</v>
      </c>
      <c r="H14" s="8">
        <f t="shared" si="0"/>
        <v>114.50351558113232</v>
      </c>
      <c r="I14" s="8">
        <f t="shared" si="2"/>
        <v>6.3730061366387787</v>
      </c>
      <c r="J14" s="6">
        <f t="shared" si="1"/>
        <v>7.4291166000000004</v>
      </c>
      <c r="K14" s="6">
        <v>-0.840510804</v>
      </c>
      <c r="L14" s="6">
        <v>5.1687711600000004</v>
      </c>
      <c r="M14" s="16">
        <v>2.3622232375691166</v>
      </c>
      <c r="N14" s="16">
        <v>1.1063097629855578</v>
      </c>
      <c r="O14" s="16">
        <v>1.8744597668230334</v>
      </c>
      <c r="P14" s="16">
        <v>-5.2871724926200514</v>
      </c>
      <c r="Q14" s="16">
        <v>2.6293055555555553</v>
      </c>
      <c r="R14" s="16">
        <v>-10.617253094972966</v>
      </c>
      <c r="S14" s="25">
        <v>1.0016753240654541</v>
      </c>
      <c r="T14" s="38">
        <f t="shared" si="3"/>
        <v>6.2539017975839215</v>
      </c>
      <c r="U14" s="25">
        <v>3.8250390929408518</v>
      </c>
      <c r="V14" s="25">
        <v>2.8016491396037679</v>
      </c>
    </row>
    <row r="15" spans="1:22">
      <c r="A15" s="5" t="s">
        <v>12</v>
      </c>
      <c r="B15" s="8">
        <v>3</v>
      </c>
      <c r="C15" s="6">
        <v>67.881997976382863</v>
      </c>
      <c r="D15" s="7">
        <v>54.425263702177887</v>
      </c>
      <c r="E15" s="6">
        <v>61.040560375929637</v>
      </c>
      <c r="F15" s="6">
        <v>90.965776227459131</v>
      </c>
      <c r="G15" s="8">
        <v>3.2621162698412696</v>
      </c>
      <c r="H15" s="8">
        <f t="shared" si="0"/>
        <v>116.18831177806062</v>
      </c>
      <c r="I15" s="8">
        <f t="shared" si="2"/>
        <v>5.4822259907719086</v>
      </c>
      <c r="J15" s="6">
        <f t="shared" si="1"/>
        <v>6.0167488700000007</v>
      </c>
      <c r="K15" s="6">
        <v>-0.65048176300000005</v>
      </c>
      <c r="L15" s="6">
        <v>5.2566327060000004</v>
      </c>
      <c r="M15" s="16">
        <v>1.0389686210783067</v>
      </c>
      <c r="N15" s="16">
        <v>-0.58156546641945361</v>
      </c>
      <c r="O15" s="16">
        <v>0.41023254516079355</v>
      </c>
      <c r="P15" s="16">
        <v>1.483725979237227</v>
      </c>
      <c r="Q15" s="16">
        <v>2.5041666666666669</v>
      </c>
      <c r="R15" s="16">
        <v>-4.9850268094049577</v>
      </c>
      <c r="S15" s="25">
        <v>1.0916589650195041</v>
      </c>
      <c r="T15" s="38">
        <f t="shared" si="3"/>
        <v>3.1134796441367456</v>
      </c>
      <c r="U15" s="25">
        <v>2.2496503412098745</v>
      </c>
      <c r="V15" s="25">
        <v>1.2170959524483216</v>
      </c>
    </row>
    <row r="16" spans="1:22">
      <c r="A16" s="5" t="s">
        <v>13</v>
      </c>
      <c r="B16" s="8">
        <v>3</v>
      </c>
      <c r="C16" s="6">
        <v>68.083427871809036</v>
      </c>
      <c r="D16" s="7">
        <v>54.933867393612779</v>
      </c>
      <c r="E16" s="6">
        <v>61.435086018674149</v>
      </c>
      <c r="F16" s="6">
        <v>91.493738837200695</v>
      </c>
      <c r="G16" s="8">
        <v>3.2551976190476188</v>
      </c>
      <c r="H16" s="8">
        <f t="shared" si="0"/>
        <v>118.18334033771724</v>
      </c>
      <c r="I16" s="8">
        <f t="shared" si="2"/>
        <v>5.9415632074132532</v>
      </c>
      <c r="J16" s="6">
        <f t="shared" si="1"/>
        <v>7.0471914029999994</v>
      </c>
      <c r="K16" s="6">
        <v>-0.22741710800000001</v>
      </c>
      <c r="L16" s="6">
        <v>5.3549327829999998</v>
      </c>
      <c r="M16" s="16">
        <v>0.74930155267340925</v>
      </c>
      <c r="N16" s="16">
        <v>2.796130483804915</v>
      </c>
      <c r="O16" s="16">
        <v>1.534871217139222</v>
      </c>
      <c r="P16" s="16">
        <v>3.2966190008626439</v>
      </c>
      <c r="Q16" s="16">
        <v>2.4929861111111111</v>
      </c>
      <c r="R16" s="16">
        <v>-0.84566834391687218</v>
      </c>
      <c r="S16" s="25">
        <v>1.2713892262001814</v>
      </c>
      <c r="T16" s="38">
        <f t="shared" si="3"/>
        <v>2.2083542338793478</v>
      </c>
      <c r="U16" s="25">
        <v>1.7783635746629445</v>
      </c>
      <c r="V16" s="25">
        <v>-0.3954846858225558</v>
      </c>
    </row>
    <row r="17" spans="1:22">
      <c r="A17" s="5" t="s">
        <v>14</v>
      </c>
      <c r="B17" s="8">
        <v>3</v>
      </c>
      <c r="C17" s="6">
        <v>68.235833835095505</v>
      </c>
      <c r="D17" s="7">
        <v>54.994162198046439</v>
      </c>
      <c r="E17" s="6">
        <v>61.54015846123437</v>
      </c>
      <c r="F17" s="6">
        <v>91.902241185621492</v>
      </c>
      <c r="G17" s="8">
        <v>3.2723054226475283</v>
      </c>
      <c r="H17" s="8">
        <f t="shared" si="0"/>
        <v>119.18726188597049</v>
      </c>
      <c r="I17" s="8">
        <f t="shared" si="2"/>
        <v>5.9720956800697564</v>
      </c>
      <c r="J17" s="6">
        <f t="shared" si="1"/>
        <v>3.4413853110000003</v>
      </c>
      <c r="K17" s="6">
        <v>-0.72856512500000004</v>
      </c>
      <c r="L17" s="6">
        <v>5.4459773790000003</v>
      </c>
      <c r="M17" s="16">
        <v>1.3200877524523369</v>
      </c>
      <c r="N17" s="16">
        <v>0.9224585948307551</v>
      </c>
      <c r="O17" s="16">
        <v>1.1661551026626249</v>
      </c>
      <c r="P17" s="16">
        <v>2.595843876695958</v>
      </c>
      <c r="Q17" s="16">
        <v>2.4277777777777776</v>
      </c>
      <c r="R17" s="16">
        <v>2.1188443525649747</v>
      </c>
      <c r="S17" s="25">
        <v>1.3658237225113279</v>
      </c>
      <c r="T17" s="38">
        <f t="shared" si="3"/>
        <v>1.1407068049879427</v>
      </c>
      <c r="U17" s="25">
        <v>1.2449661772388376</v>
      </c>
      <c r="V17" s="25">
        <v>0.46279814880738623</v>
      </c>
    </row>
    <row r="18" spans="1:22">
      <c r="A18" s="5" t="s">
        <v>15</v>
      </c>
      <c r="B18" s="8">
        <v>3.0833333333333335</v>
      </c>
      <c r="C18" s="6">
        <v>68.57118888869006</v>
      </c>
      <c r="D18" s="7">
        <v>54.97083086753284</v>
      </c>
      <c r="E18" s="6">
        <v>61.667576972477605</v>
      </c>
      <c r="F18" s="6">
        <v>93.46513945735542</v>
      </c>
      <c r="G18" s="8">
        <v>3.3937142857142866</v>
      </c>
      <c r="H18" s="8">
        <f t="shared" si="0"/>
        <v>121.8011400224408</v>
      </c>
      <c r="I18" s="8">
        <f t="shared" si="2"/>
        <v>6.3732754442266071</v>
      </c>
      <c r="J18" s="6">
        <f t="shared" si="1"/>
        <v>9.065160229</v>
      </c>
      <c r="K18" s="6">
        <v>0.13885315300000001</v>
      </c>
      <c r="L18" s="6">
        <v>5.5954871170000002</v>
      </c>
      <c r="M18" s="16">
        <v>2.0332428911243428</v>
      </c>
      <c r="N18" s="16">
        <v>1.8861524178275024</v>
      </c>
      <c r="O18" s="16">
        <v>1.9763671901848356</v>
      </c>
      <c r="P18" s="16">
        <v>10.407579786950727</v>
      </c>
      <c r="Q18" s="16">
        <v>2.4173611111111111</v>
      </c>
      <c r="R18" s="16">
        <v>15.6873247556784</v>
      </c>
      <c r="S18" s="25">
        <v>1.2842808722087984</v>
      </c>
      <c r="T18" s="38">
        <f t="shared" si="3"/>
        <v>1.2491091396076541</v>
      </c>
      <c r="U18" s="25">
        <v>1.2702761164397947</v>
      </c>
      <c r="V18" s="25">
        <v>4.3885324779470603</v>
      </c>
    </row>
    <row r="19" spans="1:22">
      <c r="A19" s="5" t="s">
        <v>16</v>
      </c>
      <c r="B19" s="8">
        <v>3.75</v>
      </c>
      <c r="C19" s="6">
        <v>68.841454273254655</v>
      </c>
      <c r="D19" s="7">
        <v>56.133647151229013</v>
      </c>
      <c r="E19" s="6">
        <v>62.485177659011192</v>
      </c>
      <c r="F19" s="6">
        <v>93.326271736104914</v>
      </c>
      <c r="G19" s="8">
        <v>3.340448847167325</v>
      </c>
      <c r="H19" s="8">
        <f t="shared" si="0"/>
        <v>124.72925049398727</v>
      </c>
      <c r="I19" s="8">
        <f t="shared" si="2"/>
        <v>7.3509448456754285</v>
      </c>
      <c r="J19" s="6">
        <f t="shared" si="1"/>
        <v>9.9683826769999992</v>
      </c>
      <c r="K19" s="6">
        <v>1.2039444969999999</v>
      </c>
      <c r="L19" s="6">
        <v>5.7080173009999999</v>
      </c>
      <c r="M19" s="16">
        <v>1.5658028625879172</v>
      </c>
      <c r="N19" s="16">
        <v>10.136976758699024</v>
      </c>
      <c r="O19" s="16">
        <v>4.8165567155086464</v>
      </c>
      <c r="P19" s="16">
        <v>2.8492836456261106</v>
      </c>
      <c r="Q19" s="16">
        <v>2.5</v>
      </c>
      <c r="R19" s="16">
        <v>-6.1318634321823273</v>
      </c>
      <c r="S19" s="25">
        <v>1.4160518331036931</v>
      </c>
      <c r="T19" s="38">
        <f t="shared" si="3"/>
        <v>3.1389530024137855</v>
      </c>
      <c r="U19" s="25">
        <v>2.3634637632569122</v>
      </c>
      <c r="V19" s="25">
        <v>4.7379354426334341</v>
      </c>
    </row>
    <row r="20" spans="1:22">
      <c r="A20" s="5" t="s">
        <v>17</v>
      </c>
      <c r="B20" s="8">
        <v>4.416666666666667</v>
      </c>
      <c r="C20" s="6">
        <v>69.094075803569453</v>
      </c>
      <c r="D20" s="7">
        <v>56.577748703889959</v>
      </c>
      <c r="E20" s="6">
        <v>62.859651600422147</v>
      </c>
      <c r="F20" s="6">
        <v>94.401007659420259</v>
      </c>
      <c r="G20" s="8">
        <v>3.2915443241943243</v>
      </c>
      <c r="H20" s="8">
        <f t="shared" si="0"/>
        <v>125.8196928467937</v>
      </c>
      <c r="I20" s="8">
        <f t="shared" si="2"/>
        <v>6.4614458241365043</v>
      </c>
      <c r="J20" s="6">
        <f t="shared" si="1"/>
        <v>3.5431163790000006</v>
      </c>
      <c r="K20" s="6">
        <v>0.65250308000000001</v>
      </c>
      <c r="L20" s="6">
        <v>5.7488820470000004</v>
      </c>
      <c r="M20" s="16">
        <v>1.0585868264779696</v>
      </c>
      <c r="N20" s="16">
        <v>1.9542614508760714</v>
      </c>
      <c r="O20" s="16">
        <v>1.408332682289215</v>
      </c>
      <c r="P20" s="16">
        <v>2.4790462801634661</v>
      </c>
      <c r="Q20" s="16">
        <v>2.552430555555556</v>
      </c>
      <c r="R20" s="16">
        <v>-5.7286930690480409</v>
      </c>
      <c r="S20" s="25">
        <v>1.4937954166568845</v>
      </c>
      <c r="T20" s="38">
        <f t="shared" si="3"/>
        <v>2.9924732924744291</v>
      </c>
      <c r="U20" s="25">
        <v>2.3315560539225677</v>
      </c>
      <c r="V20" s="25">
        <v>4.5300723575238511</v>
      </c>
    </row>
    <row r="21" spans="1:22">
      <c r="A21" s="5" t="s">
        <v>18</v>
      </c>
      <c r="B21" s="8">
        <v>4.5</v>
      </c>
      <c r="C21" s="6">
        <v>69.306734324839653</v>
      </c>
      <c r="D21" s="7">
        <v>56.085986612522014</v>
      </c>
      <c r="E21" s="6">
        <v>62.650125382095318</v>
      </c>
      <c r="F21" s="6">
        <v>94.728170763940852</v>
      </c>
      <c r="G21" s="8">
        <v>3.241741486291486</v>
      </c>
      <c r="H21" s="8">
        <f t="shared" si="0"/>
        <v>127.10875214513366</v>
      </c>
      <c r="I21" s="8">
        <f t="shared" si="2"/>
        <v>6.6462557607388248</v>
      </c>
      <c r="J21" s="6">
        <f t="shared" si="1"/>
        <v>4.1615270330000005</v>
      </c>
      <c r="K21" s="6">
        <v>0.233581916</v>
      </c>
      <c r="L21" s="6">
        <v>5.8372116890000001</v>
      </c>
      <c r="M21" s="16">
        <v>1.5875315234709086</v>
      </c>
      <c r="N21" s="16">
        <v>-4.729882799102592</v>
      </c>
      <c r="O21" s="16">
        <v>-0.92389461432456077</v>
      </c>
      <c r="P21" s="16">
        <v>-1.8147289980477543</v>
      </c>
      <c r="Q21" s="16">
        <v>2.4520833333333329</v>
      </c>
      <c r="R21" s="16">
        <v>-5.9162357693841372</v>
      </c>
      <c r="S21" s="25">
        <v>1.5607047950912278</v>
      </c>
      <c r="T21" s="38">
        <f t="shared" si="3"/>
        <v>1.9853460273540691</v>
      </c>
      <c r="U21" s="25">
        <v>1.7988796794362827</v>
      </c>
      <c r="V21" s="25">
        <v>3.3880620521301141</v>
      </c>
    </row>
    <row r="22" spans="1:22">
      <c r="A22" s="5" t="s">
        <v>19</v>
      </c>
      <c r="B22" s="8">
        <v>4.5</v>
      </c>
      <c r="C22" s="6">
        <v>69.495278896675188</v>
      </c>
      <c r="D22" s="7">
        <v>55.894885525931578</v>
      </c>
      <c r="E22" s="6">
        <v>62.605489024264365</v>
      </c>
      <c r="F22" s="6">
        <v>93.885937756995418</v>
      </c>
      <c r="G22" s="8">
        <v>3.2216218576744891</v>
      </c>
      <c r="H22" s="8">
        <f t="shared" si="0"/>
        <v>129.0926645864582</v>
      </c>
      <c r="I22" s="8">
        <f t="shared" si="2"/>
        <v>5.9864173378623633</v>
      </c>
      <c r="J22" s="6">
        <f t="shared" si="1"/>
        <v>6.3908894649999999</v>
      </c>
      <c r="K22" s="6">
        <v>0.340241073</v>
      </c>
      <c r="L22" s="6">
        <v>5.9642528370000001</v>
      </c>
      <c r="M22" s="16">
        <v>1.1569067603208527</v>
      </c>
      <c r="N22" s="16">
        <v>0.25514754172228926</v>
      </c>
      <c r="O22" s="16">
        <v>0.80632440554644358</v>
      </c>
      <c r="P22" s="16">
        <v>3.3233796877025767</v>
      </c>
      <c r="Q22" s="16">
        <v>2.3013888888888889</v>
      </c>
      <c r="R22" s="16">
        <v>-2.4595540418448358</v>
      </c>
      <c r="S22" s="25">
        <v>1.3419294959912786</v>
      </c>
      <c r="T22" s="38">
        <f t="shared" si="3"/>
        <v>1.6809908888324685</v>
      </c>
      <c r="U22" s="25">
        <v>1.5056132423390656</v>
      </c>
      <c r="V22" s="25">
        <v>1.6881445773877291</v>
      </c>
    </row>
    <row r="23" spans="1:22">
      <c r="A23" s="5" t="s">
        <v>20</v>
      </c>
      <c r="B23" s="8">
        <v>4.5</v>
      </c>
      <c r="C23" s="6">
        <v>69.665541206737473</v>
      </c>
      <c r="D23" s="7">
        <v>56.001012193078346</v>
      </c>
      <c r="E23" s="6">
        <v>62.744318269361656</v>
      </c>
      <c r="F23" s="6">
        <v>93.743707582783316</v>
      </c>
      <c r="G23" s="8">
        <v>3.1894712121212123</v>
      </c>
      <c r="H23" s="8">
        <f t="shared" si="0"/>
        <v>132.80388481639261</v>
      </c>
      <c r="I23" s="8">
        <f t="shared" si="2"/>
        <v>6.4737295305038174</v>
      </c>
      <c r="J23" s="6">
        <f t="shared" si="1"/>
        <v>12.004857236000001</v>
      </c>
      <c r="K23" s="6">
        <v>0.74037365200000005</v>
      </c>
      <c r="L23" s="6">
        <v>10.404326920000001</v>
      </c>
      <c r="M23" s="16">
        <v>1.0148773998812199</v>
      </c>
      <c r="N23" s="16">
        <v>-0.55332194386662481</v>
      </c>
      <c r="O23" s="16">
        <v>0.40509873359797499</v>
      </c>
      <c r="P23" s="16">
        <v>-4.8790176907236082</v>
      </c>
      <c r="Q23" s="16">
        <v>1.8951388888888889</v>
      </c>
      <c r="R23" s="16">
        <v>-3.9324989541088651</v>
      </c>
      <c r="S23" s="25">
        <v>1.2042212880815084</v>
      </c>
      <c r="T23" s="38">
        <f t="shared" si="3"/>
        <v>-0.23628423393429898</v>
      </c>
      <c r="U23" s="25">
        <v>0.42030336268121804</v>
      </c>
      <c r="V23" s="25">
        <v>-0.2784346632084933</v>
      </c>
    </row>
    <row r="24" spans="1:22">
      <c r="A24" s="5" t="s">
        <v>21</v>
      </c>
      <c r="B24" s="8">
        <v>4.5</v>
      </c>
      <c r="C24" s="6">
        <v>69.957114895437016</v>
      </c>
      <c r="D24" s="7">
        <v>56.833336600872151</v>
      </c>
      <c r="E24" s="6">
        <v>63.362452727162271</v>
      </c>
      <c r="F24" s="6">
        <v>95.247459593194847</v>
      </c>
      <c r="G24" s="8">
        <v>3.1720040669856453</v>
      </c>
      <c r="H24" s="8">
        <f t="shared" si="0"/>
        <v>135.19825779259099</v>
      </c>
      <c r="I24" s="8">
        <f t="shared" si="2"/>
        <v>7.453972214999169</v>
      </c>
      <c r="J24" s="6">
        <f t="shared" si="1"/>
        <v>7.4091459739999994</v>
      </c>
      <c r="K24" s="6">
        <v>1.068923863</v>
      </c>
      <c r="L24" s="6">
        <v>6.0949451300000002</v>
      </c>
      <c r="M24" s="16">
        <v>1.2617627263669995</v>
      </c>
      <c r="N24" s="16">
        <v>5.9033803381133509</v>
      </c>
      <c r="O24" s="16">
        <v>3.0373552156284234</v>
      </c>
      <c r="P24" s="16">
        <v>0.32167243841201287</v>
      </c>
      <c r="Q24" s="16">
        <v>1.9373611111111113</v>
      </c>
      <c r="R24" s="16">
        <v>-2.1726711246967345</v>
      </c>
      <c r="S24" s="25">
        <v>1.2550501564097649</v>
      </c>
      <c r="T24" s="38">
        <f t="shared" si="3"/>
        <v>0.45174631871596205</v>
      </c>
      <c r="U24" s="25">
        <v>0.82118418542203031</v>
      </c>
      <c r="V24" s="25">
        <v>-0.80746047992722447</v>
      </c>
    </row>
    <row r="25" spans="1:22">
      <c r="A25" s="5" t="s">
        <v>22</v>
      </c>
      <c r="B25" s="8">
        <v>4.833333333333333</v>
      </c>
      <c r="C25" s="6">
        <v>70.195662631928144</v>
      </c>
      <c r="D25" s="7">
        <v>57.9447387316335</v>
      </c>
      <c r="E25" s="6">
        <v>64.156171440470231</v>
      </c>
      <c r="F25" s="6">
        <v>99.392501673220025</v>
      </c>
      <c r="G25" s="8">
        <v>3.1516886363636361</v>
      </c>
      <c r="H25" s="8">
        <f t="shared" si="0"/>
        <v>137.02674096027943</v>
      </c>
      <c r="I25" s="8">
        <f t="shared" si="2"/>
        <v>7.802758384270291</v>
      </c>
      <c r="J25" s="6">
        <f t="shared" si="1"/>
        <v>5.5205226590000001</v>
      </c>
      <c r="K25" s="6">
        <v>0.88503861800000005</v>
      </c>
      <c r="L25" s="6">
        <v>6.2560636389999997</v>
      </c>
      <c r="M25" s="16">
        <v>1.6687499297650898</v>
      </c>
      <c r="N25" s="16">
        <v>11.517168212556928</v>
      </c>
      <c r="O25" s="16">
        <v>5.4205301418873697</v>
      </c>
      <c r="P25" s="16">
        <v>6.0566108952491149</v>
      </c>
      <c r="Q25" s="16">
        <v>2.1681249999999999</v>
      </c>
      <c r="R25" s="16">
        <v>-2.5373352292917484</v>
      </c>
      <c r="S25" s="25">
        <v>1.275282239185449</v>
      </c>
      <c r="T25" s="38">
        <f t="shared" si="3"/>
        <v>3.3141114766384305</v>
      </c>
      <c r="U25" s="25">
        <v>2.3978555175997895</v>
      </c>
      <c r="V25" s="25">
        <v>1.12344574137897</v>
      </c>
    </row>
    <row r="26" spans="1:22">
      <c r="A26" s="5" t="s">
        <v>23</v>
      </c>
      <c r="B26" s="8">
        <v>5</v>
      </c>
      <c r="C26" s="6">
        <v>70.469778920432489</v>
      </c>
      <c r="D26" s="7">
        <v>58.809966738043613</v>
      </c>
      <c r="E26" s="6">
        <v>64.794887620912831</v>
      </c>
      <c r="F26" s="6">
        <v>103.14889692747197</v>
      </c>
      <c r="G26" s="8">
        <v>3.0005462121212116</v>
      </c>
      <c r="H26" s="8">
        <f t="shared" si="0"/>
        <v>139.96562381934459</v>
      </c>
      <c r="I26" s="8">
        <f t="shared" si="2"/>
        <v>8.422600360537416</v>
      </c>
      <c r="J26" s="6">
        <f t="shared" si="1"/>
        <v>8.8589703130000004</v>
      </c>
      <c r="K26" s="6">
        <v>1.577858784</v>
      </c>
      <c r="L26" s="6">
        <v>6.0876896489999996</v>
      </c>
      <c r="M26" s="16">
        <v>1.6491599034757387</v>
      </c>
      <c r="N26" s="16">
        <v>10.658877986515858</v>
      </c>
      <c r="O26" s="16">
        <v>5.1367484374472028</v>
      </c>
      <c r="P26" s="16">
        <v>0.43001361963033169</v>
      </c>
      <c r="Q26" s="16">
        <v>2.6681944444444441</v>
      </c>
      <c r="R26" s="16">
        <v>-17.846124419308961</v>
      </c>
      <c r="S26" s="25">
        <v>1.3982653384419397</v>
      </c>
      <c r="T26" s="38">
        <f t="shared" si="3"/>
        <v>5.215291497036219</v>
      </c>
      <c r="U26" s="25">
        <v>3.4802696828698521</v>
      </c>
      <c r="V26" s="25">
        <v>0.4079474201102995</v>
      </c>
    </row>
    <row r="27" spans="1:22">
      <c r="A27" s="5" t="s">
        <v>24</v>
      </c>
      <c r="B27" s="8">
        <v>5.25</v>
      </c>
      <c r="C27" s="6">
        <v>70.749642271565975</v>
      </c>
      <c r="D27" s="7">
        <v>60.226554198866232</v>
      </c>
      <c r="E27" s="6">
        <v>65.781012632835697</v>
      </c>
      <c r="F27" s="6">
        <v>104.47468873579778</v>
      </c>
      <c r="G27" s="8">
        <v>2.8889130781499208</v>
      </c>
      <c r="H27" s="8">
        <f t="shared" si="0"/>
        <v>143.06592560561188</v>
      </c>
      <c r="I27" s="8">
        <f t="shared" si="2"/>
        <v>7.7272143080806757</v>
      </c>
      <c r="J27" s="6">
        <f t="shared" si="1"/>
        <v>9.1589374290000016</v>
      </c>
      <c r="K27" s="6">
        <v>2.3322597900000002</v>
      </c>
      <c r="L27" s="6">
        <v>6.1413334050000001</v>
      </c>
      <c r="M27" s="16">
        <v>1.6666386204567507</v>
      </c>
      <c r="N27" s="16">
        <v>11.583278255951024</v>
      </c>
      <c r="O27" s="16">
        <v>5.5481206391711835</v>
      </c>
      <c r="P27" s="16">
        <v>10.000160282745352</v>
      </c>
      <c r="Q27" s="16">
        <v>3.5395833333333333</v>
      </c>
      <c r="R27" s="16">
        <v>-14.071620720974254</v>
      </c>
      <c r="S27" s="25">
        <v>1.5614298054047904</v>
      </c>
      <c r="T27" s="38">
        <f t="shared" si="3"/>
        <v>7.5454743411051339</v>
      </c>
      <c r="U27" s="25">
        <v>4.7806856940513898</v>
      </c>
      <c r="V27" s="25">
        <v>4.1231593038821845</v>
      </c>
    </row>
    <row r="28" spans="1:22">
      <c r="A28" s="5" t="s">
        <v>25</v>
      </c>
      <c r="B28" s="8">
        <v>5.583333333333333</v>
      </c>
      <c r="C28" s="6">
        <v>71.244704940816845</v>
      </c>
      <c r="D28" s="7">
        <v>61.678230901663177</v>
      </c>
      <c r="E28" s="6">
        <v>66.872364696154605</v>
      </c>
      <c r="F28" s="6">
        <v>106.09196635735601</v>
      </c>
      <c r="G28" s="8">
        <v>2.8146872104503688</v>
      </c>
      <c r="H28" s="8">
        <f t="shared" si="0"/>
        <v>146.5902556050381</v>
      </c>
      <c r="I28" s="8">
        <f t="shared" si="2"/>
        <v>8.4261424654773975</v>
      </c>
      <c r="J28" s="6">
        <f t="shared" si="1"/>
        <v>10.223848998999998</v>
      </c>
      <c r="K28" s="6">
        <v>3.3724901919999999</v>
      </c>
      <c r="L28" s="6">
        <v>6.0629273909999997</v>
      </c>
      <c r="M28" s="16">
        <v>2.3905139756913663</v>
      </c>
      <c r="N28" s="16">
        <v>11.802513255454672</v>
      </c>
      <c r="O28" s="16">
        <v>6.1311315370778718</v>
      </c>
      <c r="P28" s="16">
        <v>5.0748989171661707</v>
      </c>
      <c r="Q28" s="16">
        <v>3.9511111111111119</v>
      </c>
      <c r="R28" s="16">
        <v>-9.8879936949917138</v>
      </c>
      <c r="S28" s="25">
        <v>1.8432772822411847</v>
      </c>
      <c r="T28" s="38">
        <f t="shared" si="3"/>
        <v>8.5247402150882721</v>
      </c>
      <c r="U28" s="25">
        <v>5.5585119011136719</v>
      </c>
      <c r="V28" s="25">
        <v>5.3351677749751802</v>
      </c>
    </row>
    <row r="29" spans="1:22">
      <c r="A29" s="5" t="s">
        <v>26</v>
      </c>
      <c r="B29" s="8">
        <v>6.25</v>
      </c>
      <c r="C29" s="6">
        <v>72.126255479503769</v>
      </c>
      <c r="D29" s="7">
        <v>63.031800195047275</v>
      </c>
      <c r="E29" s="6">
        <v>68.065861586518437</v>
      </c>
      <c r="F29" s="6">
        <v>107.60134988170466</v>
      </c>
      <c r="G29" s="8">
        <v>2.9021930014430013</v>
      </c>
      <c r="H29" s="8">
        <f t="shared" si="0"/>
        <v>147.51432390620411</v>
      </c>
      <c r="I29" s="8">
        <f t="shared" si="2"/>
        <v>7.6536761163755358</v>
      </c>
      <c r="J29" s="6">
        <f t="shared" si="1"/>
        <v>2.545442651000001</v>
      </c>
      <c r="K29" s="6">
        <v>2.4638513290000001</v>
      </c>
      <c r="L29" s="6">
        <v>6.179998103</v>
      </c>
      <c r="M29" s="16">
        <v>5.3347129105886459</v>
      </c>
      <c r="N29" s="16">
        <v>10.833126613520761</v>
      </c>
      <c r="O29" s="16">
        <v>7.5674181452354494</v>
      </c>
      <c r="P29" s="16">
        <v>20.327167999041464</v>
      </c>
      <c r="Q29" s="16">
        <v>4.5152777777777775</v>
      </c>
      <c r="R29" s="16">
        <v>13.027625231747407</v>
      </c>
      <c r="S29" s="25">
        <v>2.7491823047292696</v>
      </c>
      <c r="T29" s="38">
        <f t="shared" si="3"/>
        <v>8.7791602391618255</v>
      </c>
      <c r="U29" s="25">
        <v>6.0918802438632458</v>
      </c>
      <c r="V29" s="25">
        <v>8.7125990923983654</v>
      </c>
    </row>
    <row r="30" spans="1:22">
      <c r="A30" s="5" t="s">
        <v>27</v>
      </c>
      <c r="B30" s="8">
        <v>6.5</v>
      </c>
      <c r="C30" s="6">
        <v>73.377282681748454</v>
      </c>
      <c r="D30" s="7">
        <v>63.885251570056617</v>
      </c>
      <c r="E30" s="6">
        <v>69.101034400000756</v>
      </c>
      <c r="F30" s="6">
        <v>106.9567125055343</v>
      </c>
      <c r="G30" s="8">
        <v>3.0936076599326601</v>
      </c>
      <c r="H30" s="8">
        <f t="shared" si="0"/>
        <v>147.78335570941954</v>
      </c>
      <c r="I30" s="8">
        <f t="shared" si="2"/>
        <v>5.5854656856067777</v>
      </c>
      <c r="J30" s="6">
        <f t="shared" si="1"/>
        <v>0.73150503199999939</v>
      </c>
      <c r="K30" s="6">
        <v>1.1222891610000001</v>
      </c>
      <c r="L30" s="6">
        <v>6.0977537039999996</v>
      </c>
      <c r="M30" s="16">
        <v>7.23179124792932</v>
      </c>
      <c r="N30" s="16">
        <v>7.3920149865345008</v>
      </c>
      <c r="O30" s="16">
        <v>7.2980636558199086</v>
      </c>
      <c r="P30" s="16">
        <v>5.8467872968363421</v>
      </c>
      <c r="Q30" s="16">
        <v>4.0598611111111111</v>
      </c>
      <c r="R30" s="16">
        <v>29.108779508442595</v>
      </c>
      <c r="S30" s="25">
        <v>4.1317857451431017</v>
      </c>
      <c r="T30" s="38">
        <f t="shared" si="3"/>
        <v>8.6299739882863378</v>
      </c>
      <c r="U30" s="25">
        <v>6.6329642499962205</v>
      </c>
      <c r="V30" s="25">
        <v>10.14972537807537</v>
      </c>
    </row>
    <row r="31" spans="1:22">
      <c r="A31" s="5" t="s">
        <v>28</v>
      </c>
      <c r="B31" s="8">
        <v>6.25</v>
      </c>
      <c r="C31" s="6">
        <v>73.992794338251713</v>
      </c>
      <c r="D31" s="7">
        <v>64.079132753979721</v>
      </c>
      <c r="E31" s="6">
        <v>69.459918771433934</v>
      </c>
      <c r="F31" s="6">
        <v>100.57061319931996</v>
      </c>
      <c r="G31" s="8">
        <v>3.1873409090909086</v>
      </c>
      <c r="H31" s="8">
        <f t="shared" si="0"/>
        <v>148.09617721463121</v>
      </c>
      <c r="I31" s="8">
        <f t="shared" si="2"/>
        <v>3.5160375104874078</v>
      </c>
      <c r="J31" s="6">
        <f t="shared" si="1"/>
        <v>0.84939513499999908</v>
      </c>
      <c r="K31" s="6">
        <v>-0.170479835</v>
      </c>
      <c r="L31" s="6">
        <v>6.0204711189999998</v>
      </c>
      <c r="M31" s="16">
        <v>3.4481751683969053</v>
      </c>
      <c r="N31" s="16">
        <v>-0.72126831330221464</v>
      </c>
      <c r="O31" s="16">
        <v>1.7070367533073449</v>
      </c>
      <c r="P31" s="16">
        <v>-10.577126167093819</v>
      </c>
      <c r="Q31" s="16">
        <v>3.2008333333333332</v>
      </c>
      <c r="R31" s="16">
        <v>12.681632404608667</v>
      </c>
      <c r="S31" s="25">
        <v>4.585001854587234</v>
      </c>
      <c r="T31" s="38">
        <f t="shared" si="3"/>
        <v>6.3968105204763788</v>
      </c>
      <c r="U31" s="25">
        <v>5.6492957167343372</v>
      </c>
      <c r="V31" s="25">
        <v>4.5917055431069276</v>
      </c>
    </row>
    <row r="32" spans="1:22">
      <c r="A32" s="5" t="s">
        <v>29</v>
      </c>
      <c r="B32" s="8">
        <v>4</v>
      </c>
      <c r="C32" s="6">
        <v>74.480696847721688</v>
      </c>
      <c r="D32" s="7">
        <v>63.851621120097462</v>
      </c>
      <c r="E32" s="6">
        <v>69.523678251782158</v>
      </c>
      <c r="F32" s="6">
        <v>98.595989828590405</v>
      </c>
      <c r="G32" s="8">
        <v>3.0231837301587299</v>
      </c>
      <c r="H32" s="8">
        <f t="shared" si="0"/>
        <v>147.70973705038887</v>
      </c>
      <c r="I32" s="8">
        <f t="shared" si="2"/>
        <v>0.76368066944847612</v>
      </c>
      <c r="J32" s="6">
        <f t="shared" si="1"/>
        <v>-1.0396763599999996</v>
      </c>
      <c r="K32" s="6">
        <v>-1.943322199</v>
      </c>
      <c r="L32" s="6">
        <v>6.0516930960000002</v>
      </c>
      <c r="M32" s="16">
        <v>2.1513960225089335</v>
      </c>
      <c r="N32" s="16">
        <v>-4.0673954239412113</v>
      </c>
      <c r="O32" s="16">
        <v>-0.44225112452408455</v>
      </c>
      <c r="P32" s="16">
        <v>-14.761417848894599</v>
      </c>
      <c r="Q32" s="16">
        <v>2.6534722222222218</v>
      </c>
      <c r="R32" s="16">
        <v>-19.063559777527317</v>
      </c>
      <c r="S32" s="25">
        <v>4.5238875932211764</v>
      </c>
      <c r="T32" s="38">
        <f t="shared" si="3"/>
        <v>3.5237557670864987</v>
      </c>
      <c r="U32" s="25">
        <v>3.9739814623674929</v>
      </c>
      <c r="V32" s="25">
        <v>-0.73833538930411224</v>
      </c>
    </row>
    <row r="33" spans="1:22">
      <c r="A33" s="5" t="s">
        <v>30</v>
      </c>
      <c r="B33" s="8">
        <v>1.5</v>
      </c>
      <c r="C33" s="6">
        <v>74.665412440475436</v>
      </c>
      <c r="D33" s="7">
        <v>63.476026189339528</v>
      </c>
      <c r="E33" s="6">
        <v>69.369401547223859</v>
      </c>
      <c r="F33" s="6">
        <v>98.568469007573711</v>
      </c>
      <c r="G33" s="8">
        <v>2.9575689033189039</v>
      </c>
      <c r="H33" s="8">
        <f t="shared" si="0"/>
        <v>149.26812556888456</v>
      </c>
      <c r="I33" s="8">
        <f t="shared" si="2"/>
        <v>1.1889026205994782</v>
      </c>
      <c r="J33" s="6">
        <f t="shared" si="1"/>
        <v>4.2873943820000004</v>
      </c>
      <c r="K33" s="6">
        <v>-2.3527419119999999</v>
      </c>
      <c r="L33" s="6">
        <v>5.9250732340000001</v>
      </c>
      <c r="M33" s="16">
        <v>1.3047673026159279</v>
      </c>
      <c r="N33" s="16">
        <v>-3.602089228087102</v>
      </c>
      <c r="O33" s="16">
        <v>-0.71715052268750412</v>
      </c>
      <c r="P33" s="16">
        <v>-4.7523269328541229</v>
      </c>
      <c r="Q33" s="16">
        <v>2.1014583333333334</v>
      </c>
      <c r="R33" s="16">
        <v>-8.402985515913775</v>
      </c>
      <c r="S33" s="25">
        <v>3.5094845854984014</v>
      </c>
      <c r="T33" s="38">
        <f t="shared" si="3"/>
        <v>0.70476488521291003</v>
      </c>
      <c r="U33" s="25">
        <v>1.9114654863918501</v>
      </c>
      <c r="V33" s="25">
        <v>-6.3723282641077965</v>
      </c>
    </row>
    <row r="34" spans="1:22">
      <c r="A34" s="5" t="s">
        <v>31</v>
      </c>
      <c r="B34" s="8">
        <v>1.25</v>
      </c>
      <c r="C34" s="6">
        <v>74.772117739076791</v>
      </c>
      <c r="D34" s="7">
        <v>63.435106428402797</v>
      </c>
      <c r="E34" s="6">
        <v>69.387429909571367</v>
      </c>
      <c r="F34" s="6">
        <v>98.697425981988303</v>
      </c>
      <c r="G34" s="8">
        <v>2.8779162280701756</v>
      </c>
      <c r="H34" s="8">
        <f t="shared" si="0"/>
        <v>152.43961959247878</v>
      </c>
      <c r="I34" s="8">
        <f t="shared" si="2"/>
        <v>3.1507363334032306</v>
      </c>
      <c r="J34" s="6">
        <f t="shared" si="1"/>
        <v>8.7735013709999983</v>
      </c>
      <c r="K34" s="6">
        <v>-1.5226864870000001</v>
      </c>
      <c r="L34" s="6">
        <v>5.4532796709999998</v>
      </c>
      <c r="M34" s="16">
        <v>0.809634798464276</v>
      </c>
      <c r="N34" s="16">
        <v>1.6093671337220172</v>
      </c>
      <c r="O34" s="16">
        <v>1.1326096828461418</v>
      </c>
      <c r="P34" s="16">
        <v>-0.20703544088470638</v>
      </c>
      <c r="Q34" s="16">
        <v>1.9788888888888891</v>
      </c>
      <c r="R34" s="16">
        <v>-10.34529059338074</v>
      </c>
      <c r="S34" s="25">
        <v>1.9236026892440972</v>
      </c>
      <c r="T34" s="38">
        <f t="shared" si="3"/>
        <v>-0.70461511943831567</v>
      </c>
      <c r="U34" s="25">
        <v>0.41483504884880507</v>
      </c>
      <c r="V34" s="25">
        <v>-7.7407786885245855</v>
      </c>
    </row>
    <row r="35" spans="1:22">
      <c r="A35" s="5" t="s">
        <v>32</v>
      </c>
      <c r="B35" s="8">
        <v>1.25</v>
      </c>
      <c r="C35" s="6">
        <v>74.973535159896969</v>
      </c>
      <c r="D35" s="7">
        <v>64.371757218875544</v>
      </c>
      <c r="E35" s="6">
        <v>69.929035076696778</v>
      </c>
      <c r="F35" s="6">
        <v>100.14017138917296</v>
      </c>
      <c r="G35" s="8">
        <v>2.8499025362318839</v>
      </c>
      <c r="H35" s="8">
        <f t="shared" si="0"/>
        <v>155.47341979704433</v>
      </c>
      <c r="I35" s="8">
        <f t="shared" si="2"/>
        <v>4.9813862323545948</v>
      </c>
      <c r="J35" s="6">
        <f t="shared" si="1"/>
        <v>8.2014748090000005</v>
      </c>
      <c r="K35" s="6">
        <v>-0.87980252299999995</v>
      </c>
      <c r="L35" s="6">
        <v>5.6299389529999999</v>
      </c>
      <c r="M35" s="16">
        <v>1.0974870519054436</v>
      </c>
      <c r="N35" s="16">
        <v>5.2949656359804864</v>
      </c>
      <c r="O35" s="16">
        <v>2.7822275644289629</v>
      </c>
      <c r="P35" s="16">
        <v>1.9464149618643845</v>
      </c>
      <c r="Q35" s="16">
        <v>2.203125</v>
      </c>
      <c r="R35" s="16">
        <v>-3.8371250305425875</v>
      </c>
      <c r="S35" s="25">
        <v>1.3395911647369196</v>
      </c>
      <c r="T35" s="38">
        <f t="shared" si="3"/>
        <v>0.45666108812567074</v>
      </c>
      <c r="U35" s="25">
        <v>0.67917202673157817</v>
      </c>
      <c r="V35" s="25">
        <v>-4.6675798124538925</v>
      </c>
    </row>
    <row r="36" spans="1:22">
      <c r="A36" s="5" t="s">
        <v>33</v>
      </c>
      <c r="B36" s="8">
        <v>1.5</v>
      </c>
      <c r="C36" s="6">
        <v>75.279191762828461</v>
      </c>
      <c r="D36" s="7">
        <v>64.86245237343735</v>
      </c>
      <c r="E36" s="6">
        <v>70.32273606183351</v>
      </c>
      <c r="F36" s="6">
        <v>100.84525580242324</v>
      </c>
      <c r="G36" s="8">
        <v>2.8411333333333331</v>
      </c>
      <c r="H36" s="8">
        <f t="shared" si="0"/>
        <v>159.34650568410288</v>
      </c>
      <c r="I36" s="8">
        <f t="shared" si="2"/>
        <v>7.8781323872672715</v>
      </c>
      <c r="J36" s="6">
        <f t="shared" si="1"/>
        <v>10.343199188</v>
      </c>
      <c r="K36" s="6">
        <v>0.40246486799999998</v>
      </c>
      <c r="L36" s="6">
        <v>5.2141296239999999</v>
      </c>
      <c r="M36" s="16">
        <v>1.0102554202219949</v>
      </c>
      <c r="N36" s="16">
        <v>2.1022435625793534</v>
      </c>
      <c r="O36" s="16">
        <v>1.454173909673151</v>
      </c>
      <c r="P36" s="16">
        <v>8.5895476700507558</v>
      </c>
      <c r="Q36" s="16">
        <v>2.4958333333333331</v>
      </c>
      <c r="R36" s="16">
        <v>-1.2251382285879853</v>
      </c>
      <c r="S36" s="25">
        <v>1.0553798057244768</v>
      </c>
      <c r="T36" s="38">
        <f t="shared" si="3"/>
        <v>1.5830941103885721</v>
      </c>
      <c r="U36" s="25">
        <v>1.1552314281574327</v>
      </c>
      <c r="V36" s="25">
        <v>1.281137489262929</v>
      </c>
    </row>
    <row r="37" spans="1:22">
      <c r="A37" s="5" t="s">
        <v>34</v>
      </c>
      <c r="B37" s="8">
        <v>2.5</v>
      </c>
      <c r="C37" s="6">
        <v>75.506200057353283</v>
      </c>
      <c r="D37" s="7">
        <v>65.765917991384285</v>
      </c>
      <c r="E37" s="6">
        <v>70.871613861951403</v>
      </c>
      <c r="F37" s="6">
        <v>101.62164172166962</v>
      </c>
      <c r="G37" s="8">
        <v>2.8051586542112852</v>
      </c>
      <c r="H37" s="8">
        <f t="shared" si="0"/>
        <v>161.12188432387097</v>
      </c>
      <c r="I37" s="8">
        <f t="shared" si="2"/>
        <v>7.9412525010345405</v>
      </c>
      <c r="J37" s="6">
        <f t="shared" si="1"/>
        <v>4.5316852909999996</v>
      </c>
      <c r="K37" s="6">
        <v>0.113706453</v>
      </c>
      <c r="L37" s="6">
        <v>5.6867189509999996</v>
      </c>
      <c r="M37" s="16">
        <v>1.528142937645427</v>
      </c>
      <c r="N37" s="16">
        <v>5.8116050116044704</v>
      </c>
      <c r="O37" s="16">
        <v>3.2603958237578112</v>
      </c>
      <c r="P37" s="16">
        <v>0.89075826026394633</v>
      </c>
      <c r="Q37" s="16">
        <v>2.5687499999999996</v>
      </c>
      <c r="R37" s="16">
        <v>-4.9694474254780685</v>
      </c>
      <c r="S37" s="25">
        <v>1.1110402376544259</v>
      </c>
      <c r="T37" s="38">
        <f t="shared" si="3"/>
        <v>3.6074907953663455</v>
      </c>
      <c r="U37" s="25">
        <v>2.1534964727419892</v>
      </c>
      <c r="V37" s="25">
        <v>2.7490518915918916</v>
      </c>
    </row>
    <row r="38" spans="1:22">
      <c r="A38" s="5" t="s">
        <v>35</v>
      </c>
      <c r="B38" s="8">
        <v>3</v>
      </c>
      <c r="C38" s="6">
        <v>75.748645364338358</v>
      </c>
      <c r="D38" s="7">
        <v>65.485262410878804</v>
      </c>
      <c r="E38" s="6">
        <v>70.865159174506488</v>
      </c>
      <c r="F38" s="6">
        <v>102.505110780577</v>
      </c>
      <c r="G38" s="8">
        <v>2.8042484126984122</v>
      </c>
      <c r="H38" s="8">
        <f t="shared" si="0"/>
        <v>163.48216521038799</v>
      </c>
      <c r="I38" s="8">
        <f t="shared" si="2"/>
        <v>7.2438816414194491</v>
      </c>
      <c r="J38" s="6">
        <f t="shared" si="1"/>
        <v>5.9896345609999999</v>
      </c>
      <c r="K38" s="6">
        <v>0.17664464299999999</v>
      </c>
      <c r="L38" s="6">
        <v>5.7378818010000003</v>
      </c>
      <c r="M38" s="16">
        <v>1.6635555087269216</v>
      </c>
      <c r="N38" s="16">
        <v>0.10973066009145604</v>
      </c>
      <c r="O38" s="16">
        <v>1.0233146443038965</v>
      </c>
      <c r="P38" s="16">
        <v>6.7125231763103033</v>
      </c>
      <c r="Q38" s="16">
        <v>2.5130555555555554</v>
      </c>
      <c r="R38" s="16">
        <v>-0.12973220792187323</v>
      </c>
      <c r="S38" s="25">
        <v>1.3244818856927854</v>
      </c>
      <c r="T38" s="38">
        <f t="shared" si="3"/>
        <v>3.2318949205042458</v>
      </c>
      <c r="U38" s="25">
        <v>2.1258857001889675</v>
      </c>
      <c r="V38" s="25">
        <v>4.4856597299128165</v>
      </c>
    </row>
    <row r="39" spans="1:22">
      <c r="A39" s="5" t="s">
        <v>36</v>
      </c>
      <c r="B39" s="8">
        <v>3.5</v>
      </c>
      <c r="C39" s="6">
        <v>76.120755279565444</v>
      </c>
      <c r="D39" s="7">
        <v>66.571958632394754</v>
      </c>
      <c r="E39" s="6">
        <v>71.577280991659961</v>
      </c>
      <c r="F39" s="6">
        <v>104.41372439651703</v>
      </c>
      <c r="G39" s="8">
        <v>2.778987974465148</v>
      </c>
      <c r="H39" s="8">
        <f t="shared" si="0"/>
        <v>166.59192470847239</v>
      </c>
      <c r="I39" s="8">
        <f t="shared" si="2"/>
        <v>7.1513863436863971</v>
      </c>
      <c r="J39" s="6">
        <f t="shared" si="1"/>
        <v>7.8286726590000004</v>
      </c>
      <c r="K39" s="6">
        <v>0.80231168900000005</v>
      </c>
      <c r="L39" s="6">
        <v>5.3260044750000004</v>
      </c>
      <c r="M39" s="16">
        <v>1.9727134154122083</v>
      </c>
      <c r="N39" s="16">
        <v>6.3470521950612646</v>
      </c>
      <c r="O39" s="16">
        <v>3.748280909670032</v>
      </c>
      <c r="P39" s="16">
        <v>9.1447818589086349</v>
      </c>
      <c r="Q39" s="16">
        <v>2.9527777777777779</v>
      </c>
      <c r="R39" s="16">
        <v>-3.5547731488772216</v>
      </c>
      <c r="S39" s="25">
        <v>1.543071394679596</v>
      </c>
      <c r="T39" s="38">
        <f t="shared" si="3"/>
        <v>3.4179607774852627</v>
      </c>
      <c r="U39" s="25">
        <v>2.3650155888409907</v>
      </c>
      <c r="V39" s="25">
        <v>6.2831564986737476</v>
      </c>
    </row>
    <row r="40" spans="1:22">
      <c r="A40" s="5" t="s">
        <v>37</v>
      </c>
      <c r="B40" s="8">
        <v>4.166666666666667</v>
      </c>
      <c r="C40" s="6">
        <v>76.700557155546377</v>
      </c>
      <c r="D40" s="7">
        <v>67.884374831458828</v>
      </c>
      <c r="E40" s="6">
        <v>72.505672796076112</v>
      </c>
      <c r="F40" s="6">
        <v>105.90443556133994</v>
      </c>
      <c r="G40" s="8">
        <v>2.7848851294903927</v>
      </c>
      <c r="H40" s="8">
        <f t="shared" si="0"/>
        <v>167.76894185775606</v>
      </c>
      <c r="I40" s="8">
        <f t="shared" si="2"/>
        <v>5.2856108375230093</v>
      </c>
      <c r="J40" s="6">
        <f t="shared" si="1"/>
        <v>2.8562006899999997</v>
      </c>
      <c r="K40" s="6">
        <v>0.12620836299999999</v>
      </c>
      <c r="L40" s="6">
        <v>5.5606139939999997</v>
      </c>
      <c r="M40" s="16">
        <v>2.317311666254751</v>
      </c>
      <c r="N40" s="16">
        <v>7.535170107315059</v>
      </c>
      <c r="O40" s="16">
        <v>4.4448316861253057</v>
      </c>
      <c r="P40" s="16">
        <v>6.9179012524099415</v>
      </c>
      <c r="Q40" s="16">
        <v>3.1451388888888894</v>
      </c>
      <c r="R40" s="16">
        <v>0.85152620268273971</v>
      </c>
      <c r="S40" s="25">
        <v>1.8699770533025406</v>
      </c>
      <c r="T40" s="38">
        <f t="shared" si="3"/>
        <v>4.6589704018946634</v>
      </c>
      <c r="U40" s="25">
        <v>3.1111939651506271</v>
      </c>
      <c r="V40" s="25">
        <v>5.8717384243386794</v>
      </c>
    </row>
    <row r="41" spans="1:22">
      <c r="A41" s="5" t="s">
        <v>38</v>
      </c>
      <c r="B41" s="8">
        <v>4.25</v>
      </c>
      <c r="C41" s="6">
        <v>77.151246530477223</v>
      </c>
      <c r="D41" s="7">
        <v>69.129509840506088</v>
      </c>
      <c r="E41" s="6">
        <v>73.334372452838238</v>
      </c>
      <c r="F41" s="6">
        <v>106.99993001837565</v>
      </c>
      <c r="G41" s="8">
        <v>2.741512550315182</v>
      </c>
      <c r="H41" s="8">
        <f t="shared" si="0"/>
        <v>169.97751306282476</v>
      </c>
      <c r="I41" s="8">
        <f t="shared" si="2"/>
        <v>5.4962296252401615</v>
      </c>
      <c r="J41" s="6">
        <f t="shared" si="1"/>
        <v>5.3706409179999994</v>
      </c>
      <c r="K41" s="6">
        <v>3.4480059E-2</v>
      </c>
      <c r="L41" s="6">
        <v>5.7375541339999998</v>
      </c>
      <c r="M41" s="16">
        <v>2.7110140992856691</v>
      </c>
      <c r="N41" s="16">
        <v>7.5426874780065489</v>
      </c>
      <c r="O41" s="16">
        <v>4.697254110926341</v>
      </c>
      <c r="P41" s="16">
        <v>2.546459664156453</v>
      </c>
      <c r="Q41" s="16">
        <v>2.8954166666666672</v>
      </c>
      <c r="R41" s="16">
        <v>-6.0856820466085981</v>
      </c>
      <c r="S41" s="25">
        <v>2.1654028916463952</v>
      </c>
      <c r="T41" s="38">
        <f t="shared" si="3"/>
        <v>5.114490836366727</v>
      </c>
      <c r="U41" s="25">
        <v>3.4680328484925305</v>
      </c>
      <c r="V41" s="25">
        <v>6.3034515042941219</v>
      </c>
    </row>
    <row r="42" spans="1:22">
      <c r="A42" s="5" t="s">
        <v>39</v>
      </c>
      <c r="B42" s="8">
        <v>4.25</v>
      </c>
      <c r="C42" s="6">
        <v>77.575141839600633</v>
      </c>
      <c r="D42" s="7">
        <v>70.215468929283006</v>
      </c>
      <c r="E42" s="6">
        <v>74.073288583009358</v>
      </c>
      <c r="F42" s="6">
        <v>107.87221127327943</v>
      </c>
      <c r="G42" s="8">
        <v>2.7110135129490396</v>
      </c>
      <c r="H42" s="8">
        <f t="shared" si="0"/>
        <v>172.65929213289766</v>
      </c>
      <c r="I42" s="8">
        <f t="shared" si="2"/>
        <v>5.613533996628604</v>
      </c>
      <c r="J42" s="6">
        <f t="shared" si="1"/>
        <v>6.4618334209999997</v>
      </c>
      <c r="K42" s="6">
        <v>0.252084743</v>
      </c>
      <c r="L42" s="6">
        <v>5.5914146850000002</v>
      </c>
      <c r="M42" s="16">
        <v>2.7220328114499592</v>
      </c>
      <c r="N42" s="16">
        <v>8.6999689138991485</v>
      </c>
      <c r="O42" s="16">
        <v>5.1903660310137045</v>
      </c>
      <c r="P42" s="16">
        <v>2.275179120807036</v>
      </c>
      <c r="Q42" s="16">
        <v>2.8874999999999997</v>
      </c>
      <c r="R42" s="16">
        <v>-4.3762489687569577</v>
      </c>
      <c r="S42" s="25">
        <v>2.4302964696073515</v>
      </c>
      <c r="T42" s="38">
        <f t="shared" si="3"/>
        <v>7.2233145966876151</v>
      </c>
      <c r="U42" s="25">
        <v>4.518887968162999</v>
      </c>
      <c r="V42" s="25">
        <v>5.1807057644274179</v>
      </c>
    </row>
    <row r="43" spans="1:22">
      <c r="A43" s="5" t="s">
        <v>40</v>
      </c>
      <c r="B43" s="8">
        <v>4.25</v>
      </c>
      <c r="C43" s="6">
        <v>77.90441677620305</v>
      </c>
      <c r="D43" s="7">
        <v>70.936451048170554</v>
      </c>
      <c r="E43" s="6">
        <v>74.588944230905668</v>
      </c>
      <c r="F43" s="6">
        <v>107.90677605280285</v>
      </c>
      <c r="G43" s="8">
        <v>2.6823943001442996</v>
      </c>
      <c r="H43" s="8">
        <f t="shared" si="0"/>
        <v>175.05447821238374</v>
      </c>
      <c r="I43" s="8">
        <f t="shared" si="2"/>
        <v>5.0798101520949501</v>
      </c>
      <c r="J43" s="6">
        <f t="shared" si="1"/>
        <v>5.665467027</v>
      </c>
      <c r="K43" s="6">
        <v>0.31895210499999999</v>
      </c>
      <c r="L43" s="6">
        <v>5.3979975790000001</v>
      </c>
      <c r="M43" s="16">
        <v>1.6678086558068905</v>
      </c>
      <c r="N43" s="16">
        <v>3.1979565310246594</v>
      </c>
      <c r="O43" s="16">
        <v>2.3106882615516078</v>
      </c>
      <c r="P43" s="16">
        <v>-3.4639667878930913</v>
      </c>
      <c r="Q43" s="16">
        <v>2.7402777777777776</v>
      </c>
      <c r="R43" s="16">
        <v>-4.1562624849048717</v>
      </c>
      <c r="S43" s="25">
        <v>2.3536422252716349</v>
      </c>
      <c r="T43" s="38">
        <f t="shared" si="3"/>
        <v>6.5560522860326245</v>
      </c>
      <c r="U43" s="25">
        <v>4.1549235874843493</v>
      </c>
      <c r="V43" s="25">
        <v>2.0017677949357937</v>
      </c>
    </row>
    <row r="44" spans="1:22">
      <c r="A44" s="5" t="s">
        <v>41</v>
      </c>
      <c r="B44" s="8">
        <v>4.25</v>
      </c>
      <c r="C44" s="6">
        <v>78.625792376810693</v>
      </c>
      <c r="D44" s="7">
        <v>71.970572155077249</v>
      </c>
      <c r="E44" s="6">
        <v>75.459129280392787</v>
      </c>
      <c r="F44" s="6">
        <v>108.95201450218462</v>
      </c>
      <c r="G44" s="8">
        <v>2.6656251683501688</v>
      </c>
      <c r="H44" s="8">
        <f t="shared" si="0"/>
        <v>177.29492236033784</v>
      </c>
      <c r="I44" s="8">
        <f t="shared" si="2"/>
        <v>5.6780357538753776</v>
      </c>
      <c r="J44" s="6">
        <f t="shared" si="1"/>
        <v>5.2185445450000003</v>
      </c>
      <c r="K44" s="6">
        <v>0.14106777700000001</v>
      </c>
      <c r="L44" s="6">
        <v>5.9300818570000002</v>
      </c>
      <c r="M44" s="16">
        <v>2.8635210564944114</v>
      </c>
      <c r="N44" s="16">
        <v>5.9146437958767617</v>
      </c>
      <c r="O44" s="16">
        <v>4.1442157918218925</v>
      </c>
      <c r="P44" s="16">
        <v>2.6978894443063339</v>
      </c>
      <c r="Q44" s="16">
        <v>2.9722222222222228</v>
      </c>
      <c r="R44" s="16">
        <v>-2.477269870287313</v>
      </c>
      <c r="S44" s="25">
        <v>2.4899704473994699</v>
      </c>
      <c r="T44" s="38">
        <f t="shared" si="3"/>
        <v>6.0193488321333035</v>
      </c>
      <c r="U44" s="25">
        <v>4.0798971919694171</v>
      </c>
      <c r="V44" s="25">
        <v>0.98002454322334565</v>
      </c>
    </row>
    <row r="45" spans="1:22">
      <c r="A45" s="5" t="s">
        <v>42</v>
      </c>
      <c r="B45" s="8">
        <v>4.25</v>
      </c>
      <c r="C45" s="6">
        <v>78.950666969640352</v>
      </c>
      <c r="D45" s="7">
        <v>72.564414101672867</v>
      </c>
      <c r="E45" s="6">
        <v>75.911982958051283</v>
      </c>
      <c r="F45" s="6">
        <v>108.55230206687118</v>
      </c>
      <c r="G45" s="8">
        <v>2.6179412698412698</v>
      </c>
      <c r="H45" s="8">
        <f t="shared" si="0"/>
        <v>180.53890954718722</v>
      </c>
      <c r="I45" s="8">
        <f t="shared" si="2"/>
        <v>6.2134080526633539</v>
      </c>
      <c r="J45" s="6">
        <f t="shared" si="1"/>
        <v>7.5221819139999999</v>
      </c>
      <c r="K45" s="6">
        <v>0.75744769000000001</v>
      </c>
      <c r="L45" s="6">
        <v>5.0566622619999997</v>
      </c>
      <c r="M45" s="16">
        <v>2.03631718744548</v>
      </c>
      <c r="N45" s="16">
        <v>2.9460404576182819</v>
      </c>
      <c r="O45" s="16">
        <v>2.4214846729926798</v>
      </c>
      <c r="P45" s="16">
        <v>-4.0486391712654335</v>
      </c>
      <c r="Q45" s="16">
        <v>2.8447916666666671</v>
      </c>
      <c r="R45" s="16">
        <v>-6.9656608983449386</v>
      </c>
      <c r="S45" s="25">
        <v>2.3212430196898559</v>
      </c>
      <c r="T45" s="38">
        <f t="shared" si="3"/>
        <v>4.9687959152201415</v>
      </c>
      <c r="U45" s="25">
        <v>3.5096400626789093</v>
      </c>
      <c r="V45" s="25">
        <v>-0.68425866332441077</v>
      </c>
    </row>
    <row r="46" spans="1:22">
      <c r="A46" s="5" t="s">
        <v>43</v>
      </c>
      <c r="B46" s="8">
        <v>4.25</v>
      </c>
      <c r="C46" s="6">
        <v>79.080049651745114</v>
      </c>
      <c r="D46" s="7">
        <v>72.997235642295934</v>
      </c>
      <c r="E46" s="6">
        <v>76.185746833155676</v>
      </c>
      <c r="F46" s="6">
        <v>108.60359517833349</v>
      </c>
      <c r="G46" s="8">
        <v>2.5843712962962964</v>
      </c>
      <c r="H46" s="8">
        <f t="shared" si="0"/>
        <v>181.65414599116946</v>
      </c>
      <c r="I46" s="8">
        <f t="shared" si="2"/>
        <v>5.2095973214973981</v>
      </c>
      <c r="J46" s="6">
        <f t="shared" si="1"/>
        <v>2.4938950449999999</v>
      </c>
      <c r="K46" s="6">
        <v>5.4054479000000002E-2</v>
      </c>
      <c r="L46" s="6">
        <v>5.3074678889999998</v>
      </c>
      <c r="M46" s="16">
        <v>1.2905399039575327</v>
      </c>
      <c r="N46" s="16">
        <v>4.2204580598250052</v>
      </c>
      <c r="O46" s="16">
        <v>2.5273549430947062</v>
      </c>
      <c r="P46" s="16">
        <v>-2.1180994745048087</v>
      </c>
      <c r="Q46" s="16">
        <v>2.7166666666666663</v>
      </c>
      <c r="R46" s="16">
        <v>-5.0313996469311899</v>
      </c>
      <c r="S46" s="25">
        <v>1.9628879192915338</v>
      </c>
      <c r="T46" s="38">
        <f t="shared" si="3"/>
        <v>3.961757651742758</v>
      </c>
      <c r="U46" s="25">
        <v>2.8482118112901134</v>
      </c>
      <c r="V46" s="25">
        <v>-1.7684210526315858</v>
      </c>
    </row>
    <row r="47" spans="1:22">
      <c r="A47" s="5" t="s">
        <v>44</v>
      </c>
      <c r="B47" s="8">
        <v>4.25</v>
      </c>
      <c r="C47" s="6">
        <v>79.690638215152489</v>
      </c>
      <c r="D47" s="7">
        <v>73.103124998607598</v>
      </c>
      <c r="E47" s="6">
        <v>76.556191223920607</v>
      </c>
      <c r="F47" s="6">
        <v>108.90870100089866</v>
      </c>
      <c r="G47" s="8">
        <v>2.5746363636363641</v>
      </c>
      <c r="H47" s="8">
        <f t="shared" si="0"/>
        <v>185.09084394393591</v>
      </c>
      <c r="I47" s="8">
        <f t="shared" si="2"/>
        <v>5.7332813384960275</v>
      </c>
      <c r="J47" s="6">
        <f t="shared" si="1"/>
        <v>7.7850393929999999</v>
      </c>
      <c r="K47" s="6">
        <v>0.42782588700000002</v>
      </c>
      <c r="L47" s="6">
        <v>6.2899537609999996</v>
      </c>
      <c r="M47" s="16">
        <v>3.0083443447386671</v>
      </c>
      <c r="N47" s="16">
        <v>-2.9001895327285254E-2</v>
      </c>
      <c r="O47" s="16">
        <v>1.7046128110719039</v>
      </c>
      <c r="P47" s="16">
        <v>-3.2447937337750754</v>
      </c>
      <c r="Q47" s="16">
        <v>2.5725694444444445</v>
      </c>
      <c r="R47" s="16">
        <v>-1.498246890969368</v>
      </c>
      <c r="S47" s="25">
        <v>2.2973453037004932</v>
      </c>
      <c r="T47" s="38">
        <f t="shared" si="3"/>
        <v>3.0543872979573337</v>
      </c>
      <c r="U47" s="25">
        <v>2.6955573591423088</v>
      </c>
      <c r="V47" s="25">
        <v>-1.7127128147619519</v>
      </c>
    </row>
    <row r="48" spans="1:22">
      <c r="A48" s="5" t="s">
        <v>45</v>
      </c>
      <c r="B48" s="8">
        <v>4.25</v>
      </c>
      <c r="C48" s="6">
        <v>80.48467287073548</v>
      </c>
      <c r="D48" s="7">
        <v>73.909891389945798</v>
      </c>
      <c r="E48" s="6">
        <v>77.356283848500269</v>
      </c>
      <c r="F48" s="6">
        <v>109.47307396733912</v>
      </c>
      <c r="G48" s="8">
        <v>2.6631287878787879</v>
      </c>
      <c r="H48" s="8">
        <f t="shared" si="0"/>
        <v>187.50691110096673</v>
      </c>
      <c r="I48" s="8">
        <f t="shared" si="2"/>
        <v>5.7598878775974498</v>
      </c>
      <c r="J48" s="6">
        <f t="shared" si="1"/>
        <v>5.3244925740000006</v>
      </c>
      <c r="K48" s="6">
        <v>0.88003785300000004</v>
      </c>
      <c r="L48" s="6">
        <v>3.5156447100000001</v>
      </c>
      <c r="M48" s="16">
        <v>3.0780381614522012</v>
      </c>
      <c r="N48" s="16">
        <v>3.9398849403337932</v>
      </c>
      <c r="O48" s="16">
        <v>3.4433711883878004</v>
      </c>
      <c r="P48" s="16">
        <v>2.1609160625426282</v>
      </c>
      <c r="Q48" s="16">
        <v>2.4840277777777779</v>
      </c>
      <c r="R48" s="16">
        <v>14.47353167872858</v>
      </c>
      <c r="S48" s="25">
        <v>2.3506377376189214</v>
      </c>
      <c r="T48" s="38">
        <f t="shared" si="3"/>
        <v>2.6946002745258539</v>
      </c>
      <c r="U48" s="25">
        <v>2.5223456870506311</v>
      </c>
      <c r="V48" s="25">
        <v>-1.8414434486134446</v>
      </c>
    </row>
    <row r="49" spans="1:22">
      <c r="A49" s="5" t="s">
        <v>46</v>
      </c>
      <c r="B49" s="8">
        <v>4.25</v>
      </c>
      <c r="C49" s="6">
        <v>80.929128962534023</v>
      </c>
      <c r="D49" s="7">
        <v>75.355243500296325</v>
      </c>
      <c r="E49" s="6">
        <v>78.276982706082876</v>
      </c>
      <c r="F49" s="6">
        <v>111.19741470670265</v>
      </c>
      <c r="G49" s="8">
        <v>2.7856746031746034</v>
      </c>
      <c r="H49" s="8">
        <f t="shared" si="0"/>
        <v>190.03245919045722</v>
      </c>
      <c r="I49" s="8">
        <f t="shared" si="2"/>
        <v>5.2584507500798168</v>
      </c>
      <c r="J49" s="6">
        <f t="shared" si="1"/>
        <v>5.4974679230000003</v>
      </c>
      <c r="K49" s="6">
        <v>0.84046037600000001</v>
      </c>
      <c r="L49" s="6">
        <v>5.655777831</v>
      </c>
      <c r="M49" s="16">
        <v>2.6325926007475742</v>
      </c>
      <c r="N49" s="16">
        <v>7.7810019233565342</v>
      </c>
      <c r="O49" s="16">
        <v>4.7984463422735324</v>
      </c>
      <c r="P49" s="16">
        <v>13.503288460412687</v>
      </c>
      <c r="Q49" s="16">
        <v>2.5951388888888891</v>
      </c>
      <c r="R49" s="16">
        <v>19.716183164544198</v>
      </c>
      <c r="S49" s="25">
        <v>2.4998392295932703</v>
      </c>
      <c r="T49" s="38">
        <f t="shared" si="3"/>
        <v>3.8460028006470424</v>
      </c>
      <c r="U49" s="25">
        <v>3.1120635844619216</v>
      </c>
      <c r="V49" s="25">
        <v>2.3687711040622172</v>
      </c>
    </row>
    <row r="50" spans="1:22">
      <c r="A50" s="5" t="s">
        <v>47</v>
      </c>
      <c r="B50" s="8">
        <v>4.083333333333333</v>
      </c>
      <c r="C50" s="6">
        <v>81.350296851532192</v>
      </c>
      <c r="D50" s="7">
        <v>75.221333517273095</v>
      </c>
      <c r="E50" s="6">
        <v>78.434035426175242</v>
      </c>
      <c r="F50" s="6">
        <v>111.9567593195129</v>
      </c>
      <c r="G50" s="8">
        <v>2.7841646825396822</v>
      </c>
      <c r="H50" s="8">
        <f t="shared" si="0"/>
        <v>193.11328724217665</v>
      </c>
      <c r="I50" s="8">
        <f t="shared" si="2"/>
        <v>6.3082189445674572</v>
      </c>
      <c r="J50" s="6">
        <f t="shared" si="1"/>
        <v>6.6442568739999999</v>
      </c>
      <c r="K50" s="6">
        <v>1.303816903</v>
      </c>
      <c r="L50" s="6">
        <v>4.790830766</v>
      </c>
      <c r="M50" s="16">
        <v>2.8146122912100502</v>
      </c>
      <c r="N50" s="16">
        <v>0.64012771298624926</v>
      </c>
      <c r="O50" s="16">
        <v>1.8793154462148687</v>
      </c>
      <c r="P50" s="16">
        <v>-2.9390368493008245</v>
      </c>
      <c r="Q50" s="16">
        <v>2.6638888888888892</v>
      </c>
      <c r="R50" s="16">
        <v>-0.2166359907459392</v>
      </c>
      <c r="S50" s="25">
        <v>2.8832496254683981</v>
      </c>
      <c r="T50" s="38">
        <f t="shared" si="3"/>
        <v>3.0468247946754872</v>
      </c>
      <c r="U50" s="25">
        <v>2.9487421526626978</v>
      </c>
      <c r="V50" s="25">
        <v>2.1534504929275666</v>
      </c>
    </row>
    <row r="51" spans="1:22">
      <c r="A51" s="5" t="s">
        <v>48</v>
      </c>
      <c r="B51" s="8">
        <v>4</v>
      </c>
      <c r="C51" s="6">
        <v>82.000401083091262</v>
      </c>
      <c r="D51" s="7">
        <v>76.039885763162658</v>
      </c>
      <c r="E51" s="6">
        <v>79.164289989785431</v>
      </c>
      <c r="F51" s="6">
        <v>113.67992346069229</v>
      </c>
      <c r="G51" s="8">
        <v>2.8093209235209233</v>
      </c>
      <c r="H51" s="8">
        <f t="shared" si="0"/>
        <v>194.27628233759646</v>
      </c>
      <c r="I51" s="8">
        <f t="shared" si="2"/>
        <v>4.962664926009424</v>
      </c>
      <c r="J51" s="6">
        <f t="shared" si="1"/>
        <v>2.4307872229999998</v>
      </c>
      <c r="K51" s="6">
        <v>0.728586136</v>
      </c>
      <c r="L51" s="6">
        <v>4.7317102909999997</v>
      </c>
      <c r="M51" s="16">
        <v>3.0773520952959599</v>
      </c>
      <c r="N51" s="16">
        <v>4.0847786317875778</v>
      </c>
      <c r="O51" s="16">
        <v>3.50647568054967</v>
      </c>
      <c r="P51" s="16">
        <v>0.36184004187989061</v>
      </c>
      <c r="Q51" s="16">
        <v>2.6374999999999997</v>
      </c>
      <c r="R51" s="16">
        <v>3.6634682253865014</v>
      </c>
      <c r="S51" s="25">
        <v>2.9004762850198151</v>
      </c>
      <c r="T51" s="38">
        <f t="shared" si="3"/>
        <v>4.0172848487817703</v>
      </c>
      <c r="U51" s="25">
        <v>3.4017198607584787</v>
      </c>
      <c r="V51" s="25">
        <v>3.0923901393354658</v>
      </c>
    </row>
    <row r="52" spans="1:22">
      <c r="A52" s="5" t="s">
        <v>49</v>
      </c>
      <c r="B52" s="8">
        <v>4</v>
      </c>
      <c r="C52" s="6">
        <v>82.745235455123932</v>
      </c>
      <c r="D52" s="7">
        <v>77.125016659910088</v>
      </c>
      <c r="E52" s="6">
        <v>80.071043037797367</v>
      </c>
      <c r="F52" s="6">
        <v>114.53791949428278</v>
      </c>
      <c r="G52" s="8">
        <v>2.7918630952380945</v>
      </c>
      <c r="H52" s="8">
        <f t="shared" si="0"/>
        <v>194.06245839554859</v>
      </c>
      <c r="I52" s="8">
        <f t="shared" si="2"/>
        <v>3.4961630246534696</v>
      </c>
      <c r="J52" s="6">
        <f t="shared" si="1"/>
        <v>-0.43952085299999943</v>
      </c>
      <c r="K52" s="6">
        <v>-0.52481970200000005</v>
      </c>
      <c r="L52" s="6">
        <v>4.5741024990000003</v>
      </c>
      <c r="M52" s="16">
        <v>2.679681759908914</v>
      </c>
      <c r="N52" s="16">
        <v>5.5557266707540354</v>
      </c>
      <c r="O52" s="16">
        <v>3.9017504430294059</v>
      </c>
      <c r="P52" s="16">
        <v>-0.91511843449193497</v>
      </c>
      <c r="Q52" s="16">
        <v>2.7805555555555554</v>
      </c>
      <c r="R52" s="16">
        <v>-2.4626265003484638</v>
      </c>
      <c r="S52" s="25">
        <v>2.8009143320438357</v>
      </c>
      <c r="T52" s="38">
        <f t="shared" si="3"/>
        <v>4.3500608775101739</v>
      </c>
      <c r="U52" s="25">
        <v>3.5160786775656039</v>
      </c>
      <c r="V52" s="25">
        <v>2.3074506051428578</v>
      </c>
    </row>
    <row r="53" spans="1:22">
      <c r="A53" s="5" t="s">
        <v>50</v>
      </c>
      <c r="B53" s="8">
        <v>3.6666666666666665</v>
      </c>
      <c r="C53" s="6">
        <v>83.048778461115816</v>
      </c>
      <c r="D53" s="7">
        <v>77.819573635380266</v>
      </c>
      <c r="E53" s="6">
        <v>80.560636913043325</v>
      </c>
      <c r="F53" s="6">
        <v>114.71183849276441</v>
      </c>
      <c r="G53" s="8">
        <v>2.8215086580086584</v>
      </c>
      <c r="H53" s="8">
        <f t="shared" si="0"/>
        <v>196.09461414144945</v>
      </c>
      <c r="I53" s="8">
        <f t="shared" si="2"/>
        <v>3.1900628854760811</v>
      </c>
      <c r="J53" s="6">
        <f t="shared" si="1"/>
        <v>4.2549171940000008</v>
      </c>
      <c r="K53" s="6">
        <v>-0.47009705299999999</v>
      </c>
      <c r="L53" s="6">
        <v>4.0360265980000003</v>
      </c>
      <c r="M53" s="16">
        <v>1.8822226290732935</v>
      </c>
      <c r="N53" s="16">
        <v>3.1069903558715195</v>
      </c>
      <c r="O53" s="16">
        <v>2.4064731288334862</v>
      </c>
      <c r="P53" s="16">
        <v>0.34577626877121403</v>
      </c>
      <c r="Q53" s="16">
        <v>2.8097222222222222</v>
      </c>
      <c r="R53" s="16">
        <v>4.3155560281709304</v>
      </c>
      <c r="S53" s="25">
        <v>2.6124968037756213</v>
      </c>
      <c r="T53" s="38">
        <f t="shared" si="3"/>
        <v>3.2702835537572668</v>
      </c>
      <c r="U53" s="25">
        <v>2.920278631315032</v>
      </c>
      <c r="V53" s="25">
        <v>-0.79583047546564201</v>
      </c>
    </row>
    <row r="54" spans="1:22">
      <c r="A54" s="5" t="s">
        <v>51</v>
      </c>
      <c r="B54" s="8">
        <v>3.5</v>
      </c>
      <c r="C54" s="6">
        <v>83.401382708307779</v>
      </c>
      <c r="D54" s="7">
        <v>78.165872214244587</v>
      </c>
      <c r="E54" s="6">
        <v>80.910240819671614</v>
      </c>
      <c r="F54" s="6">
        <v>114.20885841777448</v>
      </c>
      <c r="G54" s="8">
        <v>2.9308734848484845</v>
      </c>
      <c r="H54" s="8">
        <f t="shared" si="0"/>
        <v>198.11286428814745</v>
      </c>
      <c r="I54" s="8">
        <f t="shared" si="2"/>
        <v>2.5889347736600854</v>
      </c>
      <c r="J54" s="6">
        <f t="shared" si="1"/>
        <v>4.1808857009999993</v>
      </c>
      <c r="K54" s="6">
        <v>-0.57747060500000003</v>
      </c>
      <c r="L54" s="6">
        <v>4.6103799089999997</v>
      </c>
      <c r="M54" s="16">
        <v>2.4816704547623525</v>
      </c>
      <c r="N54" s="16">
        <v>3.2274742517870214</v>
      </c>
      <c r="O54" s="16">
        <v>2.8017724520395415</v>
      </c>
      <c r="P54" s="16">
        <v>5.7673382812465368</v>
      </c>
      <c r="Q54" s="16">
        <v>2.6750000000000003</v>
      </c>
      <c r="R54" s="16">
        <v>16.429421239684228</v>
      </c>
      <c r="S54" s="25">
        <v>2.5293239014937186</v>
      </c>
      <c r="T54" s="38">
        <f t="shared" si="3"/>
        <v>3.9144994635003769</v>
      </c>
      <c r="U54" s="25">
        <v>3.1524623324943102</v>
      </c>
      <c r="V54" s="25">
        <v>1.3576821324808197</v>
      </c>
    </row>
    <row r="55" spans="1:22">
      <c r="A55" s="5" t="s">
        <v>52</v>
      </c>
      <c r="B55" s="8">
        <v>3.25</v>
      </c>
      <c r="C55" s="6">
        <v>84.055919163149554</v>
      </c>
      <c r="D55" s="7">
        <v>78.689982396040492</v>
      </c>
      <c r="E55" s="6">
        <v>81.502718311489318</v>
      </c>
      <c r="F55" s="6">
        <v>110.65366799913238</v>
      </c>
      <c r="G55" s="8">
        <v>3.0585772727272733</v>
      </c>
      <c r="H55" s="8">
        <f t="shared" si="0"/>
        <v>200.72307618215638</v>
      </c>
      <c r="I55" s="8">
        <f t="shared" si="2"/>
        <v>3.3183638100286856</v>
      </c>
      <c r="J55" s="6">
        <f t="shared" si="1"/>
        <v>5.3752234560000005</v>
      </c>
      <c r="K55" s="6">
        <v>-0.32057420199999997</v>
      </c>
      <c r="L55" s="6">
        <v>4.3476378440000003</v>
      </c>
      <c r="M55" s="16">
        <v>3.0081655036719335</v>
      </c>
      <c r="N55" s="16">
        <v>2.2480173970386597</v>
      </c>
      <c r="O55" s="16">
        <v>2.6805449477189436</v>
      </c>
      <c r="P55" s="16">
        <v>3.0958783713123328</v>
      </c>
      <c r="Q55" s="16">
        <v>2.5597222222222222</v>
      </c>
      <c r="R55" s="16">
        <v>18.601324935917596</v>
      </c>
      <c r="S55" s="25">
        <v>2.5121148819614136</v>
      </c>
      <c r="T55" s="38">
        <f t="shared" si="3"/>
        <v>3.4851402080375919</v>
      </c>
      <c r="U55" s="25">
        <v>2.9460672323005754</v>
      </c>
      <c r="V55" s="25">
        <v>2.0410320554024253</v>
      </c>
    </row>
    <row r="56" spans="1:22">
      <c r="A56" s="5" t="s">
        <v>53</v>
      </c>
      <c r="B56" s="8">
        <v>3.25</v>
      </c>
      <c r="C56" s="6">
        <v>85.111276652604928</v>
      </c>
      <c r="D56" s="7">
        <v>80.088329622832632</v>
      </c>
      <c r="E56" s="6">
        <v>82.721275951726696</v>
      </c>
      <c r="F56" s="6">
        <v>113.00148957268136</v>
      </c>
      <c r="G56" s="8">
        <v>3.1438801984126985</v>
      </c>
      <c r="H56" s="8">
        <f t="shared" si="0"/>
        <v>202.46187867948785</v>
      </c>
      <c r="I56" s="8">
        <f t="shared" si="2"/>
        <v>4.3282046168966417</v>
      </c>
      <c r="J56" s="6">
        <f t="shared" si="1"/>
        <v>3.5103633660000004</v>
      </c>
      <c r="K56" s="6">
        <v>-0.60568920299999995</v>
      </c>
      <c r="L56" s="6">
        <v>4.6508233700000003</v>
      </c>
      <c r="M56" s="16">
        <v>4.0828502551213397</v>
      </c>
      <c r="N56" s="16">
        <v>7.2195570205193293</v>
      </c>
      <c r="O56" s="16">
        <v>5.4226413509423033</v>
      </c>
      <c r="P56" s="16">
        <v>3.2160344910992622</v>
      </c>
      <c r="Q56" s="16">
        <v>2.8499999999999996</v>
      </c>
      <c r="R56" s="16">
        <v>11.631336647496337</v>
      </c>
      <c r="S56" s="25">
        <v>2.8605539867884833</v>
      </c>
      <c r="T56" s="38">
        <f t="shared" si="3"/>
        <v>3.8422201916526575</v>
      </c>
      <c r="U56" s="25">
        <v>3.3207422617041349</v>
      </c>
      <c r="V56" s="25">
        <v>3.0883969364052577</v>
      </c>
    </row>
    <row r="57" spans="1:22">
      <c r="A57" s="5" t="s">
        <v>54</v>
      </c>
      <c r="B57" s="8">
        <v>3.3333333333333335</v>
      </c>
      <c r="C57" s="6">
        <v>85.897258729419832</v>
      </c>
      <c r="D57" s="7">
        <v>81.177431521842436</v>
      </c>
      <c r="E57" s="6">
        <v>83.651487418818235</v>
      </c>
      <c r="F57" s="6">
        <v>114.41745127203994</v>
      </c>
      <c r="G57" s="8">
        <v>3.2127402597402597</v>
      </c>
      <c r="H57" s="8">
        <f t="shared" si="0"/>
        <v>204.302135862184</v>
      </c>
      <c r="I57" s="8">
        <f t="shared" si="2"/>
        <v>4.1854906401530059</v>
      </c>
      <c r="J57" s="6">
        <f t="shared" si="1"/>
        <v>3.6856317449999993</v>
      </c>
      <c r="K57" s="6">
        <v>-0.69613159700000005</v>
      </c>
      <c r="L57" s="6">
        <v>4.0474013209999997</v>
      </c>
      <c r="M57" s="16">
        <v>4.1249639084953493</v>
      </c>
      <c r="N57" s="16">
        <v>4.9704640692006752</v>
      </c>
      <c r="O57" s="16">
        <v>4.489321235626309</v>
      </c>
      <c r="P57" s="16">
        <v>9.0294999954143584E-2</v>
      </c>
      <c r="Q57" s="16">
        <v>3.1722222222222221</v>
      </c>
      <c r="R57" s="16">
        <v>9.0532239031469111</v>
      </c>
      <c r="S57" s="25">
        <v>3.4220095900501901</v>
      </c>
      <c r="T57" s="38">
        <f t="shared" si="3"/>
        <v>4.3149271187159712</v>
      </c>
      <c r="U57" s="25">
        <v>3.8421430122592692</v>
      </c>
      <c r="V57" s="25">
        <v>3.0227181945345016</v>
      </c>
    </row>
    <row r="58" spans="1:22">
      <c r="A58" s="5" t="s">
        <v>55</v>
      </c>
      <c r="B58" s="8">
        <v>3.5833333333333335</v>
      </c>
      <c r="C58" s="6">
        <v>86.295089978190433</v>
      </c>
      <c r="D58" s="7">
        <v>81.910647884458342</v>
      </c>
      <c r="E58" s="6">
        <v>84.20890041360434</v>
      </c>
      <c r="F58" s="6">
        <v>114.40007406030185</v>
      </c>
      <c r="G58" s="8">
        <v>3.3225615079365078</v>
      </c>
      <c r="H58" s="8">
        <f t="shared" si="0"/>
        <v>208.23867051979212</v>
      </c>
      <c r="I58" s="8">
        <f t="shared" si="2"/>
        <v>5.1111300964873578</v>
      </c>
      <c r="J58" s="6">
        <f t="shared" si="1"/>
        <v>7.9329138390000002</v>
      </c>
      <c r="K58" s="6">
        <v>0.17650176400000001</v>
      </c>
      <c r="L58" s="6">
        <v>4.4423803949999998</v>
      </c>
      <c r="M58" s="16">
        <v>2.6696232198967884</v>
      </c>
      <c r="N58" s="16">
        <v>5.0863109729718081</v>
      </c>
      <c r="O58" s="16">
        <v>3.7088874657945858</v>
      </c>
      <c r="P58" s="16">
        <v>3.2443389609686735</v>
      </c>
      <c r="Q58" s="16">
        <v>3.3534722222222224</v>
      </c>
      <c r="R58" s="16">
        <v>14.390420221258982</v>
      </c>
      <c r="S58" s="25">
        <v>3.4693963519523585</v>
      </c>
      <c r="T58" s="38">
        <f t="shared" si="3"/>
        <v>4.7908064787529128</v>
      </c>
      <c r="U58" s="25">
        <v>4.0704626828424129</v>
      </c>
      <c r="V58" s="25">
        <v>2.4027624616508536</v>
      </c>
    </row>
    <row r="59" spans="1:22">
      <c r="A59" s="5" t="s">
        <v>56</v>
      </c>
      <c r="B59" s="8">
        <v>4.166666666666667</v>
      </c>
      <c r="C59" s="6">
        <v>87.079179109753795</v>
      </c>
      <c r="D59" s="7">
        <v>83.000011530285363</v>
      </c>
      <c r="E59" s="6">
        <v>85.138244173322434</v>
      </c>
      <c r="F59" s="6">
        <v>113.7445217067956</v>
      </c>
      <c r="G59" s="8">
        <v>3.4502035714285717</v>
      </c>
      <c r="H59" s="8">
        <f t="shared" si="0"/>
        <v>210.59023794714813</v>
      </c>
      <c r="I59" s="8">
        <f t="shared" si="2"/>
        <v>4.9158083627800266</v>
      </c>
      <c r="J59" s="6">
        <f t="shared" si="1"/>
        <v>4.5941540219999997</v>
      </c>
      <c r="K59" s="6">
        <v>-2.0456907999999999E-2</v>
      </c>
      <c r="L59" s="6">
        <v>5.3819887099999999</v>
      </c>
      <c r="M59" s="16">
        <v>3.5066632452795288</v>
      </c>
      <c r="N59" s="16">
        <v>4.5133896408538376</v>
      </c>
      <c r="O59" s="16">
        <v>3.9422875035413085</v>
      </c>
      <c r="P59" s="16">
        <v>4.9157119744450473</v>
      </c>
      <c r="Q59" s="16">
        <v>3.4138888888888892</v>
      </c>
      <c r="R59" s="16">
        <v>16.275111276389055</v>
      </c>
      <c r="S59" s="25">
        <v>3.5943522687158724</v>
      </c>
      <c r="T59" s="38">
        <f t="shared" si="3"/>
        <v>5.4772272187746012</v>
      </c>
      <c r="U59" s="25">
        <v>4.3887054267269132</v>
      </c>
      <c r="V59" s="25">
        <v>2.8517012736823277</v>
      </c>
    </row>
    <row r="60" spans="1:22">
      <c r="A60" s="5" t="s">
        <v>57</v>
      </c>
      <c r="B60" s="8">
        <v>4.25</v>
      </c>
      <c r="C60" s="6">
        <v>87.910812953917272</v>
      </c>
      <c r="D60" s="7">
        <v>83.255246197635941</v>
      </c>
      <c r="E60" s="6">
        <v>85.69561782154851</v>
      </c>
      <c r="F60" s="6">
        <v>114.24418828049954</v>
      </c>
      <c r="G60" s="8">
        <v>3.3172821067821068</v>
      </c>
      <c r="H60" s="8">
        <f t="shared" si="0"/>
        <v>211.25387134694421</v>
      </c>
      <c r="I60" s="8">
        <f t="shared" si="2"/>
        <v>4.3425422725503608</v>
      </c>
      <c r="J60" s="6">
        <f t="shared" si="1"/>
        <v>1.2664916769999999</v>
      </c>
      <c r="K60" s="6">
        <v>-0.36165190800000002</v>
      </c>
      <c r="L60" s="6">
        <v>2.631271677</v>
      </c>
      <c r="M60" s="16">
        <v>2.8806905319435749</v>
      </c>
      <c r="N60" s="16">
        <v>1.5538198970203476</v>
      </c>
      <c r="O60" s="16">
        <v>2.3029771265893562</v>
      </c>
      <c r="P60" s="16">
        <v>-7.1316110958889567</v>
      </c>
      <c r="Q60" s="16">
        <v>3.2291666666666665</v>
      </c>
      <c r="R60" s="16">
        <v>-14.542389923337451</v>
      </c>
      <c r="S60" s="25">
        <v>3.2939184728615123</v>
      </c>
      <c r="T60" s="38">
        <f t="shared" si="3"/>
        <v>3.9542797180532716</v>
      </c>
      <c r="U60" s="25">
        <v>3.6077175719569476</v>
      </c>
      <c r="V60" s="25">
        <v>0.17092062698047528</v>
      </c>
    </row>
    <row r="61" spans="1:22">
      <c r="A61" s="5" t="s">
        <v>58</v>
      </c>
      <c r="B61" s="8">
        <v>4.25</v>
      </c>
      <c r="C61" s="6">
        <v>88.427790780364319</v>
      </c>
      <c r="D61" s="7">
        <v>83.682241889381586</v>
      </c>
      <c r="E61" s="6">
        <v>86.169780670308512</v>
      </c>
      <c r="F61" s="6">
        <v>115.53082674847388</v>
      </c>
      <c r="G61" s="8">
        <v>3.3380259170653908</v>
      </c>
      <c r="H61" s="8">
        <f t="shared" si="0"/>
        <v>215.03940272249662</v>
      </c>
      <c r="I61" s="8">
        <f t="shared" si="2"/>
        <v>5.2555822850308402</v>
      </c>
      <c r="J61" s="6">
        <f t="shared" si="1"/>
        <v>7.3627123909999996</v>
      </c>
      <c r="K61" s="6">
        <v>0.246012387</v>
      </c>
      <c r="L61" s="6">
        <v>4.9320552109999998</v>
      </c>
      <c r="M61" s="16">
        <v>2.7401321502308118</v>
      </c>
      <c r="N61" s="16">
        <v>1.3360837082553534</v>
      </c>
      <c r="O61" s="16">
        <v>2.129834985457002</v>
      </c>
      <c r="P61" s="16">
        <v>0.45038629434523969</v>
      </c>
      <c r="Q61" s="16">
        <v>2.8270833333333329</v>
      </c>
      <c r="R61" s="16">
        <v>2.5248618023663294</v>
      </c>
      <c r="S61" s="25">
        <v>2.9487473939681985</v>
      </c>
      <c r="T61" s="38">
        <f t="shared" si="3"/>
        <v>3.0855994339574266</v>
      </c>
      <c r="U61" s="25">
        <v>3.017803797019436</v>
      </c>
      <c r="V61" s="25">
        <v>0.26089467122611953</v>
      </c>
    </row>
    <row r="62" spans="1:22">
      <c r="A62" s="5" t="s">
        <v>59</v>
      </c>
      <c r="B62" s="8">
        <v>4.25</v>
      </c>
      <c r="C62" s="6">
        <v>88.850861461055501</v>
      </c>
      <c r="D62" s="7">
        <v>84.987918776739534</v>
      </c>
      <c r="E62" s="6">
        <v>87.012809881326589</v>
      </c>
      <c r="F62" s="6">
        <v>116.54444516748786</v>
      </c>
      <c r="G62" s="8">
        <v>3.394734753550543</v>
      </c>
      <c r="H62" s="8">
        <f t="shared" si="0"/>
        <v>216.7494947907096</v>
      </c>
      <c r="I62" s="8">
        <f t="shared" si="2"/>
        <v>4.0870527312114007</v>
      </c>
      <c r="J62" s="6">
        <f t="shared" si="1"/>
        <v>3.2191301989999999</v>
      </c>
      <c r="K62" s="6">
        <v>-9.4825415999999996E-2</v>
      </c>
      <c r="L62" s="6">
        <v>4.5824814109999998</v>
      </c>
      <c r="M62" s="16">
        <v>2.7048867458957737</v>
      </c>
      <c r="N62" s="16">
        <v>7.9585749104845283</v>
      </c>
      <c r="O62" s="16">
        <v>4.9533002476797705</v>
      </c>
      <c r="P62" s="16">
        <v>5.7929911395470768</v>
      </c>
      <c r="Q62" s="16">
        <v>2.8527777777777779</v>
      </c>
      <c r="R62" s="16">
        <v>6.970633739338461</v>
      </c>
      <c r="S62" s="25">
        <v>2.9575861045423535</v>
      </c>
      <c r="T62" s="38">
        <f t="shared" si="3"/>
        <v>3.7568630840546291</v>
      </c>
      <c r="U62" s="25">
        <v>3.3254530207009747</v>
      </c>
      <c r="V62" s="25">
        <v>0.87399891907593563</v>
      </c>
    </row>
    <row r="63" spans="1:22">
      <c r="A63" s="5" t="s">
        <v>60</v>
      </c>
      <c r="B63" s="8">
        <v>4.25</v>
      </c>
      <c r="C63" s="6">
        <v>89.486213471456281</v>
      </c>
      <c r="D63" s="7">
        <v>86.506385465615722</v>
      </c>
      <c r="E63" s="6">
        <v>88.068362361292714</v>
      </c>
      <c r="F63" s="6">
        <v>117.28010938613617</v>
      </c>
      <c r="G63" s="8">
        <v>3.2878547101449276</v>
      </c>
      <c r="H63" s="8">
        <f t="shared" si="0"/>
        <v>218.57432683905921</v>
      </c>
      <c r="I63" s="8">
        <f t="shared" si="2"/>
        <v>3.791291073005425</v>
      </c>
      <c r="J63" s="6">
        <f t="shared" si="1"/>
        <v>3.4104010950000001</v>
      </c>
      <c r="K63" s="6">
        <v>-0.33593369200000001</v>
      </c>
      <c r="L63" s="6">
        <v>4.3748341990000004</v>
      </c>
      <c r="M63" s="16">
        <v>2.7243794869986404</v>
      </c>
      <c r="N63" s="16">
        <v>7.0661548269488339</v>
      </c>
      <c r="O63" s="16">
        <v>4.599186947766043</v>
      </c>
      <c r="P63" s="16">
        <v>-3.53143475212222</v>
      </c>
      <c r="Q63" s="16">
        <v>2.9437500000000001</v>
      </c>
      <c r="R63" s="16">
        <v>-12.011262652288968</v>
      </c>
      <c r="S63" s="25">
        <v>2.7624988341013568</v>
      </c>
      <c r="T63" s="38">
        <f t="shared" si="3"/>
        <v>4.2245463231664075</v>
      </c>
      <c r="U63" s="25">
        <v>3.4883178330158859</v>
      </c>
      <c r="V63" s="25">
        <v>-1.2207874789203488</v>
      </c>
    </row>
    <row r="64" spans="1:22">
      <c r="A64" s="5" t="s">
        <v>61</v>
      </c>
      <c r="B64" s="8">
        <v>4.083333333333333</v>
      </c>
      <c r="C64" s="6">
        <v>90.168751395429538</v>
      </c>
      <c r="D64" s="7">
        <v>86.450159466901411</v>
      </c>
      <c r="E64" s="6">
        <v>88.399384276329087</v>
      </c>
      <c r="F64" s="6">
        <v>117.50353692169442</v>
      </c>
      <c r="G64" s="8">
        <v>3.2626749158249155</v>
      </c>
      <c r="H64" s="8">
        <f t="shared" si="0"/>
        <v>219.93361170210687</v>
      </c>
      <c r="I64" s="8">
        <f t="shared" si="2"/>
        <v>4.1086775356215242</v>
      </c>
      <c r="J64" s="6">
        <f t="shared" si="1"/>
        <v>2.5108481009999997</v>
      </c>
      <c r="K64" s="6">
        <v>-0.86315712200000005</v>
      </c>
      <c r="L64" s="6">
        <v>4.6197418209999999</v>
      </c>
      <c r="M64" s="16">
        <v>2.1202510027109822</v>
      </c>
      <c r="N64" s="16">
        <v>-0.35682817988051951</v>
      </c>
      <c r="O64" s="16">
        <v>1.0292585150226907</v>
      </c>
      <c r="P64" s="16">
        <v>-3.1202669243306613</v>
      </c>
      <c r="Q64" s="16">
        <v>2.9536111111111114</v>
      </c>
      <c r="R64" s="16">
        <v>-3.0283591102020169</v>
      </c>
      <c r="S64" s="25">
        <v>2.5720787319348126</v>
      </c>
      <c r="T64" s="38">
        <f t="shared" si="3"/>
        <v>3.837491828059953</v>
      </c>
      <c r="U64" s="25">
        <v>3.1646837063511901</v>
      </c>
      <c r="V64" s="25">
        <v>-0.17097830434902317</v>
      </c>
    </row>
    <row r="65" spans="1:22">
      <c r="A65" s="5" t="s">
        <v>62</v>
      </c>
      <c r="B65" s="8">
        <v>3.6666666666666665</v>
      </c>
      <c r="C65" s="6">
        <v>90.604173973289221</v>
      </c>
      <c r="D65" s="7">
        <v>86.700250840910641</v>
      </c>
      <c r="E65" s="6">
        <v>88.746623223250253</v>
      </c>
      <c r="F65" s="6">
        <v>117.70900220011777</v>
      </c>
      <c r="G65" s="8">
        <v>3.2455065124933546</v>
      </c>
      <c r="H65" s="8">
        <f t="shared" si="0"/>
        <v>223.63347306334921</v>
      </c>
      <c r="I65" s="8">
        <f t="shared" si="2"/>
        <v>3.9965095847773711</v>
      </c>
      <c r="J65" s="6">
        <f t="shared" si="1"/>
        <v>6.9007640749999997</v>
      </c>
      <c r="K65" s="6">
        <v>-5.2604678000000002E-2</v>
      </c>
      <c r="L65" s="6">
        <v>3.658554299</v>
      </c>
      <c r="M65" s="16">
        <v>2.3067717067782656</v>
      </c>
      <c r="N65" s="16">
        <v>0.31926974070157765</v>
      </c>
      <c r="O65" s="16">
        <v>1.4353177021179553</v>
      </c>
      <c r="P65" s="16">
        <v>-1.0523871290615161</v>
      </c>
      <c r="Q65" s="16">
        <v>2.7749999999999999</v>
      </c>
      <c r="R65" s="16">
        <v>-2.0882701069887211</v>
      </c>
      <c r="S65" s="25">
        <v>2.4637443245861146</v>
      </c>
      <c r="T65" s="38">
        <f t="shared" si="3"/>
        <v>3.6065106328275931</v>
      </c>
      <c r="U65" s="25">
        <v>2.9888460097502456</v>
      </c>
      <c r="V65" s="25">
        <v>-0.54646082339059321</v>
      </c>
    </row>
    <row r="66" spans="1:22">
      <c r="A66" s="5" t="s">
        <v>63</v>
      </c>
      <c r="B66" s="8">
        <v>3.3333333333333335</v>
      </c>
      <c r="C66" s="6">
        <v>90.841949947616897</v>
      </c>
      <c r="D66" s="7">
        <v>85.810125992727947</v>
      </c>
      <c r="E66" s="6">
        <v>88.447725459960779</v>
      </c>
      <c r="F66" s="6">
        <v>118.21922221189304</v>
      </c>
      <c r="G66" s="8">
        <v>3.245917824865193</v>
      </c>
      <c r="H66" s="8">
        <f t="shared" si="0"/>
        <v>224.7227552818114</v>
      </c>
      <c r="I66" s="8">
        <f t="shared" si="2"/>
        <v>3.6785601271184873</v>
      </c>
      <c r="J66" s="6">
        <f t="shared" si="1"/>
        <v>1.9626161550000001</v>
      </c>
      <c r="K66" s="6">
        <v>-0.74221006700000003</v>
      </c>
      <c r="L66" s="6">
        <v>4.7210377110000001</v>
      </c>
      <c r="M66" s="16">
        <v>1.7900088436942907</v>
      </c>
      <c r="N66" s="16">
        <v>-3.2439794000972522</v>
      </c>
      <c r="O66" s="16">
        <v>-0.42559489758678959</v>
      </c>
      <c r="P66" s="16">
        <v>1.9606590674550839</v>
      </c>
      <c r="Q66" s="16">
        <v>2.4791666666666665</v>
      </c>
      <c r="R66" s="16">
        <v>5.0702787630907409E-2</v>
      </c>
      <c r="S66" s="25">
        <v>2.2347956487952514</v>
      </c>
      <c r="T66" s="38">
        <f t="shared" si="3"/>
        <v>0.96744011128021157</v>
      </c>
      <c r="U66" s="25">
        <v>1.6431456539960809</v>
      </c>
      <c r="V66" s="25">
        <v>-1.4596326237456325</v>
      </c>
    </row>
    <row r="67" spans="1:22">
      <c r="A67" s="5" t="s">
        <v>64</v>
      </c>
      <c r="B67" s="8">
        <v>2.9166666666666665</v>
      </c>
      <c r="C67" s="6">
        <v>91.253009314692051</v>
      </c>
      <c r="D67" s="7">
        <v>86.28024633320338</v>
      </c>
      <c r="E67" s="6">
        <v>88.886651844076866</v>
      </c>
      <c r="F67" s="6">
        <v>118.59881751417684</v>
      </c>
      <c r="G67" s="8">
        <v>3.2384805555555558</v>
      </c>
      <c r="H67" s="8">
        <f t="shared" si="0"/>
        <v>228.54681019805585</v>
      </c>
      <c r="I67" s="8">
        <f t="shared" si="2"/>
        <v>4.5625135866663697</v>
      </c>
      <c r="J67" s="6">
        <f t="shared" si="1"/>
        <v>6.982428702</v>
      </c>
      <c r="K67" s="6">
        <v>-0.21920156700000001</v>
      </c>
      <c r="L67" s="6">
        <v>4.890394702</v>
      </c>
      <c r="M67" s="16">
        <v>1.6817782096321565</v>
      </c>
      <c r="N67" s="16">
        <v>1.7104396572753089</v>
      </c>
      <c r="O67" s="16">
        <v>1.6941688515482056</v>
      </c>
      <c r="P67" s="16">
        <v>1.340713973798513</v>
      </c>
      <c r="Q67" s="16">
        <v>2.1979166666666665</v>
      </c>
      <c r="R67" s="16">
        <v>-0.91336226740003079</v>
      </c>
      <c r="S67" s="25">
        <v>1.9743943774042094</v>
      </c>
      <c r="T67" s="38">
        <f t="shared" si="3"/>
        <v>-0.26141322538812517</v>
      </c>
      <c r="U67" s="25">
        <v>0.92994410529689819</v>
      </c>
      <c r="V67" s="25">
        <v>-0.23832964128984724</v>
      </c>
    </row>
    <row r="68" spans="1:22">
      <c r="A68" s="5" t="s">
        <v>65</v>
      </c>
      <c r="B68" s="8">
        <v>2.75</v>
      </c>
      <c r="C68" s="6">
        <v>92.011565088785332</v>
      </c>
      <c r="D68" s="7">
        <v>86.180397437729326</v>
      </c>
      <c r="E68" s="6">
        <v>89.236869094140658</v>
      </c>
      <c r="F68" s="6">
        <v>120.19693501905738</v>
      </c>
      <c r="G68" s="8">
        <v>3.2583962121212124</v>
      </c>
      <c r="H68" s="8">
        <f t="shared" ref="H68:H89" si="4">H67*(1+J68/100)^(1/4)</f>
        <v>232.41656151089046</v>
      </c>
      <c r="I68" s="8">
        <f t="shared" si="2"/>
        <v>5.6757808468545221</v>
      </c>
      <c r="J68" s="6">
        <f t="shared" si="1"/>
        <v>6.9467594730000002</v>
      </c>
      <c r="K68" s="6">
        <v>0.81831413500000005</v>
      </c>
      <c r="L68" s="6">
        <v>2.7966966649999998</v>
      </c>
      <c r="M68" s="16">
        <v>2.4121638920409305</v>
      </c>
      <c r="N68" s="16">
        <v>-0.49751435532107147</v>
      </c>
      <c r="O68" s="16">
        <v>1.1464330900174513</v>
      </c>
      <c r="P68" s="16">
        <v>2.0462031177519657</v>
      </c>
      <c r="Q68" s="16">
        <v>2.2194444444444446</v>
      </c>
      <c r="R68" s="16">
        <v>2.482661023409416</v>
      </c>
      <c r="S68" s="25">
        <v>2.0471903792425694</v>
      </c>
      <c r="T68" s="38">
        <f t="shared" si="3"/>
        <v>-0.31204341418869319</v>
      </c>
      <c r="U68" s="25">
        <v>0.95919623312514801</v>
      </c>
      <c r="V68" s="25">
        <v>1.0659101361146117</v>
      </c>
    </row>
    <row r="69" spans="1:22">
      <c r="A69" s="5" t="s">
        <v>66</v>
      </c>
      <c r="B69" s="8">
        <v>2.75</v>
      </c>
      <c r="C69" s="6">
        <v>92.55450931919718</v>
      </c>
      <c r="D69" s="7">
        <v>87.016759800960983</v>
      </c>
      <c r="E69" s="6">
        <v>89.919557138450685</v>
      </c>
      <c r="F69" s="6">
        <v>122.00826159709958</v>
      </c>
      <c r="G69" s="8">
        <v>3.2919972222222227</v>
      </c>
      <c r="H69" s="8">
        <f t="shared" si="4"/>
        <v>232.1286441077371</v>
      </c>
      <c r="I69" s="8">
        <f t="shared" si="2"/>
        <v>3.7987028185093834</v>
      </c>
      <c r="J69" s="6">
        <f t="shared" ref="J69:J90" si="5">L69+4*(K69-K68)</f>
        <v>-0.49459958500000001</v>
      </c>
      <c r="K69" s="6">
        <v>-0.280639527</v>
      </c>
      <c r="L69" s="6">
        <v>3.901215063</v>
      </c>
      <c r="M69" s="16">
        <v>2.7588430311312084</v>
      </c>
      <c r="N69" s="16">
        <v>3.082879110122061</v>
      </c>
      <c r="O69" s="16">
        <v>2.8982746480314736</v>
      </c>
      <c r="P69" s="16">
        <v>3.6492664018137777</v>
      </c>
      <c r="Q69" s="16">
        <v>2.3902777777777779</v>
      </c>
      <c r="R69" s="16">
        <v>4.1890963866482389</v>
      </c>
      <c r="S69" s="25">
        <v>2.1597351317826918</v>
      </c>
      <c r="T69" s="38">
        <f t="shared" si="3"/>
        <v>0.3650611814619964</v>
      </c>
      <c r="U69" s="25">
        <v>1.3212663471662056</v>
      </c>
      <c r="V69" s="25">
        <v>2.2456685978123003</v>
      </c>
    </row>
    <row r="70" spans="1:22">
      <c r="A70" s="5" t="s">
        <v>67</v>
      </c>
      <c r="B70" s="8">
        <v>2.75</v>
      </c>
      <c r="C70" s="6">
        <v>92.810016601903968</v>
      </c>
      <c r="D70" s="7">
        <v>87.484091596594737</v>
      </c>
      <c r="E70" s="6">
        <v>90.275723356938059</v>
      </c>
      <c r="F70" s="6">
        <v>122.83741842521151</v>
      </c>
      <c r="G70" s="8">
        <v>3.3575368022328553</v>
      </c>
      <c r="H70" s="8">
        <f t="shared" si="4"/>
        <v>236.44391266431134</v>
      </c>
      <c r="I70" s="8">
        <f t="shared" si="2"/>
        <v>5.2158302205760805</v>
      </c>
      <c r="J70" s="6">
        <f t="shared" si="5"/>
        <v>7.6459292470000007</v>
      </c>
      <c r="K70" s="6">
        <v>0.447400307</v>
      </c>
      <c r="L70" s="6">
        <v>4.7337699110000004</v>
      </c>
      <c r="M70" s="16">
        <v>1.7876990290728534</v>
      </c>
      <c r="N70" s="16">
        <v>3.4346502118720146</v>
      </c>
      <c r="O70" s="16">
        <v>2.4947407719672077</v>
      </c>
      <c r="P70" s="16">
        <v>5.7005529645909991</v>
      </c>
      <c r="Q70" s="16">
        <v>2.4722222222222219</v>
      </c>
      <c r="R70" s="16">
        <v>8.204491013056515</v>
      </c>
      <c r="S70" s="25">
        <v>2.1591555757422221</v>
      </c>
      <c r="T70" s="38">
        <f t="shared" si="3"/>
        <v>1.9507786342239513</v>
      </c>
      <c r="U70" s="25">
        <v>2.0561249748225263</v>
      </c>
      <c r="V70" s="25">
        <v>3.1706283303023941</v>
      </c>
    </row>
    <row r="71" spans="1:22">
      <c r="A71" s="5" t="s">
        <v>68</v>
      </c>
      <c r="B71" s="8">
        <v>2.75</v>
      </c>
      <c r="C71" s="6">
        <v>93.488267810038565</v>
      </c>
      <c r="D71" s="7">
        <v>87.790318153241785</v>
      </c>
      <c r="E71" s="6">
        <v>90.777142030719631</v>
      </c>
      <c r="F71" s="6">
        <v>122.53823649716465</v>
      </c>
      <c r="G71" s="8">
        <v>3.3233430375180375</v>
      </c>
      <c r="H71" s="8">
        <f t="shared" si="4"/>
        <v>236.92769691429962</v>
      </c>
      <c r="I71" s="8">
        <f t="shared" ref="I71:I90" si="6">H71/H67*100-100</f>
        <v>3.6670328975412048</v>
      </c>
      <c r="J71" s="6">
        <f t="shared" si="5"/>
        <v>0.82094914800000041</v>
      </c>
      <c r="K71" s="6">
        <v>-0.396157182</v>
      </c>
      <c r="L71" s="6">
        <v>4.1951791040000002</v>
      </c>
      <c r="M71" s="16">
        <v>2.8213180771013757</v>
      </c>
      <c r="N71" s="16">
        <v>0.86645331058632369</v>
      </c>
      <c r="O71" s="16">
        <v>1.9738261964640902</v>
      </c>
      <c r="P71" s="16">
        <v>-1.7002539231401492</v>
      </c>
      <c r="Q71" s="16">
        <v>2.3993055555555554</v>
      </c>
      <c r="R71" s="16">
        <v>-4.0118635649200263</v>
      </c>
      <c r="S71" s="25">
        <v>2.4441829516721914</v>
      </c>
      <c r="T71" s="38">
        <f t="shared" si="3"/>
        <v>1.7501941454903829</v>
      </c>
      <c r="U71" s="25">
        <v>2.1262159149356474</v>
      </c>
      <c r="V71" s="25">
        <v>2.3877936638680097</v>
      </c>
    </row>
    <row r="72" spans="1:22">
      <c r="A72" s="5" t="s">
        <v>69</v>
      </c>
      <c r="B72" s="8">
        <v>2.75</v>
      </c>
      <c r="C72" s="6">
        <v>94.298214839548265</v>
      </c>
      <c r="D72" s="7">
        <v>88.419501319516243</v>
      </c>
      <c r="E72" s="6">
        <v>91.501026386263746</v>
      </c>
      <c r="F72" s="6">
        <v>123.56083170648571</v>
      </c>
      <c r="G72" s="8">
        <v>3.3206128787878786</v>
      </c>
      <c r="H72" s="8">
        <f t="shared" si="4"/>
        <v>239.4462247284616</v>
      </c>
      <c r="I72" s="8">
        <f t="shared" si="6"/>
        <v>3.0245965140663031</v>
      </c>
      <c r="J72" s="6">
        <f t="shared" si="5"/>
        <v>4.3202561719999997</v>
      </c>
      <c r="K72" s="6">
        <v>-0.48688533299999998</v>
      </c>
      <c r="L72" s="6">
        <v>4.6831687759999996</v>
      </c>
      <c r="M72" s="16">
        <v>2.5863676427137605</v>
      </c>
      <c r="N72" s="16">
        <v>3.1301632150459113</v>
      </c>
      <c r="O72" s="16">
        <v>2.8202542380081796</v>
      </c>
      <c r="P72" s="16">
        <v>-1.1062140414694444</v>
      </c>
      <c r="Q72" s="16">
        <v>2.4430555555555551</v>
      </c>
      <c r="R72" s="16">
        <v>-0.32819919743110049</v>
      </c>
      <c r="S72" s="25">
        <v>2.4877197441934173</v>
      </c>
      <c r="T72" s="38">
        <f t="shared" ref="T72:T90" si="7">D72/D68*100-100</f>
        <v>2.5981591502926165</v>
      </c>
      <c r="U72" s="25">
        <v>2.5461277541190208</v>
      </c>
      <c r="V72" s="25">
        <v>1.5877222306465821</v>
      </c>
    </row>
    <row r="73" spans="1:22">
      <c r="A73" s="5" t="s">
        <v>70</v>
      </c>
      <c r="B73" s="8">
        <v>2.5833333333333335</v>
      </c>
      <c r="C73" s="6">
        <v>94.563367453443007</v>
      </c>
      <c r="D73" s="7">
        <v>88.584682142749557</v>
      </c>
      <c r="E73" s="6">
        <v>91.718610780081193</v>
      </c>
      <c r="F73" s="6">
        <v>123.80297759598403</v>
      </c>
      <c r="G73" s="8">
        <v>3.3417104761904759</v>
      </c>
      <c r="H73" s="8">
        <f t="shared" si="4"/>
        <v>241.88565401429611</v>
      </c>
      <c r="I73" s="8">
        <f t="shared" si="6"/>
        <v>4.2032769992963495</v>
      </c>
      <c r="J73" s="6">
        <f t="shared" si="5"/>
        <v>4.1378171429999995</v>
      </c>
      <c r="K73" s="6">
        <v>-0.53153501400000003</v>
      </c>
      <c r="L73" s="6">
        <v>4.3164158669999999</v>
      </c>
      <c r="M73" s="16">
        <v>1.5405899241329291</v>
      </c>
      <c r="N73" s="16">
        <v>-0.33382681245809342</v>
      </c>
      <c r="O73" s="16">
        <v>0.72967197383229099</v>
      </c>
      <c r="P73" s="16">
        <v>0.35644684706865881</v>
      </c>
      <c r="Q73" s="16">
        <v>2.2784722222222222</v>
      </c>
      <c r="R73" s="16">
        <v>2.5657331774231906</v>
      </c>
      <c r="S73" s="25">
        <v>2.1826001701260367</v>
      </c>
      <c r="T73" s="38">
        <f t="shared" si="7"/>
        <v>1.8018624749703207</v>
      </c>
      <c r="U73" s="25">
        <v>2.0015091459711476</v>
      </c>
      <c r="V73" s="25">
        <v>0.77109640978778593</v>
      </c>
    </row>
    <row r="74" spans="1:22">
      <c r="A74" s="5" t="s">
        <v>71</v>
      </c>
      <c r="B74" s="8">
        <v>2.3333333333333335</v>
      </c>
      <c r="C74" s="6">
        <v>94.958516098850978</v>
      </c>
      <c r="D74" s="7">
        <v>88.688541878925548</v>
      </c>
      <c r="E74" s="6">
        <v>91.975159377928208</v>
      </c>
      <c r="F74" s="6">
        <v>123.77368318304362</v>
      </c>
      <c r="G74" s="8">
        <v>3.3622174603174599</v>
      </c>
      <c r="H74" s="8">
        <f t="shared" si="4"/>
        <v>244.1570011206118</v>
      </c>
      <c r="I74" s="8">
        <f t="shared" si="6"/>
        <v>3.2621218154391727</v>
      </c>
      <c r="J74" s="6">
        <f t="shared" si="5"/>
        <v>3.8093046259999999</v>
      </c>
      <c r="K74" s="6">
        <v>-0.60761807000000001</v>
      </c>
      <c r="L74" s="6">
        <v>4.1136368499999998</v>
      </c>
      <c r="M74" s="16">
        <v>2.2662027211016955</v>
      </c>
      <c r="N74" s="16">
        <v>1.596364477091039</v>
      </c>
      <c r="O74" s="16">
        <v>1.9779228118534942</v>
      </c>
      <c r="P74" s="16">
        <v>0.31019381466106388</v>
      </c>
      <c r="Q74" s="16">
        <v>2.2124999999999999</v>
      </c>
      <c r="R74" s="16">
        <v>2.4773569951574093</v>
      </c>
      <c r="S74" s="25">
        <v>2.3024790755129754</v>
      </c>
      <c r="T74" s="38">
        <f t="shared" si="7"/>
        <v>1.3767649184548389</v>
      </c>
      <c r="U74" s="25">
        <v>1.8726825678956116</v>
      </c>
      <c r="V74" s="25">
        <v>-0.53897367197137669</v>
      </c>
    </row>
    <row r="75" spans="1:22">
      <c r="A75" s="5" t="s">
        <v>72</v>
      </c>
      <c r="B75" s="8">
        <v>1.9166666666666667</v>
      </c>
      <c r="C75" s="6">
        <v>95.477704650096953</v>
      </c>
      <c r="D75" s="7">
        <v>89.169357989177215</v>
      </c>
      <c r="E75" s="6">
        <v>92.475746913492074</v>
      </c>
      <c r="F75" s="6">
        <v>123.3562319110037</v>
      </c>
      <c r="G75" s="8">
        <v>3.4030257575757576</v>
      </c>
      <c r="H75" s="8">
        <f t="shared" si="4"/>
        <v>236.81745968468201</v>
      </c>
      <c r="I75" s="8">
        <f t="shared" si="6"/>
        <v>-4.6527793522372463E-2</v>
      </c>
      <c r="J75" s="6">
        <f t="shared" si="5"/>
        <v>-11.492893172999999</v>
      </c>
      <c r="K75" s="6">
        <v>-2.5283401759999999</v>
      </c>
      <c r="L75" s="6">
        <v>-3.810004749</v>
      </c>
      <c r="M75" s="16">
        <v>2.1064988687478081</v>
      </c>
      <c r="N75" s="16">
        <v>1.2528673079010177</v>
      </c>
      <c r="O75" s="16">
        <v>1.7393200766464778</v>
      </c>
      <c r="P75" s="16">
        <v>-0.47874367001758955</v>
      </c>
      <c r="Q75" s="16">
        <v>2.0298611111111113</v>
      </c>
      <c r="R75" s="16">
        <v>4.9440326175012705</v>
      </c>
      <c r="S75" s="25">
        <v>2.1242105975243009</v>
      </c>
      <c r="T75" s="38">
        <f t="shared" si="7"/>
        <v>1.5708336237354246</v>
      </c>
      <c r="U75" s="25">
        <v>1.814063611339356</v>
      </c>
      <c r="V75" s="25">
        <v>-0.23141796994761155</v>
      </c>
    </row>
    <row r="76" spans="1:22">
      <c r="A76" s="5" t="s">
        <v>73</v>
      </c>
      <c r="B76" s="8">
        <v>0.25</v>
      </c>
      <c r="C76" s="6">
        <v>96.070977120288546</v>
      </c>
      <c r="D76" s="7">
        <v>89.739022283517841</v>
      </c>
      <c r="E76" s="6">
        <v>93.058129003811928</v>
      </c>
      <c r="F76" s="37">
        <f>F75*(1+P76/100)^(1/4)</f>
        <v>123.3473463834238</v>
      </c>
      <c r="G76" s="8">
        <v>3.4296055555555554</v>
      </c>
      <c r="H76" s="8">
        <f>H75*(1+J76/100)^(1/4)</f>
        <v>203.90760423356315</v>
      </c>
      <c r="I76" s="8">
        <f t="shared" si="6"/>
        <v>-14.842004936682628</v>
      </c>
      <c r="J76" s="6">
        <f t="shared" si="5"/>
        <v>-45.035938685999994</v>
      </c>
      <c r="K76" s="6">
        <v>-7.4933846749999997</v>
      </c>
      <c r="L76" s="6">
        <v>-25.175760690000001</v>
      </c>
      <c r="M76" s="16">
        <v>1.6418256933682596</v>
      </c>
      <c r="N76" s="16">
        <v>3.4564449494301375</v>
      </c>
      <c r="O76" s="16">
        <v>2.4170795031414061</v>
      </c>
      <c r="P76" s="16">
        <v>-2.8809464855705791E-2</v>
      </c>
      <c r="Q76" s="16">
        <v>1.476388888888889</v>
      </c>
      <c r="R76" s="16">
        <v>3.1610492908227261</v>
      </c>
      <c r="S76" s="25">
        <v>1.8883228865705037</v>
      </c>
      <c r="T76" s="38">
        <f t="shared" si="7"/>
        <v>1.4923415584909634</v>
      </c>
      <c r="U76" s="25">
        <v>1.7141091895885863</v>
      </c>
      <c r="V76" s="25">
        <v>3.9212649473396866E-2</v>
      </c>
    </row>
    <row r="77" spans="1:22">
      <c r="A77" s="5" t="s">
        <v>74</v>
      </c>
      <c r="B77" s="8">
        <v>0.25</v>
      </c>
      <c r="C77" s="6">
        <v>96.272610475105921</v>
      </c>
      <c r="D77" s="7">
        <v>90.151622046242622</v>
      </c>
      <c r="E77" s="6">
        <v>93.35994767055648</v>
      </c>
      <c r="F77" s="37">
        <f t="shared" ref="F77:F90" si="8">F76*(1+P77/100)^(1/4)</f>
        <v>124.99673570682023</v>
      </c>
      <c r="G77" s="8">
        <v>3.5451352813852814</v>
      </c>
      <c r="H77" s="8">
        <f t="shared" si="4"/>
        <v>236.12974464829477</v>
      </c>
      <c r="I77" s="8">
        <f t="shared" si="6"/>
        <v>-2.3795993149974777</v>
      </c>
      <c r="J77" s="6">
        <f t="shared" si="5"/>
        <v>79.832880935999995</v>
      </c>
      <c r="K77" s="6">
        <v>-3.4570535360000001</v>
      </c>
      <c r="L77" s="6">
        <v>63.687556379999997</v>
      </c>
      <c r="M77" s="16">
        <v>1.2465815065483943</v>
      </c>
      <c r="N77" s="16">
        <v>0.72113319522182362</v>
      </c>
      <c r="O77" s="16">
        <v>1.0204212467241236</v>
      </c>
      <c r="P77" s="16">
        <v>5.4570074024747228</v>
      </c>
      <c r="Q77" s="16">
        <v>1.5062499999999999</v>
      </c>
      <c r="R77" s="16">
        <v>14.170671014147395</v>
      </c>
      <c r="S77" s="25">
        <v>1.8144888512921842</v>
      </c>
      <c r="T77" s="38">
        <f t="shared" si="7"/>
        <v>1.7688610102681395</v>
      </c>
      <c r="U77" s="25">
        <v>1.7874275723744004</v>
      </c>
      <c r="V77" s="25">
        <v>1.2867897651344773</v>
      </c>
    </row>
    <row r="78" spans="1:22">
      <c r="A78" s="5" t="s">
        <v>75</v>
      </c>
      <c r="B78" s="8">
        <v>0.25</v>
      </c>
      <c r="C78" s="6">
        <v>96.602622890302996</v>
      </c>
      <c r="D78" s="7">
        <v>90.639769450873928</v>
      </c>
      <c r="E78" s="6">
        <v>93.76552992811493</v>
      </c>
      <c r="F78" s="37">
        <f t="shared" si="8"/>
        <v>126.69590261163077</v>
      </c>
      <c r="G78" s="8">
        <v>3.6019981962481959</v>
      </c>
      <c r="H78" s="8">
        <f t="shared" si="4"/>
        <v>248.14077935445286</v>
      </c>
      <c r="I78" s="8">
        <f t="shared" si="6"/>
        <v>1.6316461193234915</v>
      </c>
      <c r="J78" s="6">
        <f t="shared" si="5"/>
        <v>21.952238879999999</v>
      </c>
      <c r="K78" s="6">
        <v>-1.799657386</v>
      </c>
      <c r="L78" s="6">
        <v>15.32265428</v>
      </c>
      <c r="M78" s="16">
        <v>1.8732937524281512</v>
      </c>
      <c r="N78" s="16">
        <v>3.506041950517802</v>
      </c>
      <c r="O78" s="16">
        <v>2.5723647395366589</v>
      </c>
      <c r="P78" s="16">
        <v>5.5493573372038529</v>
      </c>
      <c r="Q78" s="16">
        <v>1.7149999999999999</v>
      </c>
      <c r="R78" s="16">
        <v>6.5719014354468364</v>
      </c>
      <c r="S78" s="25">
        <v>1.7165542695427138</v>
      </c>
      <c r="T78" s="38">
        <f t="shared" si="7"/>
        <v>2.2000898093601791</v>
      </c>
      <c r="U78" s="25">
        <v>1.9354373033423578</v>
      </c>
      <c r="V78" s="25">
        <v>2.5841909261632656</v>
      </c>
    </row>
    <row r="79" spans="1:22">
      <c r="A79" s="5" t="s">
        <v>76</v>
      </c>
      <c r="B79" s="8">
        <v>0.25</v>
      </c>
      <c r="C79" s="6">
        <v>97.085041769297845</v>
      </c>
      <c r="D79" s="7">
        <v>92.370184421116235</v>
      </c>
      <c r="E79" s="6">
        <v>94.841635199428879</v>
      </c>
      <c r="F79" s="37">
        <f t="shared" si="8"/>
        <v>130.65599561539761</v>
      </c>
      <c r="G79" s="8">
        <v>3.6593340579710145</v>
      </c>
      <c r="H79" s="8">
        <f t="shared" si="4"/>
        <v>248.55194670057043</v>
      </c>
      <c r="I79" s="8">
        <f>H79/H75*100-100</f>
        <v>4.9550768053642003</v>
      </c>
      <c r="J79" s="6">
        <f t="shared" si="5"/>
        <v>0.66444609100000029</v>
      </c>
      <c r="K79" s="6">
        <v>-0.85465582299999998</v>
      </c>
      <c r="L79" s="6">
        <v>-3.1155601609999999</v>
      </c>
      <c r="M79" s="16">
        <v>1.9719137623994465</v>
      </c>
      <c r="N79" s="16">
        <v>7.8658300214395016</v>
      </c>
      <c r="O79" s="16">
        <v>4.4793536132873735</v>
      </c>
      <c r="P79" s="16">
        <v>13.101169362193943</v>
      </c>
      <c r="Q79" s="16">
        <v>2.0855555555555561</v>
      </c>
      <c r="R79" s="16">
        <v>6.5207625815368209</v>
      </c>
      <c r="S79" s="25">
        <v>1.6830199080570596</v>
      </c>
      <c r="T79" s="38">
        <f t="shared" si="7"/>
        <v>3.5896035410813596</v>
      </c>
      <c r="U79" s="25">
        <v>2.614941507039914</v>
      </c>
      <c r="V79" s="25">
        <v>5.9176286364359676</v>
      </c>
    </row>
    <row r="80" spans="1:22">
      <c r="A80" s="5" t="s">
        <v>77</v>
      </c>
      <c r="B80" s="8">
        <v>0.25</v>
      </c>
      <c r="C80" s="6">
        <v>97.789662523851959</v>
      </c>
      <c r="D80" s="7">
        <v>93.116336359110974</v>
      </c>
      <c r="E80" s="6">
        <v>95.566017173231998</v>
      </c>
      <c r="F80" s="37">
        <f t="shared" si="8"/>
        <v>135.61073439348988</v>
      </c>
      <c r="G80" s="8">
        <v>3.7944357142857146</v>
      </c>
      <c r="H80" s="8">
        <f>H79*(1+J80/100)^(1/4)</f>
        <v>248.53712416992096</v>
      </c>
      <c r="I80" s="8">
        <f t="shared" si="6"/>
        <v>21.887128782719429</v>
      </c>
      <c r="J80" s="6">
        <f t="shared" si="5"/>
        <v>-2.3852083999999829E-2</v>
      </c>
      <c r="K80" s="6">
        <v>-0.54032207099999996</v>
      </c>
      <c r="L80" s="6">
        <v>-1.2811870919999999</v>
      </c>
      <c r="M80" s="16">
        <v>2.1125725155115127</v>
      </c>
      <c r="N80" s="16">
        <v>3.7069171747738938</v>
      </c>
      <c r="O80" s="16">
        <v>2.8023048374160364</v>
      </c>
      <c r="P80" s="16">
        <v>16.053674807022244</v>
      </c>
      <c r="Q80" s="16">
        <v>2.4458333333333333</v>
      </c>
      <c r="R80" s="16">
        <v>15.606051058833526</v>
      </c>
      <c r="S80" s="25">
        <v>1.8005503818735447</v>
      </c>
      <c r="T80" s="38">
        <f t="shared" si="7"/>
        <v>3.7634843679519747</v>
      </c>
      <c r="U80" s="25">
        <v>2.7112980922574081</v>
      </c>
      <c r="V80" s="25">
        <v>9.9421579544528562</v>
      </c>
    </row>
    <row r="81" spans="1:22">
      <c r="A81" s="5" t="s">
        <v>78</v>
      </c>
      <c r="B81" s="8">
        <v>0.58333333333333337</v>
      </c>
      <c r="C81" s="6">
        <v>98.552420245195322</v>
      </c>
      <c r="D81" s="7">
        <v>96.794035479497495</v>
      </c>
      <c r="E81" s="6">
        <v>97.715751891433698</v>
      </c>
      <c r="F81" s="37">
        <f t="shared" si="8"/>
        <v>143.44279404506668</v>
      </c>
      <c r="G81" s="8">
        <v>4.0445725829725836</v>
      </c>
      <c r="H81" s="8">
        <f t="shared" si="4"/>
        <v>253.80683941387946</v>
      </c>
      <c r="I81" s="8">
        <f t="shared" si="6"/>
        <v>7.4861787497013381</v>
      </c>
      <c r="J81" s="6">
        <f t="shared" si="5"/>
        <v>8.7547435829999998</v>
      </c>
      <c r="K81" s="6">
        <v>-0.46888258199999999</v>
      </c>
      <c r="L81" s="6">
        <v>8.4689856270000003</v>
      </c>
      <c r="M81" s="16">
        <v>3.540705036151004</v>
      </c>
      <c r="N81" s="16">
        <v>16.212882066873078</v>
      </c>
      <c r="O81" s="16">
        <v>8.9183339950392071</v>
      </c>
      <c r="P81" s="16">
        <v>25.18107380106467</v>
      </c>
      <c r="Q81" s="16">
        <v>3.2452777777777775</v>
      </c>
      <c r="R81" s="16">
        <v>29.09271562830158</v>
      </c>
      <c r="S81" s="25">
        <v>2.372383122805144</v>
      </c>
      <c r="T81" s="38">
        <f t="shared" si="7"/>
        <v>7.3680465004253506</v>
      </c>
      <c r="U81" s="25">
        <v>4.6625162489250638</v>
      </c>
      <c r="V81" s="25">
        <v>14.757232046052525</v>
      </c>
    </row>
    <row r="82" spans="1:22">
      <c r="A82" s="5" t="s">
        <v>79</v>
      </c>
      <c r="B82" s="8">
        <v>2</v>
      </c>
      <c r="C82" s="6">
        <v>99.484264503043718</v>
      </c>
      <c r="D82" s="7">
        <v>99.231761271150205</v>
      </c>
      <c r="E82" s="6">
        <v>99.364119317832206</v>
      </c>
      <c r="F82" s="37">
        <f t="shared" si="8"/>
        <v>148.23420605560801</v>
      </c>
      <c r="G82" s="8">
        <v>4.02387417027417</v>
      </c>
      <c r="H82" s="8">
        <f t="shared" si="4"/>
        <v>255.6838869129644</v>
      </c>
      <c r="I82" s="8">
        <f t="shared" si="6"/>
        <v>3.0398500311537617</v>
      </c>
      <c r="J82" s="6">
        <f>L82+4*(K82-K81)</f>
        <v>2.9912087880000002</v>
      </c>
      <c r="K82" s="6">
        <v>-0.43244844199999999</v>
      </c>
      <c r="L82" s="6">
        <v>2.8454722280000002</v>
      </c>
      <c r="M82" s="16">
        <v>4.2760894016331319</v>
      </c>
      <c r="N82" s="16">
        <v>12.259527085539524</v>
      </c>
      <c r="O82" s="16">
        <v>7.7511177524492991</v>
      </c>
      <c r="P82" s="16">
        <v>14.045665127065377</v>
      </c>
      <c r="Q82" s="16">
        <v>3.6669444444444443</v>
      </c>
      <c r="R82" s="16">
        <v>-2.031370690199219</v>
      </c>
      <c r="S82" s="25">
        <v>2.9707581303294539</v>
      </c>
      <c r="T82" s="38">
        <f t="shared" si="7"/>
        <v>9.4792736922538978</v>
      </c>
      <c r="U82" s="25">
        <v>5.9592866021640711</v>
      </c>
      <c r="V82" s="25">
        <v>16.999999999999993</v>
      </c>
    </row>
    <row r="83" spans="1:22">
      <c r="A83" s="5" t="s">
        <v>143</v>
      </c>
      <c r="B83" s="36">
        <f>Data_Graphs2!B82+ConditionalForecast2!B4-ConditionalForecast2!B3</f>
        <v>3</v>
      </c>
      <c r="C83" s="37">
        <f>C82*(1+M83/100)^(1/4)</f>
        <v>100.24395613710323</v>
      </c>
      <c r="D83" s="37">
        <f>D82*(1+N83/100)^(1/4)</f>
        <v>100.37080257030001</v>
      </c>
      <c r="E83" s="37">
        <f>0.55274*C83+(1-0.55274)*D83</f>
        <v>100.30068947281482</v>
      </c>
      <c r="F83" s="37">
        <f t="shared" si="8"/>
        <v>150.14533808247961</v>
      </c>
      <c r="G83" s="36">
        <f t="shared" ref="G83:G90" si="9">G82*(1+R83/100)^(1/4)</f>
        <v>4.0046419204060006</v>
      </c>
      <c r="H83" s="36">
        <f t="shared" si="4"/>
        <v>257.94119830618143</v>
      </c>
      <c r="I83" s="36">
        <f t="shared" si="6"/>
        <v>3.7775811979144294</v>
      </c>
      <c r="J83" s="37">
        <f t="shared" si="5"/>
        <v>3.5784512554887704</v>
      </c>
      <c r="K83" s="37">
        <f>ConditionalForecast2!I4</f>
        <v>-0.37986062812781596</v>
      </c>
      <c r="L83" s="37">
        <f>ConditionalForecast2!J4</f>
        <v>3.3681000000000343</v>
      </c>
      <c r="M83" s="35">
        <f>M82+ConditionalForecast2!C4-ConditionalForecast2!C3</f>
        <v>3.0896860790157818</v>
      </c>
      <c r="N83" s="35">
        <f>N82+ConditionalForecast2!D4-ConditionalForecast2!D3</f>
        <v>4.6710999999999672</v>
      </c>
      <c r="O83" s="35">
        <f>(E83/E82)^4*100-100</f>
        <v>3.8238962752333663</v>
      </c>
      <c r="P83" s="35">
        <f>P82+ConditionalForecast2!F4-ConditionalForecast2!F3</f>
        <v>5.2576530397141639</v>
      </c>
      <c r="Q83" s="35">
        <f>Q82+ConditionalForecast2!G4-ConditionalForecast2!G3</f>
        <v>2.6929973760731767</v>
      </c>
      <c r="R83" s="35">
        <f>R82+ConditionalForecast2!H4-ConditionalForecast2!H3</f>
        <v>-1.8981514869926985</v>
      </c>
      <c r="S83" s="38">
        <f>C83/C79*100-100</f>
        <v>3.2537601161174479</v>
      </c>
      <c r="T83" s="38">
        <f t="shared" si="7"/>
        <v>8.6614725296085879</v>
      </c>
      <c r="U83" s="38">
        <f>E83/E79*100-100</f>
        <v>5.7559681061032819</v>
      </c>
      <c r="V83" s="38">
        <f>F83/F79*100-100</f>
        <v>14.916531289119959</v>
      </c>
    </row>
    <row r="84" spans="1:22">
      <c r="A84" s="5" t="s">
        <v>144</v>
      </c>
      <c r="B84" s="36">
        <f>Data_Graphs2!B83+ConditionalForecast2!B5-ConditionalForecast2!B4</f>
        <v>3.5</v>
      </c>
      <c r="C84" s="37">
        <f t="shared" ref="C84:D90" si="10">C83*(1+M84/100)^(1/4)</f>
        <v>100.97103851447814</v>
      </c>
      <c r="D84" s="37">
        <f t="shared" si="10"/>
        <v>100.80600710537411</v>
      </c>
      <c r="E84" s="37">
        <f t="shared" ref="E84:E90" si="11">0.55274*C84+(1-0.55274)*D84</f>
        <v>100.89722656644227</v>
      </c>
      <c r="F84" s="37">
        <f t="shared" si="8"/>
        <v>151.74641124946587</v>
      </c>
      <c r="G84" s="36">
        <f t="shared" si="9"/>
        <v>3.9869868079524351</v>
      </c>
      <c r="H84" s="36">
        <f t="shared" si="4"/>
        <v>260.38782254548761</v>
      </c>
      <c r="I84" s="36">
        <f t="shared" si="6"/>
        <v>4.7681803735141415</v>
      </c>
      <c r="J84" s="37">
        <f t="shared" si="5"/>
        <v>3.8484041849193114</v>
      </c>
      <c r="K84" s="37">
        <f>ConditionalForecast2!I5</f>
        <v>-0.60053458189798203</v>
      </c>
      <c r="L84" s="37">
        <f>ConditionalForecast2!J5</f>
        <v>4.7310999999999757</v>
      </c>
      <c r="M84" s="35">
        <f>M83+ConditionalForecast2!C5-ConditionalForecast2!C4</f>
        <v>2.9329693642891725</v>
      </c>
      <c r="N84" s="35">
        <f>N83+ConditionalForecast2!D5-ConditionalForecast2!D4</f>
        <v>1.7456999999999896</v>
      </c>
      <c r="O84" s="35">
        <f t="shared" ref="O84:O90" si="12">(E84/E83)^4*100-100</f>
        <v>2.4003028277083729</v>
      </c>
      <c r="P84" s="35">
        <f>P83+ConditionalForecast2!F5-ConditionalForecast2!F4</f>
        <v>4.3341079260549327</v>
      </c>
      <c r="Q84" s="35">
        <f>Q83+ConditionalForecast2!G5-ConditionalForecast2!G4</f>
        <v>2.7102559713898304</v>
      </c>
      <c r="R84" s="35">
        <f>R83+ConditionalForecast2!H5-ConditionalForecast2!H4</f>
        <v>-1.7518372369160802</v>
      </c>
      <c r="S84" s="38">
        <f t="shared" ref="S84:S90" si="13">C84/C80*100-100</f>
        <v>3.2532845584268131</v>
      </c>
      <c r="T84" s="38">
        <f>D84/D80*100-100</f>
        <v>8.2581328335419784</v>
      </c>
      <c r="U84" s="38">
        <f t="shared" ref="U84:V90" si="14">E84/E80*100-100</f>
        <v>5.5785618684374185</v>
      </c>
      <c r="V84" s="38">
        <f t="shared" si="14"/>
        <v>11.898524794620229</v>
      </c>
    </row>
    <row r="85" spans="1:22">
      <c r="A85" s="5" t="s">
        <v>145</v>
      </c>
      <c r="B85" s="36">
        <f>Data_Graphs2!B84+ConditionalForecast2!B6-ConditionalForecast2!B5</f>
        <v>3.5</v>
      </c>
      <c r="C85" s="37">
        <f t="shared" si="10"/>
        <v>101.70047972844525</v>
      </c>
      <c r="D85" s="37">
        <f>D84*(1+N85/100)^(1/4)</f>
        <v>101.48070223496532</v>
      </c>
      <c r="E85" s="37">
        <f t="shared" si="11"/>
        <v>101.60218204671142</v>
      </c>
      <c r="F85" s="37">
        <f t="shared" si="8"/>
        <v>152.33960903850593</v>
      </c>
      <c r="G85" s="36">
        <f t="shared" si="9"/>
        <v>3.9723529509524598</v>
      </c>
      <c r="H85" s="36">
        <f t="shared" si="4"/>
        <v>263.68001622073803</v>
      </c>
      <c r="I85" s="36">
        <f t="shared" si="6"/>
        <v>3.8900357569791453</v>
      </c>
      <c r="J85" s="37">
        <f t="shared" si="5"/>
        <v>5.1540943578498073</v>
      </c>
      <c r="K85" s="37">
        <f>ConditionalForecast2!I6</f>
        <v>-0.44663599243554097</v>
      </c>
      <c r="L85" s="37">
        <f>ConditionalForecast2!J6</f>
        <v>4.5385000000000426</v>
      </c>
      <c r="M85" s="35">
        <f>M84+ConditionalForecast2!C6-ConditionalForecast2!C5</f>
        <v>2.9211697710452165</v>
      </c>
      <c r="N85" s="35">
        <f>N84+ConditionalForecast2!D6-ConditionalForecast2!D5</f>
        <v>2.7041999999999993</v>
      </c>
      <c r="O85" s="35">
        <f t="shared" si="12"/>
        <v>2.8241731630597684</v>
      </c>
      <c r="P85" s="35">
        <f>P84+ConditionalForecast2!F6-ConditionalForecast2!F5</f>
        <v>1.5728482713449425</v>
      </c>
      <c r="Q85" s="35">
        <f>Q84+ConditionalForecast2!G6-ConditionalForecast2!G5</f>
        <v>2.7590429780733983</v>
      </c>
      <c r="R85" s="35">
        <f>R84+ConditionalForecast2!H6-ConditionalForecast2!H5</f>
        <v>-1.4600987050070422</v>
      </c>
      <c r="S85" s="38">
        <f t="shared" si="13"/>
        <v>3.1942995163565229</v>
      </c>
      <c r="T85" s="38">
        <f t="shared" si="7"/>
        <v>4.8418962307450641</v>
      </c>
      <c r="U85" s="38">
        <f t="shared" si="14"/>
        <v>3.977281124127984</v>
      </c>
      <c r="V85" s="38">
        <f t="shared" si="14"/>
        <v>6.2023436260200384</v>
      </c>
    </row>
    <row r="86" spans="1:22">
      <c r="A86" s="5" t="s">
        <v>146</v>
      </c>
      <c r="B86" s="36">
        <f>Data_Graphs2!B85+ConditionalForecast2!B7-ConditionalForecast2!B6</f>
        <v>3.75</v>
      </c>
      <c r="C86" s="37">
        <f t="shared" si="10"/>
        <v>102.3907839507591</v>
      </c>
      <c r="D86" s="37">
        <f t="shared" si="10"/>
        <v>102.71677721000374</v>
      </c>
      <c r="E86" s="37">
        <f t="shared" si="11"/>
        <v>102.53658769588887</v>
      </c>
      <c r="F86" s="37">
        <f t="shared" si="8"/>
        <v>152.40892191656727</v>
      </c>
      <c r="G86" s="36">
        <f t="shared" si="9"/>
        <v>3.9585802479305388</v>
      </c>
      <c r="H86" s="36">
        <f t="shared" si="4"/>
        <v>266.85697112666452</v>
      </c>
      <c r="I86" s="36">
        <f t="shared" si="6"/>
        <v>4.3698820244794945</v>
      </c>
      <c r="J86" s="37">
        <f t="shared" si="5"/>
        <v>4.9072113307543095</v>
      </c>
      <c r="K86" s="37">
        <f>ConditionalForecast2!I7</f>
        <v>-0.16660815974696583</v>
      </c>
      <c r="L86" s="37">
        <f>ConditionalForecast2!J7</f>
        <v>3.7871000000000086</v>
      </c>
      <c r="M86" s="35">
        <f>M85+ConditionalForecast2!C7-ConditionalForecast2!C6</f>
        <v>2.7428164190922715</v>
      </c>
      <c r="N86" s="35">
        <f>N85+ConditionalForecast2!D7-ConditionalForecast2!D6</f>
        <v>4.96189999999996</v>
      </c>
      <c r="O86" s="35">
        <f t="shared" si="12"/>
        <v>3.7297429163404985</v>
      </c>
      <c r="P86" s="35">
        <f>P85+ConditionalForecast2!F7-ConditionalForecast2!F6</f>
        <v>0.18211992998223558</v>
      </c>
      <c r="Q86" s="35">
        <f>Q85+ConditionalForecast2!G7-ConditionalForecast2!G6</f>
        <v>2.817401855729357</v>
      </c>
      <c r="R86" s="35">
        <f>R85+ConditionalForecast2!H7-ConditionalForecast2!H6</f>
        <v>-1.3796599425902811</v>
      </c>
      <c r="S86" s="38">
        <f t="shared" si="13"/>
        <v>2.9215871095136521</v>
      </c>
      <c r="T86" s="38">
        <f t="shared" si="7"/>
        <v>3.511996455782679</v>
      </c>
      <c r="U86" s="38">
        <f t="shared" si="14"/>
        <v>3.1927705894609915</v>
      </c>
      <c r="V86" s="38">
        <f t="shared" si="14"/>
        <v>2.8162972447757255</v>
      </c>
    </row>
    <row r="87" spans="1:22">
      <c r="A87" s="5" t="s">
        <v>147</v>
      </c>
      <c r="B87" s="36">
        <f>Data_Graphs2!B86+ConditionalForecast2!B8-ConditionalForecast2!B7</f>
        <v>3.75</v>
      </c>
      <c r="C87" s="37">
        <f t="shared" si="10"/>
        <v>103.07341406521526</v>
      </c>
      <c r="D87" s="37">
        <f t="shared" si="10"/>
        <v>103.51222400149982</v>
      </c>
      <c r="E87" s="37">
        <f t="shared" si="11"/>
        <v>103.26967619731789</v>
      </c>
      <c r="F87" s="37">
        <f t="shared" si="8"/>
        <v>152.47817927510732</v>
      </c>
      <c r="G87" s="36">
        <f t="shared" si="9"/>
        <v>3.9514621252394861</v>
      </c>
      <c r="H87" s="36">
        <f t="shared" si="4"/>
        <v>270.85938212143134</v>
      </c>
      <c r="I87" s="36">
        <f t="shared" si="6"/>
        <v>5.0081894245973757</v>
      </c>
      <c r="J87" s="37">
        <f t="shared" si="5"/>
        <v>6.1356598096893897</v>
      </c>
      <c r="K87" s="37">
        <f>ConditionalForecast2!I8</f>
        <v>6.2331792675370153E-2</v>
      </c>
      <c r="L87" s="37">
        <f>ConditionalForecast2!J8</f>
        <v>5.2199000000000462</v>
      </c>
      <c r="M87" s="35">
        <f>M86+ConditionalForecast2!C8-ConditionalForecast2!C7</f>
        <v>2.6935512349309358</v>
      </c>
      <c r="N87" s="35">
        <f>N86+ConditionalForecast2!D8-ConditionalForecast2!D7</f>
        <v>3.133800000000039</v>
      </c>
      <c r="O87" s="35">
        <f t="shared" si="12"/>
        <v>2.8906282753872858</v>
      </c>
      <c r="P87" s="35">
        <f>P86+ConditionalForecast2!F8-ConditionalForecast2!F7</f>
        <v>0.1818911377569965</v>
      </c>
      <c r="Q87" s="35">
        <f>Q86+ConditionalForecast2!G8-ConditionalForecast2!G7</f>
        <v>2.8151246820871245</v>
      </c>
      <c r="R87" s="35">
        <f>R86+ConditionalForecast2!H8-ConditionalForecast2!H7</f>
        <v>-0.71732248115198494</v>
      </c>
      <c r="S87" s="38">
        <f t="shared" si="13"/>
        <v>2.8225720902736526</v>
      </c>
      <c r="T87" s="38">
        <f t="shared" si="7"/>
        <v>3.1298159930519063</v>
      </c>
      <c r="U87" s="38">
        <f t="shared" si="14"/>
        <v>2.960086057342366</v>
      </c>
      <c r="V87" s="38">
        <f t="shared" si="14"/>
        <v>1.5537220285495721</v>
      </c>
    </row>
    <row r="88" spans="1:22">
      <c r="A88" s="5" t="s">
        <v>148</v>
      </c>
      <c r="B88" s="36">
        <f>Data_Graphs2!B87+ConditionalForecast2!B9-ConditionalForecast2!B8</f>
        <v>3.5</v>
      </c>
      <c r="C88" s="37">
        <f t="shared" si="10"/>
        <v>103.74517710963146</v>
      </c>
      <c r="D88" s="37">
        <f t="shared" si="10"/>
        <v>103.87754683221614</v>
      </c>
      <c r="E88" s="37">
        <f t="shared" si="11"/>
        <v>103.80438079175468</v>
      </c>
      <c r="F88" s="37">
        <f t="shared" si="8"/>
        <v>152.87146693531929</v>
      </c>
      <c r="G88" s="36">
        <f t="shared" si="9"/>
        <v>3.9475378090474611</v>
      </c>
      <c r="H88" s="36">
        <f t="shared" si="4"/>
        <v>274.00660586635411</v>
      </c>
      <c r="I88" s="36">
        <f t="shared" si="6"/>
        <v>5.2301920987443395</v>
      </c>
      <c r="J88" s="37">
        <f t="shared" si="5"/>
        <v>4.7293959601834636</v>
      </c>
      <c r="K88" s="37">
        <f>ConditionalForecast2!I9</f>
        <v>0.2626057827212287</v>
      </c>
      <c r="L88" s="37">
        <f>ConditionalForecast2!J9</f>
        <v>3.9283000000000299</v>
      </c>
      <c r="M88" s="35">
        <f>M87+ConditionalForecast2!C9-ConditionalForecast2!C8</f>
        <v>2.6325266460543428</v>
      </c>
      <c r="N88" s="35">
        <f>N87+ConditionalForecast2!D9-ConditionalForecast2!D8</f>
        <v>1.4192000000000293</v>
      </c>
      <c r="O88" s="35">
        <f t="shared" si="12"/>
        <v>2.0872411653653131</v>
      </c>
      <c r="P88" s="35">
        <f>P87+ConditionalForecast2!F9-ConditionalForecast2!F8</f>
        <v>1.0357203718376335</v>
      </c>
      <c r="Q88" s="35">
        <f>Q87+ConditionalForecast2!G9-ConditionalForecast2!G8</f>
        <v>2.7547168930630939</v>
      </c>
      <c r="R88" s="35">
        <f>R87+ConditionalForecast2!H9-ConditionalForecast2!H8</f>
        <v>-0.39666066912268783</v>
      </c>
      <c r="S88" s="38">
        <f t="shared" si="13"/>
        <v>2.7474597032648376</v>
      </c>
      <c r="T88" s="38">
        <f t="shared" si="7"/>
        <v>3.0469808447340938</v>
      </c>
      <c r="U88" s="38">
        <f t="shared" si="14"/>
        <v>2.8813024145891717</v>
      </c>
      <c r="V88" s="38">
        <f t="shared" si="14"/>
        <v>0.74140513544263342</v>
      </c>
    </row>
    <row r="89" spans="1:22">
      <c r="A89" s="5" t="s">
        <v>149</v>
      </c>
      <c r="B89" s="36">
        <f>Data_Graphs2!B88+ConditionalForecast2!B10-ConditionalForecast2!B9</f>
        <v>3.5</v>
      </c>
      <c r="C89" s="37">
        <f t="shared" si="10"/>
        <v>104.42005324199714</v>
      </c>
      <c r="D89" s="37">
        <f t="shared" si="10"/>
        <v>104.41160371545004</v>
      </c>
      <c r="E89" s="37">
        <f t="shared" si="11"/>
        <v>104.41627410675369</v>
      </c>
      <c r="F89" s="37">
        <f t="shared" si="8"/>
        <v>153.31281386042625</v>
      </c>
      <c r="G89" s="36">
        <f t="shared" si="9"/>
        <v>3.9493191756572443</v>
      </c>
      <c r="H89" s="36">
        <f t="shared" si="4"/>
        <v>276.11353199484068</v>
      </c>
      <c r="I89" s="36">
        <f t="shared" si="6"/>
        <v>4.7153803888171808</v>
      </c>
      <c r="J89" s="37">
        <f t="shared" si="5"/>
        <v>3.1113880596828647</v>
      </c>
      <c r="K89" s="37">
        <f>ConditionalForecast2!I10</f>
        <v>0.2864777976419472</v>
      </c>
      <c r="L89" s="37">
        <f>ConditionalForecast2!J10</f>
        <v>3.0158999999999905</v>
      </c>
      <c r="M89" s="35">
        <f>M88+ConditionalForecast2!C10-ConditionalForecast2!C9</f>
        <v>2.6275533743056658</v>
      </c>
      <c r="N89" s="35">
        <f>N88+ConditionalForecast2!D10-ConditionalForecast2!D9</f>
        <v>2.0724000000000151</v>
      </c>
      <c r="O89" s="35">
        <f t="shared" si="12"/>
        <v>2.3788012550455022</v>
      </c>
      <c r="P89" s="35">
        <f>P88+ConditionalForecast2!F10-ConditionalForecast2!F9</f>
        <v>1.159828968644369</v>
      </c>
      <c r="Q89" s="35">
        <f>Q88+ConditionalForecast2!G10-ConditionalForecast2!G9</f>
        <v>2.7306758521546928</v>
      </c>
      <c r="R89" s="35">
        <f>R88+ConditionalForecast2!H10-ConditionalForecast2!H9</f>
        <v>0.18062628894449995</v>
      </c>
      <c r="S89" s="38">
        <f t="shared" si="13"/>
        <v>2.6741009686616479</v>
      </c>
      <c r="T89" s="38">
        <f t="shared" si="7"/>
        <v>2.8881367747126916</v>
      </c>
      <c r="U89" s="38">
        <f t="shared" si="14"/>
        <v>2.7697161649033291</v>
      </c>
      <c r="V89" s="38">
        <f t="shared" si="14"/>
        <v>0.63883899142365408</v>
      </c>
    </row>
    <row r="90" spans="1:22">
      <c r="A90" s="5" t="s">
        <v>150</v>
      </c>
      <c r="B90" s="36">
        <f>Data_Graphs2!B89+ConditionalForecast2!B11-ConditionalForecast2!B10</f>
        <v>3.3000000000000496</v>
      </c>
      <c r="C90" s="37">
        <f t="shared" si="10"/>
        <v>105.10838381805658</v>
      </c>
      <c r="D90" s="37">
        <f t="shared" si="10"/>
        <v>105.29016978419946</v>
      </c>
      <c r="E90" s="37">
        <f t="shared" si="11"/>
        <v>105.18968940927365</v>
      </c>
      <c r="F90" s="37">
        <f t="shared" si="8"/>
        <v>153.92339685185129</v>
      </c>
      <c r="G90" s="36">
        <f t="shared" si="9"/>
        <v>3.9526698358197718</v>
      </c>
      <c r="H90" s="36">
        <f>H82*(1+J90/100)^(1/4)</f>
        <v>257.5465049866354</v>
      </c>
      <c r="I90" s="36">
        <f t="shared" si="6"/>
        <v>-3.488934952952718</v>
      </c>
      <c r="J90" s="37">
        <f t="shared" si="5"/>
        <v>2.9459352422703851</v>
      </c>
      <c r="K90" s="37">
        <f>ConditionalForecast2!I11</f>
        <v>0.13668660820955741</v>
      </c>
      <c r="L90" s="37">
        <f>ConditionalForecast2!J11</f>
        <v>3.5450999999999442</v>
      </c>
      <c r="M90" s="35">
        <f>M89+ConditionalForecast2!C11-ConditionalForecast2!C10</f>
        <v>2.6629623853001774</v>
      </c>
      <c r="N90" s="35">
        <f>N89+ConditionalForecast2!D11-ConditionalForecast2!D10</f>
        <v>3.408500000000005</v>
      </c>
      <c r="O90" s="35">
        <f t="shared" si="12"/>
        <v>2.9958965508951678</v>
      </c>
      <c r="P90" s="35">
        <f>P89+ConditionalForecast2!F11-ConditionalForecast2!F10</f>
        <v>1.6025803143860631</v>
      </c>
      <c r="Q90" s="35">
        <f>Q89+ConditionalForecast2!G11-ConditionalForecast2!G10</f>
        <v>2.7333643875817812</v>
      </c>
      <c r="R90" s="35">
        <f>R89+ConditionalForecast2!H11-ConditionalForecast2!H10</f>
        <v>0.33979798028939379</v>
      </c>
      <c r="S90" s="38">
        <f t="shared" si="13"/>
        <v>2.6541449947335138</v>
      </c>
      <c r="T90" s="38">
        <f t="shared" si="7"/>
        <v>2.5053283836334259</v>
      </c>
      <c r="U90" s="38">
        <f t="shared" si="14"/>
        <v>2.587468310583489</v>
      </c>
      <c r="V90" s="38">
        <f t="shared" si="14"/>
        <v>0.99369178407620495</v>
      </c>
    </row>
    <row r="91" spans="1:22">
      <c r="O91" s="4"/>
    </row>
    <row r="92" spans="1:22">
      <c r="A92" s="59"/>
      <c r="O92" s="4"/>
    </row>
    <row r="93" spans="1:22">
      <c r="B93" s="117" t="s">
        <v>124</v>
      </c>
      <c r="C93" s="117"/>
      <c r="D93" s="117"/>
      <c r="E93" s="117"/>
      <c r="F93" s="117"/>
      <c r="G93" s="117"/>
    </row>
    <row r="94" spans="1:22">
      <c r="B94" s="24" t="s">
        <v>111</v>
      </c>
      <c r="C94" s="23" t="s">
        <v>96</v>
      </c>
      <c r="D94" s="23" t="s">
        <v>106</v>
      </c>
      <c r="E94" s="23" t="s">
        <v>107</v>
      </c>
      <c r="F94" s="23" t="s">
        <v>86</v>
      </c>
      <c r="G94" s="23" t="s">
        <v>82</v>
      </c>
      <c r="O94" s="4"/>
    </row>
    <row r="95" spans="1:22" ht="27.6">
      <c r="A95" s="17"/>
      <c r="B95" s="43" t="s">
        <v>112</v>
      </c>
      <c r="C95" s="22" t="s">
        <v>104</v>
      </c>
      <c r="D95" s="22" t="s">
        <v>98</v>
      </c>
      <c r="E95" s="22" t="s">
        <v>100</v>
      </c>
      <c r="F95" s="22" t="s">
        <v>102</v>
      </c>
      <c r="G95" s="22" t="s">
        <v>113</v>
      </c>
      <c r="O95" s="4"/>
    </row>
    <row r="96" spans="1:22" hidden="1">
      <c r="A96" s="39" t="s">
        <v>64</v>
      </c>
      <c r="B96" s="24">
        <f>B67</f>
        <v>2.9166666666666665</v>
      </c>
      <c r="C96" s="25">
        <f>K67</f>
        <v>-0.21920156700000001</v>
      </c>
      <c r="D96" s="25">
        <f>S67</f>
        <v>1.9743943774042094</v>
      </c>
      <c r="E96" s="25">
        <f t="shared" ref="E96:E119" si="15">U67</f>
        <v>0.92994410529689819</v>
      </c>
      <c r="F96" s="25">
        <f>Q67</f>
        <v>2.1979166666666665</v>
      </c>
      <c r="G96" s="24">
        <f>G67</f>
        <v>3.2384805555555558</v>
      </c>
      <c r="O96" s="4"/>
    </row>
    <row r="97" spans="1:15" hidden="1">
      <c r="A97" s="39" t="s">
        <v>65</v>
      </c>
      <c r="B97" s="24">
        <f t="shared" ref="B97:B103" si="16">B68</f>
        <v>2.75</v>
      </c>
      <c r="C97" s="25">
        <f t="shared" ref="C97:C119" si="17">K68</f>
        <v>0.81831413500000005</v>
      </c>
      <c r="D97" s="25">
        <f t="shared" ref="D97:D119" si="18">S68</f>
        <v>2.0471903792425694</v>
      </c>
      <c r="E97" s="25">
        <f t="shared" si="15"/>
        <v>0.95919623312514801</v>
      </c>
      <c r="F97" s="25">
        <f t="shared" ref="F97:F119" si="19">Q68</f>
        <v>2.2194444444444446</v>
      </c>
      <c r="G97" s="24">
        <f t="shared" ref="G97:G103" si="20">G68</f>
        <v>3.2583962121212124</v>
      </c>
      <c r="O97" s="4"/>
    </row>
    <row r="98" spans="1:15" hidden="1">
      <c r="A98" s="39" t="s">
        <v>66</v>
      </c>
      <c r="B98" s="24">
        <f t="shared" si="16"/>
        <v>2.75</v>
      </c>
      <c r="C98" s="25">
        <f t="shared" si="17"/>
        <v>-0.280639527</v>
      </c>
      <c r="D98" s="25">
        <f t="shared" si="18"/>
        <v>2.1597351317826918</v>
      </c>
      <c r="E98" s="25">
        <f t="shared" si="15"/>
        <v>1.3212663471662056</v>
      </c>
      <c r="F98" s="25">
        <f t="shared" si="19"/>
        <v>2.3902777777777779</v>
      </c>
      <c r="G98" s="24">
        <f t="shared" si="20"/>
        <v>3.2919972222222227</v>
      </c>
      <c r="O98" s="4"/>
    </row>
    <row r="99" spans="1:15" hidden="1">
      <c r="A99" s="39" t="s">
        <v>67</v>
      </c>
      <c r="B99" s="24">
        <f t="shared" si="16"/>
        <v>2.75</v>
      </c>
      <c r="C99" s="25">
        <f t="shared" si="17"/>
        <v>0.447400307</v>
      </c>
      <c r="D99" s="25">
        <f t="shared" si="18"/>
        <v>2.1591555757422221</v>
      </c>
      <c r="E99" s="25">
        <f t="shared" si="15"/>
        <v>2.0561249748225263</v>
      </c>
      <c r="F99" s="25">
        <f t="shared" si="19"/>
        <v>2.4722222222222219</v>
      </c>
      <c r="G99" s="24">
        <f t="shared" si="20"/>
        <v>3.3575368022328553</v>
      </c>
      <c r="O99" s="4"/>
    </row>
    <row r="100" spans="1:15" hidden="1">
      <c r="A100" s="39" t="s">
        <v>68</v>
      </c>
      <c r="B100" s="24">
        <f t="shared" si="16"/>
        <v>2.75</v>
      </c>
      <c r="C100" s="25">
        <f t="shared" si="17"/>
        <v>-0.396157182</v>
      </c>
      <c r="D100" s="25">
        <f t="shared" si="18"/>
        <v>2.4441829516721914</v>
      </c>
      <c r="E100" s="25">
        <f t="shared" si="15"/>
        <v>2.1262159149356474</v>
      </c>
      <c r="F100" s="25">
        <f t="shared" si="19"/>
        <v>2.3993055555555554</v>
      </c>
      <c r="G100" s="24">
        <f t="shared" si="20"/>
        <v>3.3233430375180375</v>
      </c>
      <c r="O100" s="4"/>
    </row>
    <row r="101" spans="1:15" hidden="1">
      <c r="A101" s="39" t="s">
        <v>69</v>
      </c>
      <c r="B101" s="24">
        <f t="shared" si="16"/>
        <v>2.75</v>
      </c>
      <c r="C101" s="25">
        <f t="shared" si="17"/>
        <v>-0.48688533299999998</v>
      </c>
      <c r="D101" s="25">
        <f t="shared" si="18"/>
        <v>2.4877197441934173</v>
      </c>
      <c r="E101" s="25">
        <f t="shared" si="15"/>
        <v>2.5461277541190208</v>
      </c>
      <c r="F101" s="25">
        <f t="shared" si="19"/>
        <v>2.4430555555555551</v>
      </c>
      <c r="G101" s="24">
        <f t="shared" si="20"/>
        <v>3.3206128787878786</v>
      </c>
      <c r="O101" s="4"/>
    </row>
    <row r="102" spans="1:15" hidden="1">
      <c r="A102" s="39" t="s">
        <v>70</v>
      </c>
      <c r="B102" s="24">
        <f t="shared" si="16"/>
        <v>2.5833333333333335</v>
      </c>
      <c r="C102" s="25">
        <f t="shared" si="17"/>
        <v>-0.53153501400000003</v>
      </c>
      <c r="D102" s="25">
        <f t="shared" si="18"/>
        <v>2.1826001701260367</v>
      </c>
      <c r="E102" s="25">
        <f t="shared" si="15"/>
        <v>2.0015091459711476</v>
      </c>
      <c r="F102" s="25">
        <f t="shared" si="19"/>
        <v>2.2784722222222222</v>
      </c>
      <c r="G102" s="24">
        <f t="shared" si="20"/>
        <v>3.3417104761904759</v>
      </c>
      <c r="O102" s="4"/>
    </row>
    <row r="103" spans="1:15" hidden="1">
      <c r="A103" s="39" t="s">
        <v>71</v>
      </c>
      <c r="B103" s="24">
        <f t="shared" si="16"/>
        <v>2.3333333333333335</v>
      </c>
      <c r="C103" s="25">
        <f t="shared" si="17"/>
        <v>-0.60761807000000001</v>
      </c>
      <c r="D103" s="25">
        <f t="shared" si="18"/>
        <v>2.3024790755129754</v>
      </c>
      <c r="E103" s="25">
        <f t="shared" si="15"/>
        <v>1.8726825678956116</v>
      </c>
      <c r="F103" s="25">
        <f t="shared" si="19"/>
        <v>2.2124999999999999</v>
      </c>
      <c r="G103" s="24">
        <f t="shared" si="20"/>
        <v>3.3622174603174599</v>
      </c>
      <c r="O103" s="4"/>
    </row>
    <row r="104" spans="1:15">
      <c r="A104" s="39" t="s">
        <v>72</v>
      </c>
      <c r="B104" s="24">
        <f>B75</f>
        <v>1.9166666666666667</v>
      </c>
      <c r="C104" s="25">
        <f t="shared" si="17"/>
        <v>-2.5283401759999999</v>
      </c>
      <c r="D104" s="25">
        <f t="shared" si="18"/>
        <v>2.1242105975243009</v>
      </c>
      <c r="E104" s="25">
        <f t="shared" si="15"/>
        <v>1.814063611339356</v>
      </c>
      <c r="F104" s="25">
        <f t="shared" si="19"/>
        <v>2.0298611111111113</v>
      </c>
      <c r="G104" s="24">
        <f>G75</f>
        <v>3.4030257575757576</v>
      </c>
      <c r="O104" s="4"/>
    </row>
    <row r="105" spans="1:15">
      <c r="A105" s="39" t="s">
        <v>73</v>
      </c>
      <c r="B105" s="24">
        <f>+B76</f>
        <v>0.25</v>
      </c>
      <c r="C105" s="25">
        <f t="shared" si="17"/>
        <v>-7.4933846749999997</v>
      </c>
      <c r="D105" s="25">
        <f t="shared" si="18"/>
        <v>1.8883228865705037</v>
      </c>
      <c r="E105" s="25">
        <f t="shared" si="15"/>
        <v>1.7141091895885863</v>
      </c>
      <c r="F105" s="25">
        <f t="shared" si="19"/>
        <v>1.476388888888889</v>
      </c>
      <c r="G105" s="24">
        <f t="shared" ref="G105:G119" si="21">G76</f>
        <v>3.4296055555555554</v>
      </c>
      <c r="O105" s="4"/>
    </row>
    <row r="106" spans="1:15">
      <c r="A106" s="39" t="s">
        <v>74</v>
      </c>
      <c r="B106" s="24">
        <f t="shared" ref="B106" si="22">B77</f>
        <v>0.25</v>
      </c>
      <c r="C106" s="25">
        <f t="shared" si="17"/>
        <v>-3.4570535360000001</v>
      </c>
      <c r="D106" s="25">
        <f t="shared" si="18"/>
        <v>1.8144888512921842</v>
      </c>
      <c r="E106" s="25">
        <f t="shared" si="15"/>
        <v>1.7874275723744004</v>
      </c>
      <c r="F106" s="25">
        <f t="shared" si="19"/>
        <v>1.5062499999999999</v>
      </c>
      <c r="G106" s="24">
        <f t="shared" si="21"/>
        <v>3.5451352813852814</v>
      </c>
      <c r="O106" s="4"/>
    </row>
    <row r="107" spans="1:15">
      <c r="A107" s="39" t="s">
        <v>75</v>
      </c>
      <c r="B107" s="24">
        <f t="shared" ref="B107" si="23">+B78</f>
        <v>0.25</v>
      </c>
      <c r="C107" s="25">
        <f t="shared" si="17"/>
        <v>-1.799657386</v>
      </c>
      <c r="D107" s="25">
        <f t="shared" si="18"/>
        <v>1.7165542695427138</v>
      </c>
      <c r="E107" s="25">
        <f t="shared" si="15"/>
        <v>1.9354373033423578</v>
      </c>
      <c r="F107" s="25">
        <f t="shared" si="19"/>
        <v>1.7149999999999999</v>
      </c>
      <c r="G107" s="24">
        <f t="shared" si="21"/>
        <v>3.6019981962481959</v>
      </c>
      <c r="O107" s="4"/>
    </row>
    <row r="108" spans="1:15">
      <c r="A108" s="39" t="s">
        <v>76</v>
      </c>
      <c r="B108" s="24">
        <f t="shared" ref="B108" si="24">B79</f>
        <v>0.25</v>
      </c>
      <c r="C108" s="25">
        <f t="shared" si="17"/>
        <v>-0.85465582299999998</v>
      </c>
      <c r="D108" s="25">
        <f t="shared" si="18"/>
        <v>1.6830199080570596</v>
      </c>
      <c r="E108" s="25">
        <f t="shared" si="15"/>
        <v>2.614941507039914</v>
      </c>
      <c r="F108" s="25">
        <f t="shared" si="19"/>
        <v>2.0855555555555561</v>
      </c>
      <c r="G108" s="24">
        <f t="shared" si="21"/>
        <v>3.6593340579710145</v>
      </c>
      <c r="O108" s="4"/>
    </row>
    <row r="109" spans="1:15">
      <c r="A109" s="39" t="s">
        <v>77</v>
      </c>
      <c r="B109" s="24">
        <f t="shared" ref="B109" si="25">+B80</f>
        <v>0.25</v>
      </c>
      <c r="C109" s="25">
        <f t="shared" si="17"/>
        <v>-0.54032207099999996</v>
      </c>
      <c r="D109" s="25">
        <f t="shared" si="18"/>
        <v>1.8005503818735447</v>
      </c>
      <c r="E109" s="25">
        <f t="shared" si="15"/>
        <v>2.7112980922574081</v>
      </c>
      <c r="F109" s="25">
        <f t="shared" si="19"/>
        <v>2.4458333333333333</v>
      </c>
      <c r="G109" s="24">
        <f t="shared" si="21"/>
        <v>3.7944357142857146</v>
      </c>
      <c r="O109" s="4"/>
    </row>
    <row r="110" spans="1:15">
      <c r="A110" s="39" t="s">
        <v>78</v>
      </c>
      <c r="B110" s="24">
        <f t="shared" ref="B110" si="26">B81</f>
        <v>0.58333333333333337</v>
      </c>
      <c r="C110" s="25">
        <f t="shared" si="17"/>
        <v>-0.46888258199999999</v>
      </c>
      <c r="D110" s="25">
        <f t="shared" si="18"/>
        <v>2.372383122805144</v>
      </c>
      <c r="E110" s="25">
        <f t="shared" si="15"/>
        <v>4.6625162489250638</v>
      </c>
      <c r="F110" s="25">
        <f t="shared" si="19"/>
        <v>3.2452777777777775</v>
      </c>
      <c r="G110" s="24">
        <f t="shared" si="21"/>
        <v>4.0445725829725836</v>
      </c>
      <c r="O110" s="4"/>
    </row>
    <row r="111" spans="1:15">
      <c r="A111" s="39" t="s">
        <v>79</v>
      </c>
      <c r="B111" s="24">
        <f t="shared" ref="B111" si="27">+B82</f>
        <v>2</v>
      </c>
      <c r="C111" s="25">
        <f t="shared" si="17"/>
        <v>-0.43244844199999999</v>
      </c>
      <c r="D111" s="25">
        <f t="shared" si="18"/>
        <v>2.9707581303294539</v>
      </c>
      <c r="E111" s="25">
        <f t="shared" si="15"/>
        <v>5.9592866021640711</v>
      </c>
      <c r="F111" s="25">
        <f t="shared" si="19"/>
        <v>3.6669444444444443</v>
      </c>
      <c r="G111" s="24">
        <f t="shared" si="21"/>
        <v>4.02387417027417</v>
      </c>
      <c r="O111" s="4"/>
    </row>
    <row r="112" spans="1:15">
      <c r="A112" s="5" t="s">
        <v>143</v>
      </c>
      <c r="B112" s="24">
        <f t="shared" ref="B112" si="28">B83</f>
        <v>3</v>
      </c>
      <c r="C112" s="25">
        <f t="shared" si="17"/>
        <v>-0.37986062812781596</v>
      </c>
      <c r="D112" s="25">
        <f t="shared" si="18"/>
        <v>3.2537601161174479</v>
      </c>
      <c r="E112" s="25">
        <f t="shared" si="15"/>
        <v>5.7559681061032819</v>
      </c>
      <c r="F112" s="25">
        <f t="shared" si="19"/>
        <v>2.6929973760731767</v>
      </c>
      <c r="G112" s="24">
        <f t="shared" si="21"/>
        <v>4.0046419204060006</v>
      </c>
      <c r="O112" s="4"/>
    </row>
    <row r="113" spans="1:15">
      <c r="A113" s="5" t="s">
        <v>144</v>
      </c>
      <c r="B113" s="24">
        <f t="shared" ref="B113" si="29">+B84</f>
        <v>3.5</v>
      </c>
      <c r="C113" s="25">
        <f t="shared" si="17"/>
        <v>-0.60053458189798203</v>
      </c>
      <c r="D113" s="25">
        <f t="shared" si="18"/>
        <v>3.2532845584268131</v>
      </c>
      <c r="E113" s="25">
        <f t="shared" si="15"/>
        <v>5.5785618684374185</v>
      </c>
      <c r="F113" s="25">
        <f t="shared" si="19"/>
        <v>2.7102559713898304</v>
      </c>
      <c r="G113" s="24">
        <f t="shared" si="21"/>
        <v>3.9869868079524351</v>
      </c>
      <c r="O113" s="4"/>
    </row>
    <row r="114" spans="1:15">
      <c r="A114" s="5" t="s">
        <v>145</v>
      </c>
      <c r="B114" s="24">
        <f t="shared" ref="B114" si="30">B85</f>
        <v>3.5</v>
      </c>
      <c r="C114" s="25">
        <f t="shared" si="17"/>
        <v>-0.44663599243554097</v>
      </c>
      <c r="D114" s="25">
        <f t="shared" si="18"/>
        <v>3.1942995163565229</v>
      </c>
      <c r="E114" s="25">
        <f t="shared" si="15"/>
        <v>3.977281124127984</v>
      </c>
      <c r="F114" s="25">
        <f t="shared" si="19"/>
        <v>2.7590429780733983</v>
      </c>
      <c r="G114" s="24">
        <f t="shared" si="21"/>
        <v>3.9723529509524598</v>
      </c>
      <c r="O114" s="4"/>
    </row>
    <row r="115" spans="1:15">
      <c r="A115" s="5" t="s">
        <v>146</v>
      </c>
      <c r="B115" s="24">
        <f t="shared" ref="B115" si="31">+B86</f>
        <v>3.75</v>
      </c>
      <c r="C115" s="25">
        <f t="shared" si="17"/>
        <v>-0.16660815974696583</v>
      </c>
      <c r="D115" s="25">
        <f t="shared" si="18"/>
        <v>2.9215871095136521</v>
      </c>
      <c r="E115" s="25">
        <f t="shared" si="15"/>
        <v>3.1927705894609915</v>
      </c>
      <c r="F115" s="25">
        <f t="shared" si="19"/>
        <v>2.817401855729357</v>
      </c>
      <c r="G115" s="24">
        <f t="shared" si="21"/>
        <v>3.9585802479305388</v>
      </c>
      <c r="J115" s="62" t="s">
        <v>152</v>
      </c>
      <c r="O115" s="4"/>
    </row>
    <row r="116" spans="1:15">
      <c r="A116" s="5" t="s">
        <v>147</v>
      </c>
      <c r="B116" s="24">
        <f t="shared" ref="B116" si="32">B87</f>
        <v>3.75</v>
      </c>
      <c r="C116" s="25">
        <f t="shared" si="17"/>
        <v>6.2331792675370153E-2</v>
      </c>
      <c r="D116" s="25">
        <f t="shared" si="18"/>
        <v>2.8225720902736526</v>
      </c>
      <c r="E116" s="25">
        <f t="shared" si="15"/>
        <v>2.960086057342366</v>
      </c>
      <c r="F116" s="25">
        <f t="shared" si="19"/>
        <v>2.8151246820871245</v>
      </c>
      <c r="G116" s="24">
        <f t="shared" si="21"/>
        <v>3.9514621252394861</v>
      </c>
      <c r="O116" s="4"/>
    </row>
    <row r="117" spans="1:15">
      <c r="A117" s="5" t="s">
        <v>148</v>
      </c>
      <c r="B117" s="24">
        <f t="shared" ref="B117" si="33">+B88</f>
        <v>3.5</v>
      </c>
      <c r="C117" s="25">
        <f t="shared" si="17"/>
        <v>0.2626057827212287</v>
      </c>
      <c r="D117" s="25">
        <f t="shared" si="18"/>
        <v>2.7474597032648376</v>
      </c>
      <c r="E117" s="25">
        <f t="shared" si="15"/>
        <v>2.8813024145891717</v>
      </c>
      <c r="F117" s="25">
        <f t="shared" si="19"/>
        <v>2.7547168930630939</v>
      </c>
      <c r="G117" s="24">
        <f t="shared" si="21"/>
        <v>3.9475378090474611</v>
      </c>
      <c r="O117" s="4"/>
    </row>
    <row r="118" spans="1:15">
      <c r="A118" s="5" t="s">
        <v>149</v>
      </c>
      <c r="B118" s="24">
        <f t="shared" ref="B118" si="34">B89</f>
        <v>3.5</v>
      </c>
      <c r="C118" s="25">
        <f t="shared" si="17"/>
        <v>0.2864777976419472</v>
      </c>
      <c r="D118" s="25">
        <f t="shared" si="18"/>
        <v>2.6741009686616479</v>
      </c>
      <c r="E118" s="25">
        <f t="shared" si="15"/>
        <v>2.7697161649033291</v>
      </c>
      <c r="F118" s="25">
        <f t="shared" si="19"/>
        <v>2.7306758521546928</v>
      </c>
      <c r="G118" s="24">
        <f t="shared" si="21"/>
        <v>3.9493191756572443</v>
      </c>
      <c r="O118" s="4"/>
    </row>
    <row r="119" spans="1:15">
      <c r="A119" s="5" t="s">
        <v>150</v>
      </c>
      <c r="B119" s="24">
        <f t="shared" ref="B119" si="35">+B90</f>
        <v>3.3000000000000496</v>
      </c>
      <c r="C119" s="25">
        <f t="shared" si="17"/>
        <v>0.13668660820955741</v>
      </c>
      <c r="D119" s="25">
        <f t="shared" si="18"/>
        <v>2.6541449947335138</v>
      </c>
      <c r="E119" s="25">
        <f t="shared" si="15"/>
        <v>2.587468310583489</v>
      </c>
      <c r="F119" s="25">
        <f t="shared" si="19"/>
        <v>2.7333643875817812</v>
      </c>
      <c r="G119" s="24">
        <f t="shared" si="21"/>
        <v>3.9526698358197718</v>
      </c>
      <c r="O119" s="4"/>
    </row>
    <row r="120" spans="1:15">
      <c r="B120" s="118">
        <v>2021</v>
      </c>
      <c r="C120" s="118"/>
      <c r="D120" s="118"/>
      <c r="E120" s="118"/>
      <c r="F120" s="118"/>
      <c r="G120" s="118"/>
      <c r="H120" s="118"/>
      <c r="I120" s="118"/>
      <c r="O120" s="4"/>
    </row>
    <row r="121" spans="1:15" s="17" customFormat="1" ht="30" customHeight="1">
      <c r="B121" s="52" t="s">
        <v>133</v>
      </c>
      <c r="C121" s="54" t="s">
        <v>135</v>
      </c>
      <c r="D121" s="53" t="s">
        <v>136</v>
      </c>
      <c r="E121" s="54" t="s">
        <v>137</v>
      </c>
      <c r="F121" s="53" t="s">
        <v>138</v>
      </c>
      <c r="G121" s="54" t="s">
        <v>139</v>
      </c>
      <c r="H121" s="53" t="s">
        <v>127</v>
      </c>
      <c r="I121" s="54" t="s">
        <v>126</v>
      </c>
      <c r="O121" s="49"/>
    </row>
    <row r="122" spans="1:15" s="17" customFormat="1" ht="30" customHeight="1">
      <c r="B122" s="51" t="s">
        <v>134</v>
      </c>
      <c r="C122" s="56">
        <v>2.1937527518734754</v>
      </c>
      <c r="D122" s="57"/>
      <c r="E122" s="56"/>
      <c r="F122" s="57"/>
      <c r="G122" s="56"/>
      <c r="H122" s="57"/>
      <c r="I122" s="56"/>
      <c r="J122" s="55">
        <f>AVERAGE(H71:H74)/AVERAGE(H67:H70)*100-100</f>
        <v>3.5373187081005426</v>
      </c>
      <c r="O122" s="49"/>
    </row>
    <row r="123" spans="1:15" s="17" customFormat="1" ht="30" customHeight="1">
      <c r="B123" s="51" t="s">
        <v>128</v>
      </c>
      <c r="C123" s="56">
        <v>-0.87246195962143291</v>
      </c>
      <c r="D123" s="57"/>
      <c r="E123" s="56"/>
      <c r="F123" s="57"/>
      <c r="G123" s="56"/>
      <c r="H123" s="57"/>
      <c r="I123" s="56"/>
      <c r="J123" s="55">
        <f>AVERAGE(K71:K74)</f>
        <v>-0.50554889974999995</v>
      </c>
      <c r="O123" s="49"/>
    </row>
    <row r="124" spans="1:15" s="17" customFormat="1" ht="30" customHeight="1">
      <c r="B124" s="51" t="s">
        <v>129</v>
      </c>
      <c r="C124" s="56">
        <v>2.3111766387094299</v>
      </c>
      <c r="D124" s="57"/>
      <c r="E124" s="56"/>
      <c r="F124" s="57"/>
      <c r="G124" s="56"/>
      <c r="H124" s="57"/>
      <c r="I124" s="56"/>
      <c r="J124" s="55">
        <f>S74</f>
        <v>2.3024790755129754</v>
      </c>
      <c r="O124" s="49"/>
    </row>
    <row r="125" spans="1:15" s="17" customFormat="1" ht="30" customHeight="1">
      <c r="B125" s="51" t="s">
        <v>140</v>
      </c>
      <c r="C125" s="56">
        <v>1.37676491845491</v>
      </c>
      <c r="D125" s="57"/>
      <c r="E125" s="56"/>
      <c r="F125" s="57"/>
      <c r="G125" s="56"/>
      <c r="H125" s="57"/>
      <c r="I125" s="56"/>
      <c r="J125" s="55">
        <f>T74</f>
        <v>1.3767649184548389</v>
      </c>
      <c r="O125" s="49"/>
    </row>
    <row r="126" spans="1:15" s="17" customFormat="1" ht="30" customHeight="1">
      <c r="B126" s="51" t="s">
        <v>130</v>
      </c>
      <c r="C126" s="56">
        <v>1.8821472390854399</v>
      </c>
      <c r="D126" s="57"/>
      <c r="E126" s="56"/>
      <c r="F126" s="57"/>
      <c r="G126" s="56"/>
      <c r="H126" s="57"/>
      <c r="I126" s="56"/>
      <c r="J126" s="55">
        <f>U74</f>
        <v>1.8726825678956116</v>
      </c>
      <c r="O126" s="49"/>
    </row>
    <row r="127" spans="1:15" s="17" customFormat="1" ht="30" customHeight="1">
      <c r="B127" s="51" t="s">
        <v>131</v>
      </c>
      <c r="C127" s="56">
        <v>2.19305555555556</v>
      </c>
      <c r="D127" s="57"/>
      <c r="E127" s="56"/>
      <c r="F127" s="57"/>
      <c r="G127" s="56"/>
      <c r="H127" s="57"/>
      <c r="I127" s="56"/>
      <c r="J127" s="55">
        <f>Q74</f>
        <v>2.2124999999999999</v>
      </c>
      <c r="O127" s="49"/>
    </row>
    <row r="128" spans="1:15" s="17" customFormat="1" ht="30" customHeight="1">
      <c r="B128" s="51" t="s">
        <v>132</v>
      </c>
      <c r="C128" s="43">
        <v>3.3622174603174599</v>
      </c>
      <c r="D128" s="50"/>
      <c r="E128" s="43"/>
      <c r="F128" s="50"/>
      <c r="G128" s="43"/>
      <c r="H128" s="50"/>
      <c r="I128" s="43"/>
      <c r="J128" s="48">
        <f>G74</f>
        <v>3.3622174603174599</v>
      </c>
      <c r="O128" s="49"/>
    </row>
    <row r="129" spans="2:15">
      <c r="O129" s="4"/>
    </row>
    <row r="130" spans="2:15">
      <c r="B130" s="118">
        <v>2022</v>
      </c>
      <c r="C130" s="118"/>
      <c r="D130" s="118"/>
      <c r="E130" s="118"/>
      <c r="F130" s="118"/>
      <c r="G130" s="118"/>
      <c r="H130" s="118"/>
      <c r="I130" s="118"/>
      <c r="O130" s="4"/>
    </row>
    <row r="131" spans="2:15" ht="27.6">
      <c r="B131" s="52" t="s">
        <v>133</v>
      </c>
      <c r="C131" s="54" t="s">
        <v>135</v>
      </c>
      <c r="D131" s="53" t="s">
        <v>136</v>
      </c>
      <c r="E131" s="54" t="s">
        <v>137</v>
      </c>
      <c r="F131" s="53" t="s">
        <v>138</v>
      </c>
      <c r="G131" s="54" t="s">
        <v>139</v>
      </c>
      <c r="H131" s="53" t="s">
        <v>127</v>
      </c>
      <c r="I131" s="54" t="s">
        <v>126</v>
      </c>
      <c r="O131" s="4"/>
    </row>
    <row r="132" spans="2:15" ht="27.6">
      <c r="B132" s="51" t="s">
        <v>134</v>
      </c>
      <c r="C132" s="56">
        <v>8.6265794962206286</v>
      </c>
      <c r="D132" s="57">
        <v>6.4288599842387271</v>
      </c>
      <c r="E132" s="56">
        <v>8.217560710296496</v>
      </c>
      <c r="F132" s="57">
        <v>8.229543392018428</v>
      </c>
      <c r="G132" s="56">
        <v>7.0596880521784016</v>
      </c>
      <c r="H132" s="57">
        <v>7.3565184082792427</v>
      </c>
      <c r="I132" s="56"/>
      <c r="J132" s="55">
        <f>AVERAGE(H75:H85)/AVERAGE(H71:H74)*100-100</f>
        <v>2.5291953105745364</v>
      </c>
      <c r="O132" s="4"/>
    </row>
    <row r="133" spans="2:15" ht="27.6">
      <c r="B133" s="51" t="s">
        <v>128</v>
      </c>
      <c r="C133" s="56">
        <v>-7.2119958350163627</v>
      </c>
      <c r="D133" s="57">
        <v>-8.5699002805886106</v>
      </c>
      <c r="E133" s="56">
        <v>-7.7105463724702616</v>
      </c>
      <c r="F133" s="57">
        <v>-7.7058991762911804</v>
      </c>
      <c r="G133" s="56">
        <v>-8.3706443349438988</v>
      </c>
      <c r="H133" s="57">
        <v>-7.8254386414419184</v>
      </c>
      <c r="I133" s="56"/>
      <c r="J133" s="55">
        <f>AVERAGE(K75:K85)</f>
        <v>-1.7274341721328488</v>
      </c>
      <c r="O133" s="4"/>
    </row>
    <row r="134" spans="2:15" ht="27.6">
      <c r="B134" s="51" t="s">
        <v>129</v>
      </c>
      <c r="C134" s="56">
        <v>-3.1974801111751248</v>
      </c>
      <c r="D134" s="57">
        <v>-4.4868558389033097</v>
      </c>
      <c r="E134" s="56">
        <v>-3.6988171409863924</v>
      </c>
      <c r="F134" s="57">
        <v>-3.7873289195810571</v>
      </c>
      <c r="G134" s="56">
        <v>-4.169871146959963</v>
      </c>
      <c r="H134" s="57">
        <v>-3.6959279560668818</v>
      </c>
      <c r="I134" s="56"/>
      <c r="J134" s="55">
        <f>S85</f>
        <v>3.1942995163565229</v>
      </c>
      <c r="O134" s="4"/>
    </row>
    <row r="135" spans="2:15" ht="27.6">
      <c r="B135" s="51" t="s">
        <v>140</v>
      </c>
      <c r="C135" s="56">
        <v>2.2000898093600654</v>
      </c>
      <c r="D135" s="57">
        <v>2.2000898093600654</v>
      </c>
      <c r="E135" s="56">
        <v>2.2000898093600654</v>
      </c>
      <c r="F135" s="57">
        <v>2.2000898093600654</v>
      </c>
      <c r="G135" s="56">
        <v>2.2000898093600654</v>
      </c>
      <c r="H135" s="57">
        <v>5.0794140243069421</v>
      </c>
      <c r="I135" s="56"/>
      <c r="J135" s="55">
        <f>T78</f>
        <v>2.2000898093601791</v>
      </c>
      <c r="O135" s="4"/>
    </row>
    <row r="136" spans="2:15" ht="27.6">
      <c r="B136" s="51" t="s">
        <v>130</v>
      </c>
      <c r="C136" s="56">
        <v>-0.71833028790939579</v>
      </c>
      <c r="D136" s="57">
        <v>-1.4155417326496149</v>
      </c>
      <c r="E136" s="56">
        <v>-0.98942110134694872</v>
      </c>
      <c r="F136" s="57">
        <v>-1.0372825770234471</v>
      </c>
      <c r="G136" s="56">
        <v>-1.2441368036769376</v>
      </c>
      <c r="H136" s="57">
        <v>0.33451881642258741</v>
      </c>
      <c r="I136" s="56"/>
      <c r="J136" s="55">
        <f>U85</f>
        <v>3.977281124127984</v>
      </c>
      <c r="O136" s="4"/>
    </row>
    <row r="137" spans="2:15" ht="27.6">
      <c r="B137" s="51" t="s">
        <v>131</v>
      </c>
      <c r="C137" s="56">
        <v>2.7805652296045622</v>
      </c>
      <c r="D137" s="57">
        <v>0.20455810252012052</v>
      </c>
      <c r="E137" s="56">
        <v>1.831298953379886</v>
      </c>
      <c r="F137" s="57">
        <v>1.3062006216775184</v>
      </c>
      <c r="G137" s="56">
        <v>0.95961562698938385</v>
      </c>
      <c r="H137" s="57">
        <v>1.8396995471301421</v>
      </c>
      <c r="I137" s="56"/>
      <c r="J137" s="55">
        <f>Q85</f>
        <v>2.7590429780733983</v>
      </c>
      <c r="O137" s="4"/>
    </row>
    <row r="138" spans="2:15" ht="27.6">
      <c r="B138" s="51" t="s">
        <v>132</v>
      </c>
      <c r="C138" s="43">
        <v>3.4623243142379585</v>
      </c>
      <c r="D138" s="50">
        <v>3.4746862358494681</v>
      </c>
      <c r="E138" s="43">
        <v>3.4865277861335349</v>
      </c>
      <c r="F138" s="50">
        <v>3.6188514414224566</v>
      </c>
      <c r="G138" s="43">
        <v>3.4708500858685634</v>
      </c>
      <c r="H138" s="50">
        <v>3.4675308423251301</v>
      </c>
      <c r="I138" s="43"/>
      <c r="J138" s="48">
        <f>G85</f>
        <v>3.9723529509524598</v>
      </c>
      <c r="O138" s="4"/>
    </row>
    <row r="139" spans="2:15">
      <c r="O139" s="4"/>
    </row>
    <row r="140" spans="2:15">
      <c r="B140" s="118">
        <v>2023</v>
      </c>
      <c r="C140" s="118"/>
      <c r="D140" s="118"/>
      <c r="E140" s="118"/>
      <c r="F140" s="118"/>
      <c r="G140" s="118"/>
      <c r="H140" s="118"/>
      <c r="I140" s="118"/>
      <c r="O140" s="4"/>
    </row>
    <row r="141" spans="2:15" ht="27.6">
      <c r="B141" s="52" t="s">
        <v>133</v>
      </c>
      <c r="C141" s="54" t="s">
        <v>135</v>
      </c>
      <c r="D141" s="53" t="s">
        <v>136</v>
      </c>
      <c r="E141" s="54" t="s">
        <v>137</v>
      </c>
      <c r="F141" s="53" t="s">
        <v>138</v>
      </c>
      <c r="G141" s="54" t="s">
        <v>139</v>
      </c>
      <c r="H141" s="53" t="s">
        <v>127</v>
      </c>
      <c r="I141" s="54" t="s">
        <v>126</v>
      </c>
      <c r="O141" s="4"/>
    </row>
    <row r="142" spans="2:15" ht="27.6">
      <c r="B142" s="51" t="s">
        <v>134</v>
      </c>
      <c r="C142" s="56">
        <v>26.761235556200631</v>
      </c>
      <c r="D142" s="57">
        <v>19.958930373406218</v>
      </c>
      <c r="E142" s="56">
        <v>25.320348696762721</v>
      </c>
      <c r="F142" s="57">
        <v>25.048088732072671</v>
      </c>
      <c r="G142" s="56">
        <v>22.238381571373807</v>
      </c>
      <c r="H142" s="57">
        <v>22.781608449995218</v>
      </c>
      <c r="I142" s="56"/>
      <c r="J142" s="55">
        <f>AVERAGE(H86:H89)/AVERAGE(H75:H85)*100-100</f>
        <v>10.243496612329679</v>
      </c>
      <c r="O142" s="4"/>
    </row>
    <row r="143" spans="2:15" ht="27.6">
      <c r="B143" s="51" t="s">
        <v>128</v>
      </c>
      <c r="C143" s="56">
        <v>0.50725060828309532</v>
      </c>
      <c r="D143" s="57">
        <v>-4.2819862951582923</v>
      </c>
      <c r="E143" s="56">
        <v>-1.4316953616601695</v>
      </c>
      <c r="F143" s="57">
        <v>-1.7620838639350389</v>
      </c>
      <c r="G143" s="56">
        <v>-3.2764743716665565</v>
      </c>
      <c r="H143" s="57">
        <v>-1.6685011280748716</v>
      </c>
      <c r="I143" s="56"/>
      <c r="J143" s="55">
        <f>AVERAGE(K86:K89)</f>
        <v>0.11120180332289506</v>
      </c>
      <c r="O143" s="4"/>
    </row>
    <row r="144" spans="2:15" ht="27.6">
      <c r="B144" s="51" t="s">
        <v>129</v>
      </c>
      <c r="C144" s="56">
        <v>3.0829130940483509</v>
      </c>
      <c r="D144" s="57">
        <v>-3.3658045052002592</v>
      </c>
      <c r="E144" s="56">
        <v>0.41259596538327514</v>
      </c>
      <c r="F144" s="57">
        <v>5.7027521897509814E-2</v>
      </c>
      <c r="G144" s="56">
        <v>-1.7929239196921429</v>
      </c>
      <c r="H144" s="57">
        <v>0.62417123510216754</v>
      </c>
      <c r="I144" s="56"/>
      <c r="J144" s="55">
        <f>S89</f>
        <v>2.6741009686616479</v>
      </c>
      <c r="O144" s="4"/>
    </row>
    <row r="145" spans="2:15" ht="27.6">
      <c r="B145" s="51" t="s">
        <v>140</v>
      </c>
      <c r="C145" s="56">
        <v>2.7540976788478417</v>
      </c>
      <c r="D145" s="57">
        <v>2.7540976788478417</v>
      </c>
      <c r="E145" s="56">
        <v>2.7540976788478417</v>
      </c>
      <c r="F145" s="57">
        <v>2.7540976788478417</v>
      </c>
      <c r="G145" s="56">
        <v>2.7540976788478417</v>
      </c>
      <c r="H145" s="57">
        <v>6.2527486507326273</v>
      </c>
      <c r="I145" s="56"/>
      <c r="J145" s="55">
        <f>T82</f>
        <v>9.4792736922538978</v>
      </c>
      <c r="O145" s="4"/>
    </row>
    <row r="146" spans="2:15" ht="27.6">
      <c r="B146" s="51" t="s">
        <v>130</v>
      </c>
      <c r="C146" s="56">
        <v>2.9274600253825724</v>
      </c>
      <c r="D146" s="57">
        <v>-0.45205489149941513</v>
      </c>
      <c r="E146" s="56">
        <v>1.5226115661244251</v>
      </c>
      <c r="F146" s="57">
        <v>1.3362227597451692</v>
      </c>
      <c r="G146" s="56">
        <v>0.36820328423969784</v>
      </c>
      <c r="H146" s="57">
        <v>3.3314366726114883</v>
      </c>
      <c r="I146" s="56"/>
      <c r="J146" s="55">
        <f>U89</f>
        <v>2.7697161649033291</v>
      </c>
      <c r="O146" s="4"/>
    </row>
    <row r="147" spans="2:15" ht="27.6">
      <c r="B147" s="51" t="s">
        <v>131</v>
      </c>
      <c r="C147" s="56">
        <v>5.6405378711324428</v>
      </c>
      <c r="D147" s="57">
        <v>-0.87493328940849135</v>
      </c>
      <c r="E147" s="56">
        <v>2.802786750153472</v>
      </c>
      <c r="F147" s="57">
        <v>2.366601090795255</v>
      </c>
      <c r="G147" s="56">
        <v>0.88870373848489792</v>
      </c>
      <c r="H147" s="57">
        <v>3.4166082300239244</v>
      </c>
      <c r="I147" s="56"/>
      <c r="J147" s="55">
        <f>Q89</f>
        <v>2.7306758521546928</v>
      </c>
      <c r="O147" s="4"/>
    </row>
    <row r="148" spans="2:15" ht="27.6">
      <c r="B148" s="51" t="s">
        <v>132</v>
      </c>
      <c r="C148" s="43">
        <v>3.513633351628445</v>
      </c>
      <c r="D148" s="50">
        <v>3.5595254174233251</v>
      </c>
      <c r="E148" s="43">
        <v>3.5798639304443909</v>
      </c>
      <c r="F148" s="50">
        <v>3.9050020561441046</v>
      </c>
      <c r="G148" s="43">
        <v>3.5461958942398888</v>
      </c>
      <c r="H148" s="50">
        <v>3.5321756555648509</v>
      </c>
      <c r="I148" s="43"/>
      <c r="J148" s="48">
        <f>G89</f>
        <v>3.9493191756572443</v>
      </c>
      <c r="O148" s="4"/>
    </row>
    <row r="149" spans="2:15">
      <c r="O149" s="4"/>
    </row>
    <row r="150" spans="2:15">
      <c r="O150" s="4"/>
    </row>
    <row r="151" spans="2:15">
      <c r="O151" s="4"/>
    </row>
    <row r="152" spans="2:15">
      <c r="O152" s="4"/>
    </row>
    <row r="153" spans="2:15">
      <c r="O153" s="4"/>
    </row>
    <row r="154" spans="2:15">
      <c r="O154" s="4"/>
    </row>
    <row r="155" spans="2:15">
      <c r="O155" s="4"/>
    </row>
    <row r="156" spans="2:15">
      <c r="O156" s="4"/>
    </row>
    <row r="157" spans="2:15">
      <c r="O157" s="4"/>
    </row>
    <row r="158" spans="2:15">
      <c r="O158" s="4"/>
    </row>
    <row r="159" spans="2:15">
      <c r="O159" s="4"/>
    </row>
    <row r="160" spans="2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</sheetData>
  <mergeCells count="4">
    <mergeCell ref="B93:G93"/>
    <mergeCell ref="B120:I120"/>
    <mergeCell ref="B130:I130"/>
    <mergeCell ref="B140:I14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5C43-FFAB-4E8F-8AAE-6CDE847C091E}">
  <dimension ref="A1:V251"/>
  <sheetViews>
    <sheetView tabSelected="1" workbookViewId="0">
      <pane xSplit="1" ySplit="2" topLeftCell="B75" activePane="bottomRight" state="frozen"/>
      <selection activeCell="B3" sqref="B3:J11"/>
      <selection pane="topRight" activeCell="B3" sqref="B3:J11"/>
      <selection pane="bottomLeft" activeCell="B3" sqref="B3:J11"/>
      <selection pane="bottomRight" activeCell="H94" sqref="H94"/>
    </sheetView>
  </sheetViews>
  <sheetFormatPr baseColWidth="10" defaultColWidth="14.5546875" defaultRowHeight="13.8"/>
  <cols>
    <col min="1" max="1" width="8.5546875" style="1" customWidth="1"/>
    <col min="2" max="2" width="21.6640625" style="3" customWidth="1"/>
    <col min="3" max="16384" width="14.5546875" style="1"/>
  </cols>
  <sheetData>
    <row r="1" spans="1:22" s="2" customFormat="1">
      <c r="A1" s="71"/>
      <c r="B1" s="41" t="s">
        <v>111</v>
      </c>
      <c r="C1" s="73" t="s">
        <v>80</v>
      </c>
      <c r="D1" s="73" t="s">
        <v>81</v>
      </c>
      <c r="E1" s="73" t="s">
        <v>88</v>
      </c>
      <c r="F1" s="60" t="s">
        <v>90</v>
      </c>
      <c r="G1" s="73" t="s">
        <v>82</v>
      </c>
      <c r="H1" s="73" t="s">
        <v>118</v>
      </c>
      <c r="I1" s="73" t="s">
        <v>122</v>
      </c>
      <c r="J1" s="73" t="s">
        <v>119</v>
      </c>
      <c r="K1" s="60" t="s">
        <v>96</v>
      </c>
      <c r="L1" s="60" t="s">
        <v>97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86</v>
      </c>
      <c r="R1" s="15" t="s">
        <v>95</v>
      </c>
      <c r="S1" s="72" t="s">
        <v>106</v>
      </c>
      <c r="T1" s="60" t="s">
        <v>141</v>
      </c>
      <c r="U1" s="72" t="s">
        <v>107</v>
      </c>
      <c r="V1" s="72" t="s">
        <v>108</v>
      </c>
    </row>
    <row r="2" spans="1:22" s="17" customFormat="1" ht="55.2">
      <c r="A2" s="20"/>
      <c r="B2" s="42" t="s">
        <v>112</v>
      </c>
      <c r="C2" s="18" t="s">
        <v>83</v>
      </c>
      <c r="D2" s="18" t="s">
        <v>84</v>
      </c>
      <c r="E2" s="18" t="s">
        <v>89</v>
      </c>
      <c r="F2" s="18" t="s">
        <v>87</v>
      </c>
      <c r="G2" s="18" t="s">
        <v>85</v>
      </c>
      <c r="H2" s="18" t="s">
        <v>125</v>
      </c>
      <c r="I2" s="18" t="s">
        <v>123</v>
      </c>
      <c r="J2" s="18" t="s">
        <v>121</v>
      </c>
      <c r="K2" s="18" t="s">
        <v>104</v>
      </c>
      <c r="L2" s="18" t="s">
        <v>120</v>
      </c>
      <c r="M2" s="19" t="s">
        <v>98</v>
      </c>
      <c r="N2" s="19" t="s">
        <v>99</v>
      </c>
      <c r="O2" s="19" t="s">
        <v>100</v>
      </c>
      <c r="P2" s="19" t="s">
        <v>101</v>
      </c>
      <c r="Q2" s="19" t="s">
        <v>102</v>
      </c>
      <c r="R2" s="19" t="s">
        <v>103</v>
      </c>
      <c r="S2" s="22" t="s">
        <v>109</v>
      </c>
      <c r="T2" s="22" t="s">
        <v>142</v>
      </c>
      <c r="U2" s="22" t="s">
        <v>110</v>
      </c>
      <c r="V2" s="61" t="s">
        <v>151</v>
      </c>
    </row>
    <row r="3" spans="1:22">
      <c r="A3" s="5" t="s">
        <v>0</v>
      </c>
      <c r="B3" s="12">
        <v>2.7166666666666668</v>
      </c>
      <c r="C3" s="10">
        <v>64.636872100565995</v>
      </c>
      <c r="D3" s="11">
        <v>49.012715079642966</v>
      </c>
      <c r="E3" s="10">
        <v>56.399489428853464</v>
      </c>
      <c r="F3" s="10">
        <v>71.765527461437571</v>
      </c>
      <c r="G3" s="12">
        <v>3.4652357256778337</v>
      </c>
      <c r="H3" s="12">
        <v>100</v>
      </c>
      <c r="I3" s="12"/>
      <c r="J3" s="10">
        <v>-1.94931050524959</v>
      </c>
      <c r="K3" s="10">
        <v>-0.69548864099999996</v>
      </c>
      <c r="L3" s="6">
        <v>5.1824863609999996</v>
      </c>
      <c r="M3" s="16">
        <v>0.93834922815236865</v>
      </c>
      <c r="N3" s="16">
        <v>-9.068545767853708</v>
      </c>
      <c r="O3" s="16">
        <v>-2.8866538983843726</v>
      </c>
      <c r="P3" s="16">
        <v>-2.5683170545451328</v>
      </c>
      <c r="Q3" s="16">
        <v>1.9736111111111108</v>
      </c>
      <c r="R3" s="16">
        <v>2.2245225624239362</v>
      </c>
      <c r="S3" s="25">
        <v>1.4786455508832619</v>
      </c>
      <c r="T3" s="25"/>
      <c r="U3" s="25">
        <v>-1.018423459865736</v>
      </c>
      <c r="V3" s="25">
        <v>-2.4656375555085708</v>
      </c>
    </row>
    <row r="4" spans="1:22">
      <c r="A4" s="5" t="s">
        <v>1</v>
      </c>
      <c r="B4" s="8">
        <v>2.4500000000000002</v>
      </c>
      <c r="C4" s="6">
        <v>64.908054411304121</v>
      </c>
      <c r="D4" s="7">
        <v>49.846049627822339</v>
      </c>
      <c r="E4" s="6">
        <v>57.016421964970867</v>
      </c>
      <c r="F4" s="6">
        <v>73.405571823761719</v>
      </c>
      <c r="G4" s="8">
        <v>3.4580558213716066</v>
      </c>
      <c r="H4" s="8">
        <f t="shared" ref="H4:H67" si="0">H3*(1+J4/100)^(1/4)</f>
        <v>101.91820108437055</v>
      </c>
      <c r="I4" s="8"/>
      <c r="J4" s="6">
        <f>L4+4*(K4-K3)</f>
        <v>7.8964108049999995</v>
      </c>
      <c r="K4" s="6">
        <v>-3.6316474000000001E-2</v>
      </c>
      <c r="L4" s="6">
        <v>5.2597221369999998</v>
      </c>
      <c r="M4" s="16">
        <v>0.94808209149654932</v>
      </c>
      <c r="N4" s="16">
        <v>6.9740910934369849</v>
      </c>
      <c r="O4" s="16">
        <v>3.1290939073565838</v>
      </c>
      <c r="P4" s="16">
        <v>-3.2465023305550234</v>
      </c>
      <c r="Q4" s="16">
        <v>2.0430555555555556</v>
      </c>
      <c r="R4" s="16">
        <v>-0.82622029064431945</v>
      </c>
      <c r="S4" s="25">
        <v>1.0780122723514252</v>
      </c>
      <c r="T4" s="25"/>
      <c r="U4" s="25">
        <v>7.7549447327251997E-2</v>
      </c>
      <c r="V4" s="25">
        <v>-3.729191657722486</v>
      </c>
    </row>
    <row r="5" spans="1:22">
      <c r="A5" s="5" t="s">
        <v>2</v>
      </c>
      <c r="B5" s="8">
        <v>2.6583333333333337</v>
      </c>
      <c r="C5" s="6">
        <v>65.178963783064617</v>
      </c>
      <c r="D5" s="7">
        <v>49.817930323851527</v>
      </c>
      <c r="E5" s="6">
        <v>57.104196502497707</v>
      </c>
      <c r="F5" s="6">
        <v>75.445518109419808</v>
      </c>
      <c r="G5" s="8">
        <v>3.5753174603174602</v>
      </c>
      <c r="H5" s="8">
        <f t="shared" si="0"/>
        <v>102.72680094493099</v>
      </c>
      <c r="I5" s="8"/>
      <c r="J5" s="6">
        <f t="shared" ref="J5:J68" si="1">L5+4*(K5-K4)</f>
        <v>3.2114922340000005</v>
      </c>
      <c r="K5" s="6">
        <v>-0.53353531899999995</v>
      </c>
      <c r="L5" s="6">
        <v>5.2003676140000001</v>
      </c>
      <c r="M5" s="16">
        <v>2.3763022458643368</v>
      </c>
      <c r="N5" s="16">
        <v>-0.91791107144137962</v>
      </c>
      <c r="O5" s="16">
        <v>1.1468592072670925</v>
      </c>
      <c r="P5" s="16">
        <v>10.884751799674319</v>
      </c>
      <c r="Q5" s="16">
        <v>2.0356944444444443</v>
      </c>
      <c r="R5" s="16">
        <v>14.269529982592942</v>
      </c>
      <c r="S5" s="25">
        <v>1.230553231171605</v>
      </c>
      <c r="T5" s="25"/>
      <c r="U5" s="25">
        <v>0.28616461884072297</v>
      </c>
      <c r="V5" s="25">
        <v>-4.2587624036449778E-2</v>
      </c>
    </row>
    <row r="6" spans="1:22">
      <c r="A6" s="5" t="s">
        <v>3</v>
      </c>
      <c r="B6" s="8">
        <v>3.8333333333333335</v>
      </c>
      <c r="C6" s="6">
        <v>65.25342497695631</v>
      </c>
      <c r="D6" s="7">
        <v>50.4927212385304</v>
      </c>
      <c r="E6" s="6">
        <v>57.554929863472239</v>
      </c>
      <c r="F6" s="6">
        <v>80.288352447265495</v>
      </c>
      <c r="G6" s="8">
        <v>3.5720182539682539</v>
      </c>
      <c r="H6" s="8">
        <f t="shared" si="0"/>
        <v>103.97927264789077</v>
      </c>
      <c r="I6" s="8"/>
      <c r="J6" s="6">
        <f t="shared" si="1"/>
        <v>4.9668212309999991</v>
      </c>
      <c r="K6" s="6">
        <v>-0.58968675800000003</v>
      </c>
      <c r="L6" s="6">
        <v>5.1914269869999998</v>
      </c>
      <c r="M6" s="16">
        <v>0.76029072615282356</v>
      </c>
      <c r="N6" s="16">
        <v>11.1649240547115</v>
      </c>
      <c r="O6" s="16">
        <v>4.5048253415541417</v>
      </c>
      <c r="P6" s="16">
        <v>5.2381125779613846</v>
      </c>
      <c r="Q6" s="16">
        <v>2.0958333333333332</v>
      </c>
      <c r="R6" s="16">
        <v>-0.36859860045642678</v>
      </c>
      <c r="S6" s="25">
        <v>1.253671596012107</v>
      </c>
      <c r="T6" s="25"/>
      <c r="U6" s="25">
        <v>1.4348558692149016</v>
      </c>
      <c r="V6" s="25">
        <v>2.4124932687129563</v>
      </c>
    </row>
    <row r="7" spans="1:22">
      <c r="A7" s="5" t="s">
        <v>4</v>
      </c>
      <c r="B7" s="8">
        <v>3.625</v>
      </c>
      <c r="C7" s="6">
        <v>65.698242974728814</v>
      </c>
      <c r="D7" s="7">
        <v>50.903291985833079</v>
      </c>
      <c r="E7" s="6">
        <v>57.994250870440226</v>
      </c>
      <c r="F7" s="6">
        <v>81.025562328778278</v>
      </c>
      <c r="G7" s="8">
        <v>3.4865020202020198</v>
      </c>
      <c r="H7" s="8">
        <f t="shared" si="0"/>
        <v>105.23773389313479</v>
      </c>
      <c r="I7" s="8">
        <f t="shared" ref="I7:I70" si="2">H7/H3*100-100</f>
        <v>5.2377338931347737</v>
      </c>
      <c r="J7" s="6">
        <f t="shared" si="1"/>
        <v>4.9298012950000007</v>
      </c>
      <c r="K7" s="6">
        <v>-0.64983880800000005</v>
      </c>
      <c r="L7" s="6">
        <v>5.1704094950000004</v>
      </c>
      <c r="M7" s="16">
        <v>2.5226625361467914</v>
      </c>
      <c r="N7" s="16">
        <v>2.4162764641948886</v>
      </c>
      <c r="O7" s="16">
        <v>2.4828451705338095</v>
      </c>
      <c r="P7" s="16">
        <v>-0.48706661270406792</v>
      </c>
      <c r="Q7" s="16">
        <v>2.3069444444444445</v>
      </c>
      <c r="R7" s="16">
        <v>-9.2378016431943095</v>
      </c>
      <c r="S7" s="25">
        <v>1.6486698420134172</v>
      </c>
      <c r="T7" s="38">
        <f>D7/D3*100-100</f>
        <v>3.857319275453392</v>
      </c>
      <c r="U7" s="25">
        <v>2.8087977127224439</v>
      </c>
      <c r="V7" s="25">
        <v>2.9550776168588921</v>
      </c>
    </row>
    <row r="8" spans="1:22">
      <c r="A8" s="5" t="s">
        <v>5</v>
      </c>
      <c r="B8" s="8">
        <v>3.625</v>
      </c>
      <c r="C8" s="6">
        <v>66.802572212099392</v>
      </c>
      <c r="D8" s="7">
        <v>50.806138247045823</v>
      </c>
      <c r="E8" s="6">
        <v>58.381038433532353</v>
      </c>
      <c r="F8" s="6">
        <v>81.449314670230024</v>
      </c>
      <c r="G8" s="8">
        <v>3.4756738095238098</v>
      </c>
      <c r="H8" s="8">
        <f t="shared" si="0"/>
        <v>106.75253833295695</v>
      </c>
      <c r="I8" s="8">
        <f t="shared" si="2"/>
        <v>4.7433502526054099</v>
      </c>
      <c r="J8" s="6">
        <f t="shared" si="1"/>
        <v>5.8831591210000003</v>
      </c>
      <c r="K8" s="6">
        <v>-0.46588212299999998</v>
      </c>
      <c r="L8" s="6">
        <v>5.147332381</v>
      </c>
      <c r="M8" s="16">
        <v>6.2107836115726123</v>
      </c>
      <c r="N8" s="16">
        <v>-6.0629039122319206</v>
      </c>
      <c r="O8" s="16">
        <v>1.4862967809372796</v>
      </c>
      <c r="P8" s="16">
        <v>6.4511104551288723</v>
      </c>
      <c r="Q8" s="16">
        <v>2.5427083333333336</v>
      </c>
      <c r="R8" s="16">
        <v>-1.2365253626209216</v>
      </c>
      <c r="S8" s="25">
        <v>2.9483368990570469</v>
      </c>
      <c r="T8" s="38">
        <f t="shared" ref="T8:T71" si="3">D8/D4*100-100</f>
        <v>1.9261077385109218</v>
      </c>
      <c r="U8" s="25">
        <v>2.3969052727051299</v>
      </c>
      <c r="V8" s="25">
        <v>5.4432178380150686</v>
      </c>
    </row>
    <row r="9" spans="1:22">
      <c r="A9" s="5" t="s">
        <v>6</v>
      </c>
      <c r="B9" s="8">
        <v>3</v>
      </c>
      <c r="C9" s="6">
        <v>66.99235593619278</v>
      </c>
      <c r="D9" s="7">
        <v>50.422735861540396</v>
      </c>
      <c r="E9" s="6">
        <v>58.216963972630161</v>
      </c>
      <c r="F9" s="6">
        <v>80.92277158662084</v>
      </c>
      <c r="G9" s="8">
        <v>3.4781652236652234</v>
      </c>
      <c r="H9" s="8">
        <f t="shared" si="0"/>
        <v>107.31196900195337</v>
      </c>
      <c r="I9" s="8">
        <f t="shared" si="2"/>
        <v>4.4634584303665576</v>
      </c>
      <c r="J9" s="6">
        <f t="shared" si="1"/>
        <v>2.1127124789999994</v>
      </c>
      <c r="K9" s="6">
        <v>-1.2022089380000001</v>
      </c>
      <c r="L9" s="6">
        <v>5.0580197389999997</v>
      </c>
      <c r="M9" s="16">
        <v>1.702564957792374</v>
      </c>
      <c r="N9" s="16">
        <v>-4.3702395684945277</v>
      </c>
      <c r="O9" s="16">
        <v>-0.55852495393716728</v>
      </c>
      <c r="P9" s="16">
        <v>0.10784912585641848</v>
      </c>
      <c r="Q9" s="16">
        <v>2.1761805555555558</v>
      </c>
      <c r="R9" s="16">
        <v>0.28703432853141031</v>
      </c>
      <c r="S9" s="25">
        <v>2.7785418299474784</v>
      </c>
      <c r="T9" s="38">
        <f t="shared" si="3"/>
        <v>1.2140318430677581</v>
      </c>
      <c r="U9" s="25">
        <v>1.9625340206836706</v>
      </c>
      <c r="V9" s="25">
        <v>2.7821567040177353</v>
      </c>
    </row>
    <row r="10" spans="1:22">
      <c r="A10" s="5" t="s">
        <v>7</v>
      </c>
      <c r="B10" s="8">
        <v>2.5833333333333335</v>
      </c>
      <c r="C10" s="6">
        <v>67.009061475524604</v>
      </c>
      <c r="D10" s="7">
        <v>51.097094239930961</v>
      </c>
      <c r="E10" s="6">
        <v>58.640074196872888</v>
      </c>
      <c r="F10" s="6">
        <v>81.907004788684333</v>
      </c>
      <c r="G10" s="8">
        <v>3.4764854978354962</v>
      </c>
      <c r="H10" s="8">
        <f t="shared" si="0"/>
        <v>107.64339538740656</v>
      </c>
      <c r="I10" s="8">
        <f t="shared" si="2"/>
        <v>3.5238972597199734</v>
      </c>
      <c r="J10" s="6">
        <f t="shared" si="1"/>
        <v>1.2411101470000006</v>
      </c>
      <c r="K10" s="6">
        <v>-2.1467818639999998</v>
      </c>
      <c r="L10" s="6">
        <v>5.0194018509999996</v>
      </c>
      <c r="M10" s="16">
        <v>0.30944190898836155</v>
      </c>
      <c r="N10" s="16">
        <v>11.239308561067251</v>
      </c>
      <c r="O10" s="16">
        <v>4.1834511594527779</v>
      </c>
      <c r="P10" s="16">
        <v>2.2794045014239872</v>
      </c>
      <c r="Q10" s="16">
        <v>2.0206944444444446</v>
      </c>
      <c r="R10" s="16">
        <v>-0.19303389198364052</v>
      </c>
      <c r="S10" s="25">
        <v>2.6633785590821635</v>
      </c>
      <c r="T10" s="38">
        <f t="shared" si="3"/>
        <v>1.1969507417622935</v>
      </c>
      <c r="U10" s="25">
        <v>1.8840544334648657</v>
      </c>
      <c r="V10" s="25">
        <v>2.0519978967294294</v>
      </c>
    </row>
    <row r="11" spans="1:22">
      <c r="A11" s="5" t="s">
        <v>8</v>
      </c>
      <c r="B11" s="8">
        <v>2.5</v>
      </c>
      <c r="C11" s="6">
        <v>67.145790419101886</v>
      </c>
      <c r="D11" s="7">
        <v>52.781909688247652</v>
      </c>
      <c r="E11" s="6">
        <v>59.730021125098638</v>
      </c>
      <c r="F11" s="6">
        <v>86.425756948838568</v>
      </c>
      <c r="G11" s="8">
        <v>3.471917149758454</v>
      </c>
      <c r="H11" s="8">
        <f t="shared" si="0"/>
        <v>110.14965856733563</v>
      </c>
      <c r="I11" s="8">
        <f t="shared" si="2"/>
        <v>4.6674557618170809</v>
      </c>
      <c r="J11" s="6">
        <f t="shared" si="1"/>
        <v>9.6435448919999995</v>
      </c>
      <c r="K11" s="6">
        <v>-1.004964508</v>
      </c>
      <c r="L11" s="6">
        <v>5.0762754680000004</v>
      </c>
      <c r="M11" s="16">
        <v>0.67970170166298249</v>
      </c>
      <c r="N11" s="16">
        <v>17.721411898233065</v>
      </c>
      <c r="O11" s="16">
        <v>6.7429153259175756</v>
      </c>
      <c r="P11" s="16">
        <v>7.9894277558669069</v>
      </c>
      <c r="Q11" s="16">
        <v>2.4762500000000003</v>
      </c>
      <c r="R11" s="16">
        <v>-0.52459315784485483</v>
      </c>
      <c r="S11" s="25">
        <v>2.1988628110174657</v>
      </c>
      <c r="T11" s="38">
        <f t="shared" si="3"/>
        <v>3.6905622978910912</v>
      </c>
      <c r="U11" s="25">
        <v>2.9267336286223911</v>
      </c>
      <c r="V11" s="25">
        <v>4.1590329985048857</v>
      </c>
    </row>
    <row r="12" spans="1:22">
      <c r="A12" s="5" t="s">
        <v>9</v>
      </c>
      <c r="B12" s="8">
        <v>2.5</v>
      </c>
      <c r="C12" s="6">
        <v>67.239097421684846</v>
      </c>
      <c r="D12" s="7">
        <v>53.746944469832449</v>
      </c>
      <c r="E12" s="6">
        <v>60.369595523450222</v>
      </c>
      <c r="F12" s="6">
        <v>88.236538980147586</v>
      </c>
      <c r="G12" s="8">
        <v>3.4780182539682536</v>
      </c>
      <c r="H12" s="8">
        <f t="shared" si="0"/>
        <v>111.55521663045215</v>
      </c>
      <c r="I12" s="8">
        <f t="shared" si="2"/>
        <v>4.4988890873169112</v>
      </c>
      <c r="J12" s="6">
        <f t="shared" si="1"/>
        <v>5.2027068820000002</v>
      </c>
      <c r="K12" s="6">
        <v>-0.96881612699999997</v>
      </c>
      <c r="L12" s="6">
        <v>5.0581133579999999</v>
      </c>
      <c r="M12" s="16">
        <v>3.5988512261386774E-2</v>
      </c>
      <c r="N12" s="16">
        <v>9.1844363384318228</v>
      </c>
      <c r="O12" s="16">
        <v>3.4286111609300063</v>
      </c>
      <c r="P12" s="16">
        <v>10.15025113741852</v>
      </c>
      <c r="Q12" s="16">
        <v>2.6533333333333333</v>
      </c>
      <c r="R12" s="16">
        <v>0.70476393849185914</v>
      </c>
      <c r="S12" s="25">
        <v>0.67994672779250198</v>
      </c>
      <c r="T12" s="38">
        <f t="shared" si="3"/>
        <v>5.7882892190839215</v>
      </c>
      <c r="U12" s="25">
        <v>3.4157087233540162</v>
      </c>
      <c r="V12" s="25">
        <v>5.0523478801699939</v>
      </c>
    </row>
    <row r="13" spans="1:22">
      <c r="A13" s="5" t="s">
        <v>10</v>
      </c>
      <c r="B13" s="8">
        <v>2.6666666666666665</v>
      </c>
      <c r="C13" s="6">
        <v>67.316116848900151</v>
      </c>
      <c r="D13" s="7">
        <v>54.37391524668908</v>
      </c>
      <c r="E13" s="6">
        <v>60.783920586643511</v>
      </c>
      <c r="F13" s="6">
        <v>89.536579077672741</v>
      </c>
      <c r="G13" s="8">
        <v>3.3981144300144295</v>
      </c>
      <c r="H13" s="8">
        <f t="shared" si="0"/>
        <v>112.47042074717234</v>
      </c>
      <c r="I13" s="8">
        <f t="shared" si="2"/>
        <v>4.806967753173069</v>
      </c>
      <c r="J13" s="6">
        <f t="shared" si="1"/>
        <v>3.3222235050000002</v>
      </c>
      <c r="K13" s="6">
        <v>-1.405597164</v>
      </c>
      <c r="L13" s="6">
        <v>5.0693476530000003</v>
      </c>
      <c r="M13" s="16">
        <v>0.94304749848703739</v>
      </c>
      <c r="N13" s="16">
        <v>7.2118905514528375</v>
      </c>
      <c r="O13" s="16">
        <v>3.3149908459584543</v>
      </c>
      <c r="P13" s="16">
        <v>-0.86550625284780303</v>
      </c>
      <c r="Q13" s="16">
        <v>2.8754861111111105</v>
      </c>
      <c r="R13" s="16">
        <v>-8.8777216934102228</v>
      </c>
      <c r="S13" s="25">
        <v>0.49144788070081269</v>
      </c>
      <c r="T13" s="38">
        <f t="shared" si="3"/>
        <v>7.8361067039252532</v>
      </c>
      <c r="U13" s="25">
        <v>4.4084043397990103</v>
      </c>
      <c r="V13" s="25">
        <v>4.7960537224340793</v>
      </c>
    </row>
    <row r="14" spans="1:22">
      <c r="A14" s="5" t="s">
        <v>11</v>
      </c>
      <c r="B14" s="8">
        <v>3</v>
      </c>
      <c r="C14" s="6">
        <v>67.694965960755482</v>
      </c>
      <c r="D14" s="7">
        <v>54.292656335115147</v>
      </c>
      <c r="E14" s="6">
        <v>60.888698624354696</v>
      </c>
      <c r="F14" s="6">
        <v>91.20044213686036</v>
      </c>
      <c r="G14" s="8">
        <v>3.3040866161616158</v>
      </c>
      <c r="H14" s="8">
        <f t="shared" si="0"/>
        <v>114.50351558113232</v>
      </c>
      <c r="I14" s="8">
        <f t="shared" si="2"/>
        <v>6.3730061366387787</v>
      </c>
      <c r="J14" s="6">
        <f t="shared" si="1"/>
        <v>7.4291166000000004</v>
      </c>
      <c r="K14" s="6">
        <v>-0.840510804</v>
      </c>
      <c r="L14" s="6">
        <v>5.1687711600000004</v>
      </c>
      <c r="M14" s="16">
        <v>2.3622232375691166</v>
      </c>
      <c r="N14" s="16">
        <v>1.1063097629855578</v>
      </c>
      <c r="O14" s="16">
        <v>1.8744597668230334</v>
      </c>
      <c r="P14" s="16">
        <v>-5.2871724926200514</v>
      </c>
      <c r="Q14" s="16">
        <v>2.6293055555555553</v>
      </c>
      <c r="R14" s="16">
        <v>-10.617253094972966</v>
      </c>
      <c r="S14" s="25">
        <v>1.0016753240654541</v>
      </c>
      <c r="T14" s="38">
        <f t="shared" si="3"/>
        <v>6.2539017975839215</v>
      </c>
      <c r="U14" s="25">
        <v>3.8250390929408518</v>
      </c>
      <c r="V14" s="25">
        <v>2.8016491396037679</v>
      </c>
    </row>
    <row r="15" spans="1:22">
      <c r="A15" s="5" t="s">
        <v>12</v>
      </c>
      <c r="B15" s="8">
        <v>3</v>
      </c>
      <c r="C15" s="6">
        <v>67.881997976382863</v>
      </c>
      <c r="D15" s="7">
        <v>54.425263702177887</v>
      </c>
      <c r="E15" s="6">
        <v>61.040560375929637</v>
      </c>
      <c r="F15" s="6">
        <v>90.965776227459131</v>
      </c>
      <c r="G15" s="8">
        <v>3.2621162698412696</v>
      </c>
      <c r="H15" s="8">
        <f t="shared" si="0"/>
        <v>116.18831177806062</v>
      </c>
      <c r="I15" s="8">
        <f t="shared" si="2"/>
        <v>5.4822259907719086</v>
      </c>
      <c r="J15" s="6">
        <f t="shared" si="1"/>
        <v>6.0167488700000007</v>
      </c>
      <c r="K15" s="6">
        <v>-0.65048176300000005</v>
      </c>
      <c r="L15" s="6">
        <v>5.2566327060000004</v>
      </c>
      <c r="M15" s="16">
        <v>1.0389686210783067</v>
      </c>
      <c r="N15" s="16">
        <v>-0.58156546641945361</v>
      </c>
      <c r="O15" s="16">
        <v>0.41023254516079355</v>
      </c>
      <c r="P15" s="16">
        <v>1.483725979237227</v>
      </c>
      <c r="Q15" s="16">
        <v>2.5041666666666669</v>
      </c>
      <c r="R15" s="16">
        <v>-4.9850268094049577</v>
      </c>
      <c r="S15" s="25">
        <v>1.0916589650195041</v>
      </c>
      <c r="T15" s="38">
        <f t="shared" si="3"/>
        <v>3.1134796441367456</v>
      </c>
      <c r="U15" s="25">
        <v>2.2496503412098745</v>
      </c>
      <c r="V15" s="25">
        <v>1.2170959524483216</v>
      </c>
    </row>
    <row r="16" spans="1:22">
      <c r="A16" s="5" t="s">
        <v>13</v>
      </c>
      <c r="B16" s="8">
        <v>3</v>
      </c>
      <c r="C16" s="6">
        <v>68.083427871809036</v>
      </c>
      <c r="D16" s="7">
        <v>54.933867393612779</v>
      </c>
      <c r="E16" s="6">
        <v>61.435086018674149</v>
      </c>
      <c r="F16" s="6">
        <v>91.493738837200695</v>
      </c>
      <c r="G16" s="8">
        <v>3.2551976190476188</v>
      </c>
      <c r="H16" s="8">
        <f t="shared" si="0"/>
        <v>118.18334033771724</v>
      </c>
      <c r="I16" s="8">
        <f t="shared" si="2"/>
        <v>5.9415632074132532</v>
      </c>
      <c r="J16" s="6">
        <f t="shared" si="1"/>
        <v>7.0471914029999994</v>
      </c>
      <c r="K16" s="6">
        <v>-0.22741710800000001</v>
      </c>
      <c r="L16" s="6">
        <v>5.3549327829999998</v>
      </c>
      <c r="M16" s="16">
        <v>0.74930155267340925</v>
      </c>
      <c r="N16" s="16">
        <v>2.796130483804915</v>
      </c>
      <c r="O16" s="16">
        <v>1.534871217139222</v>
      </c>
      <c r="P16" s="16">
        <v>3.2966190008626439</v>
      </c>
      <c r="Q16" s="16">
        <v>2.4929861111111111</v>
      </c>
      <c r="R16" s="16">
        <v>-0.84566834391687218</v>
      </c>
      <c r="S16" s="25">
        <v>1.2713892262001814</v>
      </c>
      <c r="T16" s="38">
        <f t="shared" si="3"/>
        <v>2.2083542338793478</v>
      </c>
      <c r="U16" s="25">
        <v>1.7783635746629445</v>
      </c>
      <c r="V16" s="25">
        <v>-0.3954846858225558</v>
      </c>
    </row>
    <row r="17" spans="1:22">
      <c r="A17" s="5" t="s">
        <v>14</v>
      </c>
      <c r="B17" s="8">
        <v>3</v>
      </c>
      <c r="C17" s="6">
        <v>68.235833835095505</v>
      </c>
      <c r="D17" s="7">
        <v>54.994162198046439</v>
      </c>
      <c r="E17" s="6">
        <v>61.54015846123437</v>
      </c>
      <c r="F17" s="6">
        <v>91.902241185621492</v>
      </c>
      <c r="G17" s="8">
        <v>3.2723054226475283</v>
      </c>
      <c r="H17" s="8">
        <f t="shared" si="0"/>
        <v>119.18726188597049</v>
      </c>
      <c r="I17" s="8">
        <f t="shared" si="2"/>
        <v>5.9720956800697564</v>
      </c>
      <c r="J17" s="6">
        <f t="shared" si="1"/>
        <v>3.4413853110000003</v>
      </c>
      <c r="K17" s="6">
        <v>-0.72856512500000004</v>
      </c>
      <c r="L17" s="6">
        <v>5.4459773790000003</v>
      </c>
      <c r="M17" s="16">
        <v>1.3200877524523369</v>
      </c>
      <c r="N17" s="16">
        <v>0.9224585948307551</v>
      </c>
      <c r="O17" s="16">
        <v>1.1661551026626249</v>
      </c>
      <c r="P17" s="16">
        <v>2.595843876695958</v>
      </c>
      <c r="Q17" s="16">
        <v>2.4277777777777776</v>
      </c>
      <c r="R17" s="16">
        <v>2.1188443525649747</v>
      </c>
      <c r="S17" s="25">
        <v>1.3658237225113279</v>
      </c>
      <c r="T17" s="38">
        <f t="shared" si="3"/>
        <v>1.1407068049879427</v>
      </c>
      <c r="U17" s="25">
        <v>1.2449661772388376</v>
      </c>
      <c r="V17" s="25">
        <v>0.46279814880738623</v>
      </c>
    </row>
    <row r="18" spans="1:22">
      <c r="A18" s="5" t="s">
        <v>15</v>
      </c>
      <c r="B18" s="8">
        <v>3.0833333333333335</v>
      </c>
      <c r="C18" s="6">
        <v>68.57118888869006</v>
      </c>
      <c r="D18" s="7">
        <v>54.97083086753284</v>
      </c>
      <c r="E18" s="6">
        <v>61.667576972477605</v>
      </c>
      <c r="F18" s="6">
        <v>93.46513945735542</v>
      </c>
      <c r="G18" s="8">
        <v>3.3937142857142866</v>
      </c>
      <c r="H18" s="8">
        <f t="shared" si="0"/>
        <v>121.8011400224408</v>
      </c>
      <c r="I18" s="8">
        <f t="shared" si="2"/>
        <v>6.3732754442266071</v>
      </c>
      <c r="J18" s="6">
        <f t="shared" si="1"/>
        <v>9.065160229</v>
      </c>
      <c r="K18" s="6">
        <v>0.13885315300000001</v>
      </c>
      <c r="L18" s="6">
        <v>5.5954871170000002</v>
      </c>
      <c r="M18" s="16">
        <v>2.0332428911243428</v>
      </c>
      <c r="N18" s="16">
        <v>1.8861524178275024</v>
      </c>
      <c r="O18" s="16">
        <v>1.9763671901848356</v>
      </c>
      <c r="P18" s="16">
        <v>10.407579786950727</v>
      </c>
      <c r="Q18" s="16">
        <v>2.4173611111111111</v>
      </c>
      <c r="R18" s="16">
        <v>15.6873247556784</v>
      </c>
      <c r="S18" s="25">
        <v>1.2842808722087984</v>
      </c>
      <c r="T18" s="38">
        <f t="shared" si="3"/>
        <v>1.2491091396076541</v>
      </c>
      <c r="U18" s="25">
        <v>1.2702761164397947</v>
      </c>
      <c r="V18" s="25">
        <v>4.3885324779470603</v>
      </c>
    </row>
    <row r="19" spans="1:22">
      <c r="A19" s="5" t="s">
        <v>16</v>
      </c>
      <c r="B19" s="8">
        <v>3.75</v>
      </c>
      <c r="C19" s="6">
        <v>68.841454273254655</v>
      </c>
      <c r="D19" s="7">
        <v>56.133647151229013</v>
      </c>
      <c r="E19" s="6">
        <v>62.485177659011192</v>
      </c>
      <c r="F19" s="6">
        <v>93.326271736104914</v>
      </c>
      <c r="G19" s="8">
        <v>3.340448847167325</v>
      </c>
      <c r="H19" s="8">
        <f t="shared" si="0"/>
        <v>124.72925049398727</v>
      </c>
      <c r="I19" s="8">
        <f t="shared" si="2"/>
        <v>7.3509448456754285</v>
      </c>
      <c r="J19" s="6">
        <f t="shared" si="1"/>
        <v>9.9683826769999992</v>
      </c>
      <c r="K19" s="6">
        <v>1.2039444969999999</v>
      </c>
      <c r="L19" s="6">
        <v>5.7080173009999999</v>
      </c>
      <c r="M19" s="16">
        <v>1.5658028625879172</v>
      </c>
      <c r="N19" s="16">
        <v>10.136976758699024</v>
      </c>
      <c r="O19" s="16">
        <v>4.8165567155086464</v>
      </c>
      <c r="P19" s="16">
        <v>2.8492836456261106</v>
      </c>
      <c r="Q19" s="16">
        <v>2.5</v>
      </c>
      <c r="R19" s="16">
        <v>-6.1318634321823273</v>
      </c>
      <c r="S19" s="25">
        <v>1.4160518331036931</v>
      </c>
      <c r="T19" s="38">
        <f t="shared" si="3"/>
        <v>3.1389530024137855</v>
      </c>
      <c r="U19" s="25">
        <v>2.3634637632569122</v>
      </c>
      <c r="V19" s="25">
        <v>4.7379354426334341</v>
      </c>
    </row>
    <row r="20" spans="1:22">
      <c r="A20" s="5" t="s">
        <v>17</v>
      </c>
      <c r="B20" s="8">
        <v>4.416666666666667</v>
      </c>
      <c r="C20" s="6">
        <v>69.094075803569453</v>
      </c>
      <c r="D20" s="7">
        <v>56.577748703889959</v>
      </c>
      <c r="E20" s="6">
        <v>62.859651600422147</v>
      </c>
      <c r="F20" s="6">
        <v>94.401007659420259</v>
      </c>
      <c r="G20" s="8">
        <v>3.2915443241943243</v>
      </c>
      <c r="H20" s="8">
        <f t="shared" si="0"/>
        <v>125.8196928467937</v>
      </c>
      <c r="I20" s="8">
        <f t="shared" si="2"/>
        <v>6.4614458241365043</v>
      </c>
      <c r="J20" s="6">
        <f t="shared" si="1"/>
        <v>3.5431163790000006</v>
      </c>
      <c r="K20" s="6">
        <v>0.65250308000000001</v>
      </c>
      <c r="L20" s="6">
        <v>5.7488820470000004</v>
      </c>
      <c r="M20" s="16">
        <v>1.0585868264779696</v>
      </c>
      <c r="N20" s="16">
        <v>1.9542614508760714</v>
      </c>
      <c r="O20" s="16">
        <v>1.408332682289215</v>
      </c>
      <c r="P20" s="16">
        <v>2.4790462801634661</v>
      </c>
      <c r="Q20" s="16">
        <v>2.552430555555556</v>
      </c>
      <c r="R20" s="16">
        <v>-5.7286930690480409</v>
      </c>
      <c r="S20" s="25">
        <v>1.4937954166568845</v>
      </c>
      <c r="T20" s="38">
        <f t="shared" si="3"/>
        <v>2.9924732924744291</v>
      </c>
      <c r="U20" s="25">
        <v>2.3315560539225677</v>
      </c>
      <c r="V20" s="25">
        <v>4.5300723575238511</v>
      </c>
    </row>
    <row r="21" spans="1:22">
      <c r="A21" s="5" t="s">
        <v>18</v>
      </c>
      <c r="B21" s="8">
        <v>4.5</v>
      </c>
      <c r="C21" s="6">
        <v>69.306734324839653</v>
      </c>
      <c r="D21" s="7">
        <v>56.085986612522014</v>
      </c>
      <c r="E21" s="6">
        <v>62.650125382095318</v>
      </c>
      <c r="F21" s="6">
        <v>94.728170763940852</v>
      </c>
      <c r="G21" s="8">
        <v>3.241741486291486</v>
      </c>
      <c r="H21" s="8">
        <f t="shared" si="0"/>
        <v>127.10875214513366</v>
      </c>
      <c r="I21" s="8">
        <f t="shared" si="2"/>
        <v>6.6462557607388248</v>
      </c>
      <c r="J21" s="6">
        <f t="shared" si="1"/>
        <v>4.1615270330000005</v>
      </c>
      <c r="K21" s="6">
        <v>0.233581916</v>
      </c>
      <c r="L21" s="6">
        <v>5.8372116890000001</v>
      </c>
      <c r="M21" s="16">
        <v>1.5875315234709086</v>
      </c>
      <c r="N21" s="16">
        <v>-4.729882799102592</v>
      </c>
      <c r="O21" s="16">
        <v>-0.92389461432456077</v>
      </c>
      <c r="P21" s="16">
        <v>-1.8147289980477543</v>
      </c>
      <c r="Q21" s="16">
        <v>2.4520833333333329</v>
      </c>
      <c r="R21" s="16">
        <v>-5.9162357693841372</v>
      </c>
      <c r="S21" s="25">
        <v>1.5607047950912278</v>
      </c>
      <c r="T21" s="38">
        <f t="shared" si="3"/>
        <v>1.9853460273540691</v>
      </c>
      <c r="U21" s="25">
        <v>1.7988796794362827</v>
      </c>
      <c r="V21" s="25">
        <v>3.3880620521301141</v>
      </c>
    </row>
    <row r="22" spans="1:22">
      <c r="A22" s="5" t="s">
        <v>19</v>
      </c>
      <c r="B22" s="8">
        <v>4.5</v>
      </c>
      <c r="C22" s="6">
        <v>69.495278896675188</v>
      </c>
      <c r="D22" s="7">
        <v>55.894885525931578</v>
      </c>
      <c r="E22" s="6">
        <v>62.605489024264365</v>
      </c>
      <c r="F22" s="6">
        <v>93.885937756995418</v>
      </c>
      <c r="G22" s="8">
        <v>3.2216218576744891</v>
      </c>
      <c r="H22" s="8">
        <f t="shared" si="0"/>
        <v>129.0926645864582</v>
      </c>
      <c r="I22" s="8">
        <f t="shared" si="2"/>
        <v>5.9864173378623633</v>
      </c>
      <c r="J22" s="6">
        <f t="shared" si="1"/>
        <v>6.3908894649999999</v>
      </c>
      <c r="K22" s="6">
        <v>0.340241073</v>
      </c>
      <c r="L22" s="6">
        <v>5.9642528370000001</v>
      </c>
      <c r="M22" s="16">
        <v>1.1569067603208527</v>
      </c>
      <c r="N22" s="16">
        <v>0.25514754172228926</v>
      </c>
      <c r="O22" s="16">
        <v>0.80632440554644358</v>
      </c>
      <c r="P22" s="16">
        <v>3.3233796877025767</v>
      </c>
      <c r="Q22" s="16">
        <v>2.3013888888888889</v>
      </c>
      <c r="R22" s="16">
        <v>-2.4595540418448358</v>
      </c>
      <c r="S22" s="25">
        <v>1.3419294959912786</v>
      </c>
      <c r="T22" s="38">
        <f t="shared" si="3"/>
        <v>1.6809908888324685</v>
      </c>
      <c r="U22" s="25">
        <v>1.5056132423390656</v>
      </c>
      <c r="V22" s="25">
        <v>1.6881445773877291</v>
      </c>
    </row>
    <row r="23" spans="1:22">
      <c r="A23" s="5" t="s">
        <v>20</v>
      </c>
      <c r="B23" s="8">
        <v>4.5</v>
      </c>
      <c r="C23" s="6">
        <v>69.665541206737473</v>
      </c>
      <c r="D23" s="7">
        <v>56.001012193078346</v>
      </c>
      <c r="E23" s="6">
        <v>62.744318269361656</v>
      </c>
      <c r="F23" s="6">
        <v>93.743707582783316</v>
      </c>
      <c r="G23" s="8">
        <v>3.1894712121212123</v>
      </c>
      <c r="H23" s="8">
        <f t="shared" si="0"/>
        <v>132.80388481639261</v>
      </c>
      <c r="I23" s="8">
        <f t="shared" si="2"/>
        <v>6.4737295305038174</v>
      </c>
      <c r="J23" s="6">
        <f t="shared" si="1"/>
        <v>12.004857236000001</v>
      </c>
      <c r="K23" s="6">
        <v>0.74037365200000005</v>
      </c>
      <c r="L23" s="6">
        <v>10.404326920000001</v>
      </c>
      <c r="M23" s="16">
        <v>1.0148773998812199</v>
      </c>
      <c r="N23" s="16">
        <v>-0.55332194386662481</v>
      </c>
      <c r="O23" s="16">
        <v>0.40509873359797499</v>
      </c>
      <c r="P23" s="16">
        <v>-4.8790176907236082</v>
      </c>
      <c r="Q23" s="16">
        <v>1.8951388888888889</v>
      </c>
      <c r="R23" s="16">
        <v>-3.9324989541088651</v>
      </c>
      <c r="S23" s="25">
        <v>1.2042212880815084</v>
      </c>
      <c r="T23" s="38">
        <f t="shared" si="3"/>
        <v>-0.23628423393429898</v>
      </c>
      <c r="U23" s="25">
        <v>0.42030336268121804</v>
      </c>
      <c r="V23" s="25">
        <v>-0.2784346632084933</v>
      </c>
    </row>
    <row r="24" spans="1:22">
      <c r="A24" s="5" t="s">
        <v>21</v>
      </c>
      <c r="B24" s="8">
        <v>4.5</v>
      </c>
      <c r="C24" s="6">
        <v>69.957114895437016</v>
      </c>
      <c r="D24" s="7">
        <v>56.833336600872151</v>
      </c>
      <c r="E24" s="6">
        <v>63.362452727162271</v>
      </c>
      <c r="F24" s="6">
        <v>95.247459593194847</v>
      </c>
      <c r="G24" s="8">
        <v>3.1720040669856453</v>
      </c>
      <c r="H24" s="8">
        <f t="shared" si="0"/>
        <v>135.19825779259099</v>
      </c>
      <c r="I24" s="8">
        <f t="shared" si="2"/>
        <v>7.453972214999169</v>
      </c>
      <c r="J24" s="6">
        <f t="shared" si="1"/>
        <v>7.4091459739999994</v>
      </c>
      <c r="K24" s="6">
        <v>1.068923863</v>
      </c>
      <c r="L24" s="6">
        <v>6.0949451300000002</v>
      </c>
      <c r="M24" s="16">
        <v>1.2617627263669995</v>
      </c>
      <c r="N24" s="16">
        <v>5.9033803381133509</v>
      </c>
      <c r="O24" s="16">
        <v>3.0373552156284234</v>
      </c>
      <c r="P24" s="16">
        <v>0.32167243841201287</v>
      </c>
      <c r="Q24" s="16">
        <v>1.9373611111111113</v>
      </c>
      <c r="R24" s="16">
        <v>-2.1726711246967345</v>
      </c>
      <c r="S24" s="25">
        <v>1.2550501564097649</v>
      </c>
      <c r="T24" s="38">
        <f t="shared" si="3"/>
        <v>0.45174631871596205</v>
      </c>
      <c r="U24" s="25">
        <v>0.82118418542203031</v>
      </c>
      <c r="V24" s="25">
        <v>-0.80746047992722447</v>
      </c>
    </row>
    <row r="25" spans="1:22">
      <c r="A25" s="5" t="s">
        <v>22</v>
      </c>
      <c r="B25" s="8">
        <v>4.833333333333333</v>
      </c>
      <c r="C25" s="6">
        <v>70.195662631928144</v>
      </c>
      <c r="D25" s="7">
        <v>57.9447387316335</v>
      </c>
      <c r="E25" s="6">
        <v>64.156171440470231</v>
      </c>
      <c r="F25" s="6">
        <v>99.392501673220025</v>
      </c>
      <c r="G25" s="8">
        <v>3.1516886363636361</v>
      </c>
      <c r="H25" s="8">
        <f t="shared" si="0"/>
        <v>137.02674096027943</v>
      </c>
      <c r="I25" s="8">
        <f t="shared" si="2"/>
        <v>7.802758384270291</v>
      </c>
      <c r="J25" s="6">
        <f t="shared" si="1"/>
        <v>5.5205226590000001</v>
      </c>
      <c r="K25" s="6">
        <v>0.88503861800000005</v>
      </c>
      <c r="L25" s="6">
        <v>6.2560636389999997</v>
      </c>
      <c r="M25" s="16">
        <v>1.6687499297650898</v>
      </c>
      <c r="N25" s="16">
        <v>11.517168212556928</v>
      </c>
      <c r="O25" s="16">
        <v>5.4205301418873697</v>
      </c>
      <c r="P25" s="16">
        <v>6.0566108952491149</v>
      </c>
      <c r="Q25" s="16">
        <v>2.1681249999999999</v>
      </c>
      <c r="R25" s="16">
        <v>-2.5373352292917484</v>
      </c>
      <c r="S25" s="25">
        <v>1.275282239185449</v>
      </c>
      <c r="T25" s="38">
        <f t="shared" si="3"/>
        <v>3.3141114766384305</v>
      </c>
      <c r="U25" s="25">
        <v>2.3978555175997895</v>
      </c>
      <c r="V25" s="25">
        <v>1.12344574137897</v>
      </c>
    </row>
    <row r="26" spans="1:22">
      <c r="A26" s="5" t="s">
        <v>23</v>
      </c>
      <c r="B26" s="8">
        <v>5</v>
      </c>
      <c r="C26" s="6">
        <v>70.469778920432489</v>
      </c>
      <c r="D26" s="7">
        <v>58.809966738043613</v>
      </c>
      <c r="E26" s="6">
        <v>64.794887620912831</v>
      </c>
      <c r="F26" s="6">
        <v>103.14889692747197</v>
      </c>
      <c r="G26" s="8">
        <v>3.0005462121212116</v>
      </c>
      <c r="H26" s="8">
        <f t="shared" si="0"/>
        <v>139.96562381934459</v>
      </c>
      <c r="I26" s="8">
        <f t="shared" si="2"/>
        <v>8.422600360537416</v>
      </c>
      <c r="J26" s="6">
        <f t="shared" si="1"/>
        <v>8.8589703130000004</v>
      </c>
      <c r="K26" s="6">
        <v>1.577858784</v>
      </c>
      <c r="L26" s="6">
        <v>6.0876896489999996</v>
      </c>
      <c r="M26" s="16">
        <v>1.6491599034757387</v>
      </c>
      <c r="N26" s="16">
        <v>10.658877986515858</v>
      </c>
      <c r="O26" s="16">
        <v>5.1367484374472028</v>
      </c>
      <c r="P26" s="16">
        <v>0.43001361963033169</v>
      </c>
      <c r="Q26" s="16">
        <v>2.6681944444444441</v>
      </c>
      <c r="R26" s="16">
        <v>-17.846124419308961</v>
      </c>
      <c r="S26" s="25">
        <v>1.3982653384419397</v>
      </c>
      <c r="T26" s="38">
        <f t="shared" si="3"/>
        <v>5.215291497036219</v>
      </c>
      <c r="U26" s="25">
        <v>3.4802696828698521</v>
      </c>
      <c r="V26" s="25">
        <v>0.4079474201102995</v>
      </c>
    </row>
    <row r="27" spans="1:22">
      <c r="A27" s="5" t="s">
        <v>24</v>
      </c>
      <c r="B27" s="8">
        <v>5.25</v>
      </c>
      <c r="C27" s="6">
        <v>70.749642271565975</v>
      </c>
      <c r="D27" s="7">
        <v>60.226554198866232</v>
      </c>
      <c r="E27" s="6">
        <v>65.781012632835697</v>
      </c>
      <c r="F27" s="6">
        <v>104.47468873579778</v>
      </c>
      <c r="G27" s="8">
        <v>2.8889130781499208</v>
      </c>
      <c r="H27" s="8">
        <f t="shared" si="0"/>
        <v>143.06592560561188</v>
      </c>
      <c r="I27" s="8">
        <f t="shared" si="2"/>
        <v>7.7272143080806757</v>
      </c>
      <c r="J27" s="6">
        <f t="shared" si="1"/>
        <v>9.1589374290000016</v>
      </c>
      <c r="K27" s="6">
        <v>2.3322597900000002</v>
      </c>
      <c r="L27" s="6">
        <v>6.1413334050000001</v>
      </c>
      <c r="M27" s="16">
        <v>1.6666386204567507</v>
      </c>
      <c r="N27" s="16">
        <v>11.583278255951024</v>
      </c>
      <c r="O27" s="16">
        <v>5.5481206391711835</v>
      </c>
      <c r="P27" s="16">
        <v>10.000160282745352</v>
      </c>
      <c r="Q27" s="16">
        <v>3.5395833333333333</v>
      </c>
      <c r="R27" s="16">
        <v>-14.071620720974254</v>
      </c>
      <c r="S27" s="25">
        <v>1.5614298054047904</v>
      </c>
      <c r="T27" s="38">
        <f t="shared" si="3"/>
        <v>7.5454743411051339</v>
      </c>
      <c r="U27" s="25">
        <v>4.7806856940513898</v>
      </c>
      <c r="V27" s="25">
        <v>4.1231593038821845</v>
      </c>
    </row>
    <row r="28" spans="1:22">
      <c r="A28" s="5" t="s">
        <v>25</v>
      </c>
      <c r="B28" s="8">
        <v>5.583333333333333</v>
      </c>
      <c r="C28" s="6">
        <v>71.244704940816845</v>
      </c>
      <c r="D28" s="7">
        <v>61.678230901663177</v>
      </c>
      <c r="E28" s="6">
        <v>66.872364696154605</v>
      </c>
      <c r="F28" s="6">
        <v>106.09196635735601</v>
      </c>
      <c r="G28" s="8">
        <v>2.8146872104503688</v>
      </c>
      <c r="H28" s="8">
        <f t="shared" si="0"/>
        <v>146.5902556050381</v>
      </c>
      <c r="I28" s="8">
        <f t="shared" si="2"/>
        <v>8.4261424654773975</v>
      </c>
      <c r="J28" s="6">
        <f t="shared" si="1"/>
        <v>10.223848998999998</v>
      </c>
      <c r="K28" s="6">
        <v>3.3724901919999999</v>
      </c>
      <c r="L28" s="6">
        <v>6.0629273909999997</v>
      </c>
      <c r="M28" s="16">
        <v>2.3905139756913663</v>
      </c>
      <c r="N28" s="16">
        <v>11.802513255454672</v>
      </c>
      <c r="O28" s="16">
        <v>6.1311315370778718</v>
      </c>
      <c r="P28" s="16">
        <v>5.0748989171661707</v>
      </c>
      <c r="Q28" s="16">
        <v>3.9511111111111119</v>
      </c>
      <c r="R28" s="16">
        <v>-9.8879936949917138</v>
      </c>
      <c r="S28" s="25">
        <v>1.8432772822411847</v>
      </c>
      <c r="T28" s="38">
        <f t="shared" si="3"/>
        <v>8.5247402150882721</v>
      </c>
      <c r="U28" s="25">
        <v>5.5585119011136719</v>
      </c>
      <c r="V28" s="25">
        <v>5.3351677749751802</v>
      </c>
    </row>
    <row r="29" spans="1:22">
      <c r="A29" s="5" t="s">
        <v>26</v>
      </c>
      <c r="B29" s="8">
        <v>6.25</v>
      </c>
      <c r="C29" s="6">
        <v>72.126255479503769</v>
      </c>
      <c r="D29" s="7">
        <v>63.031800195047275</v>
      </c>
      <c r="E29" s="6">
        <v>68.065861586518437</v>
      </c>
      <c r="F29" s="6">
        <v>107.60134988170466</v>
      </c>
      <c r="G29" s="8">
        <v>2.9021930014430013</v>
      </c>
      <c r="H29" s="8">
        <f t="shared" si="0"/>
        <v>147.51432390620411</v>
      </c>
      <c r="I29" s="8">
        <f t="shared" si="2"/>
        <v>7.6536761163755358</v>
      </c>
      <c r="J29" s="6">
        <f t="shared" si="1"/>
        <v>2.545442651000001</v>
      </c>
      <c r="K29" s="6">
        <v>2.4638513290000001</v>
      </c>
      <c r="L29" s="6">
        <v>6.179998103</v>
      </c>
      <c r="M29" s="16">
        <v>5.3347129105886459</v>
      </c>
      <c r="N29" s="16">
        <v>10.833126613520761</v>
      </c>
      <c r="O29" s="16">
        <v>7.5674181452354494</v>
      </c>
      <c r="P29" s="16">
        <v>20.327167999041464</v>
      </c>
      <c r="Q29" s="16">
        <v>4.5152777777777775</v>
      </c>
      <c r="R29" s="16">
        <v>13.027625231747407</v>
      </c>
      <c r="S29" s="25">
        <v>2.7491823047292696</v>
      </c>
      <c r="T29" s="38">
        <f t="shared" si="3"/>
        <v>8.7791602391618255</v>
      </c>
      <c r="U29" s="25">
        <v>6.0918802438632458</v>
      </c>
      <c r="V29" s="25">
        <v>8.7125990923983654</v>
      </c>
    </row>
    <row r="30" spans="1:22">
      <c r="A30" s="5" t="s">
        <v>27</v>
      </c>
      <c r="B30" s="8">
        <v>6.5</v>
      </c>
      <c r="C30" s="6">
        <v>73.377282681748454</v>
      </c>
      <c r="D30" s="7">
        <v>63.885251570056617</v>
      </c>
      <c r="E30" s="6">
        <v>69.101034400000756</v>
      </c>
      <c r="F30" s="6">
        <v>106.9567125055343</v>
      </c>
      <c r="G30" s="8">
        <v>3.0936076599326601</v>
      </c>
      <c r="H30" s="8">
        <f t="shared" si="0"/>
        <v>147.78335570941954</v>
      </c>
      <c r="I30" s="8">
        <f t="shared" si="2"/>
        <v>5.5854656856067777</v>
      </c>
      <c r="J30" s="6">
        <f t="shared" si="1"/>
        <v>0.73150503199999939</v>
      </c>
      <c r="K30" s="6">
        <v>1.1222891610000001</v>
      </c>
      <c r="L30" s="6">
        <v>6.0977537039999996</v>
      </c>
      <c r="M30" s="16">
        <v>7.23179124792932</v>
      </c>
      <c r="N30" s="16">
        <v>7.3920149865345008</v>
      </c>
      <c r="O30" s="16">
        <v>7.2980636558199086</v>
      </c>
      <c r="P30" s="16">
        <v>5.8467872968363421</v>
      </c>
      <c r="Q30" s="16">
        <v>4.0598611111111111</v>
      </c>
      <c r="R30" s="16">
        <v>29.108779508442595</v>
      </c>
      <c r="S30" s="25">
        <v>4.1317857451431017</v>
      </c>
      <c r="T30" s="38">
        <f t="shared" si="3"/>
        <v>8.6299739882863378</v>
      </c>
      <c r="U30" s="25">
        <v>6.6329642499962205</v>
      </c>
      <c r="V30" s="25">
        <v>10.14972537807537</v>
      </c>
    </row>
    <row r="31" spans="1:22">
      <c r="A31" s="5" t="s">
        <v>28</v>
      </c>
      <c r="B31" s="8">
        <v>6.25</v>
      </c>
      <c r="C31" s="6">
        <v>73.992794338251713</v>
      </c>
      <c r="D31" s="7">
        <v>64.079132753979721</v>
      </c>
      <c r="E31" s="6">
        <v>69.459918771433934</v>
      </c>
      <c r="F31" s="6">
        <v>100.57061319931996</v>
      </c>
      <c r="G31" s="8">
        <v>3.1873409090909086</v>
      </c>
      <c r="H31" s="8">
        <f t="shared" si="0"/>
        <v>148.09617721463121</v>
      </c>
      <c r="I31" s="8">
        <f t="shared" si="2"/>
        <v>3.5160375104874078</v>
      </c>
      <c r="J31" s="6">
        <f t="shared" si="1"/>
        <v>0.84939513499999908</v>
      </c>
      <c r="K31" s="6">
        <v>-0.170479835</v>
      </c>
      <c r="L31" s="6">
        <v>6.0204711189999998</v>
      </c>
      <c r="M31" s="16">
        <v>3.4481751683969053</v>
      </c>
      <c r="N31" s="16">
        <v>-0.72126831330221464</v>
      </c>
      <c r="O31" s="16">
        <v>1.7070367533073449</v>
      </c>
      <c r="P31" s="16">
        <v>-10.577126167093819</v>
      </c>
      <c r="Q31" s="16">
        <v>3.2008333333333332</v>
      </c>
      <c r="R31" s="16">
        <v>12.681632404608667</v>
      </c>
      <c r="S31" s="25">
        <v>4.585001854587234</v>
      </c>
      <c r="T31" s="38">
        <f t="shared" si="3"/>
        <v>6.3968105204763788</v>
      </c>
      <c r="U31" s="25">
        <v>5.6492957167343372</v>
      </c>
      <c r="V31" s="25">
        <v>4.5917055431069276</v>
      </c>
    </row>
    <row r="32" spans="1:22">
      <c r="A32" s="5" t="s">
        <v>29</v>
      </c>
      <c r="B32" s="8">
        <v>4</v>
      </c>
      <c r="C32" s="6">
        <v>74.480696847721688</v>
      </c>
      <c r="D32" s="7">
        <v>63.851621120097462</v>
      </c>
      <c r="E32" s="6">
        <v>69.523678251782158</v>
      </c>
      <c r="F32" s="6">
        <v>98.595989828590405</v>
      </c>
      <c r="G32" s="8">
        <v>3.0231837301587299</v>
      </c>
      <c r="H32" s="8">
        <f t="shared" si="0"/>
        <v>147.70973705038887</v>
      </c>
      <c r="I32" s="8">
        <f t="shared" si="2"/>
        <v>0.76368066944847612</v>
      </c>
      <c r="J32" s="6">
        <f t="shared" si="1"/>
        <v>-1.0396763599999996</v>
      </c>
      <c r="K32" s="6">
        <v>-1.943322199</v>
      </c>
      <c r="L32" s="6">
        <v>6.0516930960000002</v>
      </c>
      <c r="M32" s="16">
        <v>2.1513960225089335</v>
      </c>
      <c r="N32" s="16">
        <v>-4.0673954239412113</v>
      </c>
      <c r="O32" s="16">
        <v>-0.44225112452408455</v>
      </c>
      <c r="P32" s="16">
        <v>-14.761417848894599</v>
      </c>
      <c r="Q32" s="16">
        <v>2.6534722222222218</v>
      </c>
      <c r="R32" s="16">
        <v>-19.063559777527317</v>
      </c>
      <c r="S32" s="25">
        <v>4.5238875932211764</v>
      </c>
      <c r="T32" s="38">
        <f t="shared" si="3"/>
        <v>3.5237557670864987</v>
      </c>
      <c r="U32" s="25">
        <v>3.9739814623674929</v>
      </c>
      <c r="V32" s="25">
        <v>-0.73833538930411224</v>
      </c>
    </row>
    <row r="33" spans="1:22">
      <c r="A33" s="5" t="s">
        <v>30</v>
      </c>
      <c r="B33" s="8">
        <v>1.5</v>
      </c>
      <c r="C33" s="6">
        <v>74.665412440475436</v>
      </c>
      <c r="D33" s="7">
        <v>63.476026189339528</v>
      </c>
      <c r="E33" s="6">
        <v>69.369401547223859</v>
      </c>
      <c r="F33" s="6">
        <v>98.568469007573711</v>
      </c>
      <c r="G33" s="8">
        <v>2.9575689033189039</v>
      </c>
      <c r="H33" s="8">
        <f t="shared" si="0"/>
        <v>149.26812556888456</v>
      </c>
      <c r="I33" s="8">
        <f t="shared" si="2"/>
        <v>1.1889026205994782</v>
      </c>
      <c r="J33" s="6">
        <f t="shared" si="1"/>
        <v>4.2873943820000004</v>
      </c>
      <c r="K33" s="6">
        <v>-2.3527419119999999</v>
      </c>
      <c r="L33" s="6">
        <v>5.9250732340000001</v>
      </c>
      <c r="M33" s="16">
        <v>1.3047673026159279</v>
      </c>
      <c r="N33" s="16">
        <v>-3.602089228087102</v>
      </c>
      <c r="O33" s="16">
        <v>-0.71715052268750412</v>
      </c>
      <c r="P33" s="16">
        <v>-4.7523269328541229</v>
      </c>
      <c r="Q33" s="16">
        <v>2.1014583333333334</v>
      </c>
      <c r="R33" s="16">
        <v>-8.402985515913775</v>
      </c>
      <c r="S33" s="25">
        <v>3.5094845854984014</v>
      </c>
      <c r="T33" s="38">
        <f t="shared" si="3"/>
        <v>0.70476488521291003</v>
      </c>
      <c r="U33" s="25">
        <v>1.9114654863918501</v>
      </c>
      <c r="V33" s="25">
        <v>-6.3723282641077965</v>
      </c>
    </row>
    <row r="34" spans="1:22">
      <c r="A34" s="5" t="s">
        <v>31</v>
      </c>
      <c r="B34" s="8">
        <v>1.25</v>
      </c>
      <c r="C34" s="6">
        <v>74.772117739076791</v>
      </c>
      <c r="D34" s="7">
        <v>63.435106428402797</v>
      </c>
      <c r="E34" s="6">
        <v>69.387429909571367</v>
      </c>
      <c r="F34" s="6">
        <v>98.697425981988303</v>
      </c>
      <c r="G34" s="8">
        <v>2.8779162280701756</v>
      </c>
      <c r="H34" s="8">
        <f t="shared" si="0"/>
        <v>152.43961959247878</v>
      </c>
      <c r="I34" s="8">
        <f t="shared" si="2"/>
        <v>3.1507363334032306</v>
      </c>
      <c r="J34" s="6">
        <f t="shared" si="1"/>
        <v>8.7735013709999983</v>
      </c>
      <c r="K34" s="6">
        <v>-1.5226864870000001</v>
      </c>
      <c r="L34" s="6">
        <v>5.4532796709999998</v>
      </c>
      <c r="M34" s="16">
        <v>0.809634798464276</v>
      </c>
      <c r="N34" s="16">
        <v>1.6093671337220172</v>
      </c>
      <c r="O34" s="16">
        <v>1.1326096828461418</v>
      </c>
      <c r="P34" s="16">
        <v>-0.20703544088470638</v>
      </c>
      <c r="Q34" s="16">
        <v>1.9788888888888891</v>
      </c>
      <c r="R34" s="16">
        <v>-10.34529059338074</v>
      </c>
      <c r="S34" s="25">
        <v>1.9236026892440972</v>
      </c>
      <c r="T34" s="38">
        <f t="shared" si="3"/>
        <v>-0.70461511943831567</v>
      </c>
      <c r="U34" s="25">
        <v>0.41483504884880507</v>
      </c>
      <c r="V34" s="25">
        <v>-7.7407786885245855</v>
      </c>
    </row>
    <row r="35" spans="1:22">
      <c r="A35" s="5" t="s">
        <v>32</v>
      </c>
      <c r="B35" s="8">
        <v>1.25</v>
      </c>
      <c r="C35" s="6">
        <v>74.973535159896969</v>
      </c>
      <c r="D35" s="7">
        <v>64.371757218875544</v>
      </c>
      <c r="E35" s="6">
        <v>69.929035076696778</v>
      </c>
      <c r="F35" s="6">
        <v>100.14017138917296</v>
      </c>
      <c r="G35" s="8">
        <v>2.8499025362318839</v>
      </c>
      <c r="H35" s="8">
        <f t="shared" si="0"/>
        <v>155.47341979704433</v>
      </c>
      <c r="I35" s="8">
        <f t="shared" si="2"/>
        <v>4.9813862323545948</v>
      </c>
      <c r="J35" s="6">
        <f t="shared" si="1"/>
        <v>8.2014748090000005</v>
      </c>
      <c r="K35" s="6">
        <v>-0.87980252299999995</v>
      </c>
      <c r="L35" s="6">
        <v>5.6299389529999999</v>
      </c>
      <c r="M35" s="16">
        <v>1.0974870519054436</v>
      </c>
      <c r="N35" s="16">
        <v>5.2949656359804864</v>
      </c>
      <c r="O35" s="16">
        <v>2.7822275644289629</v>
      </c>
      <c r="P35" s="16">
        <v>1.9464149618643845</v>
      </c>
      <c r="Q35" s="16">
        <v>2.203125</v>
      </c>
      <c r="R35" s="16">
        <v>-3.8371250305425875</v>
      </c>
      <c r="S35" s="25">
        <v>1.3395911647369196</v>
      </c>
      <c r="T35" s="38">
        <f t="shared" si="3"/>
        <v>0.45666108812567074</v>
      </c>
      <c r="U35" s="25">
        <v>0.67917202673157817</v>
      </c>
      <c r="V35" s="25">
        <v>-4.6675798124538925</v>
      </c>
    </row>
    <row r="36" spans="1:22">
      <c r="A36" s="5" t="s">
        <v>33</v>
      </c>
      <c r="B36" s="8">
        <v>1.5</v>
      </c>
      <c r="C36" s="6">
        <v>75.279191762828461</v>
      </c>
      <c r="D36" s="7">
        <v>64.86245237343735</v>
      </c>
      <c r="E36" s="6">
        <v>70.32273606183351</v>
      </c>
      <c r="F36" s="6">
        <v>100.84525580242324</v>
      </c>
      <c r="G36" s="8">
        <v>2.8411333333333331</v>
      </c>
      <c r="H36" s="8">
        <f t="shared" si="0"/>
        <v>159.34650568410288</v>
      </c>
      <c r="I36" s="8">
        <f t="shared" si="2"/>
        <v>7.8781323872672715</v>
      </c>
      <c r="J36" s="6">
        <f t="shared" si="1"/>
        <v>10.343199188</v>
      </c>
      <c r="K36" s="6">
        <v>0.40246486799999998</v>
      </c>
      <c r="L36" s="6">
        <v>5.2141296239999999</v>
      </c>
      <c r="M36" s="16">
        <v>1.0102554202219949</v>
      </c>
      <c r="N36" s="16">
        <v>2.1022435625793534</v>
      </c>
      <c r="O36" s="16">
        <v>1.454173909673151</v>
      </c>
      <c r="P36" s="16">
        <v>8.5895476700507558</v>
      </c>
      <c r="Q36" s="16">
        <v>2.4958333333333331</v>
      </c>
      <c r="R36" s="16">
        <v>-1.2251382285879853</v>
      </c>
      <c r="S36" s="25">
        <v>1.0553798057244768</v>
      </c>
      <c r="T36" s="38">
        <f t="shared" si="3"/>
        <v>1.5830941103885721</v>
      </c>
      <c r="U36" s="25">
        <v>1.1552314281574327</v>
      </c>
      <c r="V36" s="25">
        <v>1.281137489262929</v>
      </c>
    </row>
    <row r="37" spans="1:22">
      <c r="A37" s="5" t="s">
        <v>34</v>
      </c>
      <c r="B37" s="8">
        <v>2.5</v>
      </c>
      <c r="C37" s="6">
        <v>75.506200057353283</v>
      </c>
      <c r="D37" s="7">
        <v>65.765917991384285</v>
      </c>
      <c r="E37" s="6">
        <v>70.871613861951403</v>
      </c>
      <c r="F37" s="6">
        <v>101.62164172166962</v>
      </c>
      <c r="G37" s="8">
        <v>2.8051586542112852</v>
      </c>
      <c r="H37" s="8">
        <f t="shared" si="0"/>
        <v>161.12188432387097</v>
      </c>
      <c r="I37" s="8">
        <f t="shared" si="2"/>
        <v>7.9412525010345405</v>
      </c>
      <c r="J37" s="6">
        <f t="shared" si="1"/>
        <v>4.5316852909999996</v>
      </c>
      <c r="K37" s="6">
        <v>0.113706453</v>
      </c>
      <c r="L37" s="6">
        <v>5.6867189509999996</v>
      </c>
      <c r="M37" s="16">
        <v>1.528142937645427</v>
      </c>
      <c r="N37" s="16">
        <v>5.8116050116044704</v>
      </c>
      <c r="O37" s="16">
        <v>3.2603958237578112</v>
      </c>
      <c r="P37" s="16">
        <v>0.89075826026394633</v>
      </c>
      <c r="Q37" s="16">
        <v>2.5687499999999996</v>
      </c>
      <c r="R37" s="16">
        <v>-4.9694474254780685</v>
      </c>
      <c r="S37" s="25">
        <v>1.1110402376544259</v>
      </c>
      <c r="T37" s="38">
        <f t="shared" si="3"/>
        <v>3.6074907953663455</v>
      </c>
      <c r="U37" s="25">
        <v>2.1534964727419892</v>
      </c>
      <c r="V37" s="25">
        <v>2.7490518915918916</v>
      </c>
    </row>
    <row r="38" spans="1:22">
      <c r="A38" s="5" t="s">
        <v>35</v>
      </c>
      <c r="B38" s="8">
        <v>3</v>
      </c>
      <c r="C38" s="6">
        <v>75.748645364338358</v>
      </c>
      <c r="D38" s="7">
        <v>65.485262410878804</v>
      </c>
      <c r="E38" s="6">
        <v>70.865159174506488</v>
      </c>
      <c r="F38" s="6">
        <v>102.505110780577</v>
      </c>
      <c r="G38" s="8">
        <v>2.8042484126984122</v>
      </c>
      <c r="H38" s="8">
        <f t="shared" si="0"/>
        <v>163.48216521038799</v>
      </c>
      <c r="I38" s="8">
        <f t="shared" si="2"/>
        <v>7.2438816414194491</v>
      </c>
      <c r="J38" s="6">
        <f t="shared" si="1"/>
        <v>5.9896345609999999</v>
      </c>
      <c r="K38" s="6">
        <v>0.17664464299999999</v>
      </c>
      <c r="L38" s="6">
        <v>5.7378818010000003</v>
      </c>
      <c r="M38" s="16">
        <v>1.6635555087269216</v>
      </c>
      <c r="N38" s="16">
        <v>0.10973066009145604</v>
      </c>
      <c r="O38" s="16">
        <v>1.0233146443038965</v>
      </c>
      <c r="P38" s="16">
        <v>6.7125231763103033</v>
      </c>
      <c r="Q38" s="16">
        <v>2.5130555555555554</v>
      </c>
      <c r="R38" s="16">
        <v>-0.12973220792187323</v>
      </c>
      <c r="S38" s="25">
        <v>1.3244818856927854</v>
      </c>
      <c r="T38" s="38">
        <f t="shared" si="3"/>
        <v>3.2318949205042458</v>
      </c>
      <c r="U38" s="25">
        <v>2.1258857001889675</v>
      </c>
      <c r="V38" s="25">
        <v>4.4856597299128165</v>
      </c>
    </row>
    <row r="39" spans="1:22">
      <c r="A39" s="5" t="s">
        <v>36</v>
      </c>
      <c r="B39" s="8">
        <v>3.5</v>
      </c>
      <c r="C39" s="6">
        <v>76.120755279565444</v>
      </c>
      <c r="D39" s="7">
        <v>66.571958632394754</v>
      </c>
      <c r="E39" s="6">
        <v>71.577280991659961</v>
      </c>
      <c r="F39" s="6">
        <v>104.41372439651703</v>
      </c>
      <c r="G39" s="8">
        <v>2.778987974465148</v>
      </c>
      <c r="H39" s="8">
        <f t="shared" si="0"/>
        <v>166.59192470847239</v>
      </c>
      <c r="I39" s="8">
        <f t="shared" si="2"/>
        <v>7.1513863436863971</v>
      </c>
      <c r="J39" s="6">
        <f t="shared" si="1"/>
        <v>7.8286726590000004</v>
      </c>
      <c r="K39" s="6">
        <v>0.80231168900000005</v>
      </c>
      <c r="L39" s="6">
        <v>5.3260044750000004</v>
      </c>
      <c r="M39" s="16">
        <v>1.9727134154122083</v>
      </c>
      <c r="N39" s="16">
        <v>6.3470521950612646</v>
      </c>
      <c r="O39" s="16">
        <v>3.748280909670032</v>
      </c>
      <c r="P39" s="16">
        <v>9.1447818589086349</v>
      </c>
      <c r="Q39" s="16">
        <v>2.9527777777777779</v>
      </c>
      <c r="R39" s="16">
        <v>-3.5547731488772216</v>
      </c>
      <c r="S39" s="25">
        <v>1.543071394679596</v>
      </c>
      <c r="T39" s="38">
        <f t="shared" si="3"/>
        <v>3.4179607774852627</v>
      </c>
      <c r="U39" s="25">
        <v>2.3650155888409907</v>
      </c>
      <c r="V39" s="25">
        <v>6.2831564986737476</v>
      </c>
    </row>
    <row r="40" spans="1:22">
      <c r="A40" s="5" t="s">
        <v>37</v>
      </c>
      <c r="B40" s="8">
        <v>4.166666666666667</v>
      </c>
      <c r="C40" s="6">
        <v>76.700557155546377</v>
      </c>
      <c r="D40" s="7">
        <v>67.884374831458828</v>
      </c>
      <c r="E40" s="6">
        <v>72.505672796076112</v>
      </c>
      <c r="F40" s="6">
        <v>105.90443556133994</v>
      </c>
      <c r="G40" s="8">
        <v>2.7848851294903927</v>
      </c>
      <c r="H40" s="8">
        <f t="shared" si="0"/>
        <v>167.76894185775606</v>
      </c>
      <c r="I40" s="8">
        <f t="shared" si="2"/>
        <v>5.2856108375230093</v>
      </c>
      <c r="J40" s="6">
        <f t="shared" si="1"/>
        <v>2.8562006899999997</v>
      </c>
      <c r="K40" s="6">
        <v>0.12620836299999999</v>
      </c>
      <c r="L40" s="6">
        <v>5.5606139939999997</v>
      </c>
      <c r="M40" s="16">
        <v>2.317311666254751</v>
      </c>
      <c r="N40" s="16">
        <v>7.535170107315059</v>
      </c>
      <c r="O40" s="16">
        <v>4.4448316861253057</v>
      </c>
      <c r="P40" s="16">
        <v>6.9179012524099415</v>
      </c>
      <c r="Q40" s="16">
        <v>3.1451388888888894</v>
      </c>
      <c r="R40" s="16">
        <v>0.85152620268273971</v>
      </c>
      <c r="S40" s="25">
        <v>1.8699770533025406</v>
      </c>
      <c r="T40" s="38">
        <f t="shared" si="3"/>
        <v>4.6589704018946634</v>
      </c>
      <c r="U40" s="25">
        <v>3.1111939651506271</v>
      </c>
      <c r="V40" s="25">
        <v>5.8717384243386794</v>
      </c>
    </row>
    <row r="41" spans="1:22">
      <c r="A41" s="5" t="s">
        <v>38</v>
      </c>
      <c r="B41" s="8">
        <v>4.25</v>
      </c>
      <c r="C41" s="6">
        <v>77.151246530477223</v>
      </c>
      <c r="D41" s="7">
        <v>69.129509840506088</v>
      </c>
      <c r="E41" s="6">
        <v>73.334372452838238</v>
      </c>
      <c r="F41" s="6">
        <v>106.99993001837565</v>
      </c>
      <c r="G41" s="8">
        <v>2.741512550315182</v>
      </c>
      <c r="H41" s="8">
        <f t="shared" si="0"/>
        <v>169.97751306282476</v>
      </c>
      <c r="I41" s="8">
        <f t="shared" si="2"/>
        <v>5.4962296252401615</v>
      </c>
      <c r="J41" s="6">
        <f t="shared" si="1"/>
        <v>5.3706409179999994</v>
      </c>
      <c r="K41" s="6">
        <v>3.4480059E-2</v>
      </c>
      <c r="L41" s="6">
        <v>5.7375541339999998</v>
      </c>
      <c r="M41" s="16">
        <v>2.7110140992856691</v>
      </c>
      <c r="N41" s="16">
        <v>7.5426874780065489</v>
      </c>
      <c r="O41" s="16">
        <v>4.697254110926341</v>
      </c>
      <c r="P41" s="16">
        <v>2.546459664156453</v>
      </c>
      <c r="Q41" s="16">
        <v>2.8954166666666672</v>
      </c>
      <c r="R41" s="16">
        <v>-6.0856820466085981</v>
      </c>
      <c r="S41" s="25">
        <v>2.1654028916463952</v>
      </c>
      <c r="T41" s="38">
        <f t="shared" si="3"/>
        <v>5.114490836366727</v>
      </c>
      <c r="U41" s="25">
        <v>3.4680328484925305</v>
      </c>
      <c r="V41" s="25">
        <v>6.3034515042941219</v>
      </c>
    </row>
    <row r="42" spans="1:22">
      <c r="A42" s="5" t="s">
        <v>39</v>
      </c>
      <c r="B42" s="8">
        <v>4.25</v>
      </c>
      <c r="C42" s="6">
        <v>77.575141839600633</v>
      </c>
      <c r="D42" s="7">
        <v>70.215468929283006</v>
      </c>
      <c r="E42" s="6">
        <v>74.073288583009358</v>
      </c>
      <c r="F42" s="6">
        <v>107.87221127327943</v>
      </c>
      <c r="G42" s="8">
        <v>2.7110135129490396</v>
      </c>
      <c r="H42" s="8">
        <f t="shared" si="0"/>
        <v>172.65929213289766</v>
      </c>
      <c r="I42" s="8">
        <f t="shared" si="2"/>
        <v>5.613533996628604</v>
      </c>
      <c r="J42" s="6">
        <f t="shared" si="1"/>
        <v>6.4618334209999997</v>
      </c>
      <c r="K42" s="6">
        <v>0.252084743</v>
      </c>
      <c r="L42" s="6">
        <v>5.5914146850000002</v>
      </c>
      <c r="M42" s="16">
        <v>2.7220328114499592</v>
      </c>
      <c r="N42" s="16">
        <v>8.6999689138991485</v>
      </c>
      <c r="O42" s="16">
        <v>5.1903660310137045</v>
      </c>
      <c r="P42" s="16">
        <v>2.275179120807036</v>
      </c>
      <c r="Q42" s="16">
        <v>2.8874999999999997</v>
      </c>
      <c r="R42" s="16">
        <v>-4.3762489687569577</v>
      </c>
      <c r="S42" s="25">
        <v>2.4302964696073515</v>
      </c>
      <c r="T42" s="38">
        <f t="shared" si="3"/>
        <v>7.2233145966876151</v>
      </c>
      <c r="U42" s="25">
        <v>4.518887968162999</v>
      </c>
      <c r="V42" s="25">
        <v>5.1807057644274179</v>
      </c>
    </row>
    <row r="43" spans="1:22">
      <c r="A43" s="5" t="s">
        <v>40</v>
      </c>
      <c r="B43" s="8">
        <v>4.25</v>
      </c>
      <c r="C43" s="6">
        <v>77.90441677620305</v>
      </c>
      <c r="D43" s="7">
        <v>70.936451048170554</v>
      </c>
      <c r="E43" s="6">
        <v>74.588944230905668</v>
      </c>
      <c r="F43" s="6">
        <v>107.90677605280285</v>
      </c>
      <c r="G43" s="8">
        <v>2.6823943001442996</v>
      </c>
      <c r="H43" s="8">
        <f t="shared" si="0"/>
        <v>175.05447821238374</v>
      </c>
      <c r="I43" s="8">
        <f t="shared" si="2"/>
        <v>5.0798101520949501</v>
      </c>
      <c r="J43" s="6">
        <f t="shared" si="1"/>
        <v>5.665467027</v>
      </c>
      <c r="K43" s="6">
        <v>0.31895210499999999</v>
      </c>
      <c r="L43" s="6">
        <v>5.3979975790000001</v>
      </c>
      <c r="M43" s="16">
        <v>1.6678086558068905</v>
      </c>
      <c r="N43" s="16">
        <v>3.1979565310246594</v>
      </c>
      <c r="O43" s="16">
        <v>2.3106882615516078</v>
      </c>
      <c r="P43" s="16">
        <v>-3.4639667878930913</v>
      </c>
      <c r="Q43" s="16">
        <v>2.7402777777777776</v>
      </c>
      <c r="R43" s="16">
        <v>-4.1562624849048717</v>
      </c>
      <c r="S43" s="25">
        <v>2.3536422252716349</v>
      </c>
      <c r="T43" s="38">
        <f t="shared" si="3"/>
        <v>6.5560522860326245</v>
      </c>
      <c r="U43" s="25">
        <v>4.1549235874843493</v>
      </c>
      <c r="V43" s="25">
        <v>2.0017677949357937</v>
      </c>
    </row>
    <row r="44" spans="1:22">
      <c r="A44" s="5" t="s">
        <v>41</v>
      </c>
      <c r="B44" s="8">
        <v>4.25</v>
      </c>
      <c r="C44" s="6">
        <v>78.625792376810693</v>
      </c>
      <c r="D44" s="7">
        <v>71.970572155077249</v>
      </c>
      <c r="E44" s="6">
        <v>75.459129280392787</v>
      </c>
      <c r="F44" s="6">
        <v>108.95201450218462</v>
      </c>
      <c r="G44" s="8">
        <v>2.6656251683501688</v>
      </c>
      <c r="H44" s="8">
        <f t="shared" si="0"/>
        <v>177.29492236033784</v>
      </c>
      <c r="I44" s="8">
        <f t="shared" si="2"/>
        <v>5.6780357538753776</v>
      </c>
      <c r="J44" s="6">
        <f t="shared" si="1"/>
        <v>5.2185445450000003</v>
      </c>
      <c r="K44" s="6">
        <v>0.14106777700000001</v>
      </c>
      <c r="L44" s="6">
        <v>5.9300818570000002</v>
      </c>
      <c r="M44" s="16">
        <v>2.8635210564944114</v>
      </c>
      <c r="N44" s="16">
        <v>5.9146437958767617</v>
      </c>
      <c r="O44" s="16">
        <v>4.1442157918218925</v>
      </c>
      <c r="P44" s="16">
        <v>2.6978894443063339</v>
      </c>
      <c r="Q44" s="16">
        <v>2.9722222222222228</v>
      </c>
      <c r="R44" s="16">
        <v>-2.477269870287313</v>
      </c>
      <c r="S44" s="25">
        <v>2.4899704473994699</v>
      </c>
      <c r="T44" s="38">
        <f t="shared" si="3"/>
        <v>6.0193488321333035</v>
      </c>
      <c r="U44" s="25">
        <v>4.0798971919694171</v>
      </c>
      <c r="V44" s="25">
        <v>0.98002454322334565</v>
      </c>
    </row>
    <row r="45" spans="1:22">
      <c r="A45" s="5" t="s">
        <v>42</v>
      </c>
      <c r="B45" s="8">
        <v>4.25</v>
      </c>
      <c r="C45" s="6">
        <v>78.950666969640352</v>
      </c>
      <c r="D45" s="7">
        <v>72.564414101672867</v>
      </c>
      <c r="E45" s="6">
        <v>75.911982958051283</v>
      </c>
      <c r="F45" s="6">
        <v>108.55230206687118</v>
      </c>
      <c r="G45" s="8">
        <v>2.6179412698412698</v>
      </c>
      <c r="H45" s="8">
        <f t="shared" si="0"/>
        <v>180.53890954718722</v>
      </c>
      <c r="I45" s="8">
        <f t="shared" si="2"/>
        <v>6.2134080526633539</v>
      </c>
      <c r="J45" s="6">
        <f t="shared" si="1"/>
        <v>7.5221819139999999</v>
      </c>
      <c r="K45" s="6">
        <v>0.75744769000000001</v>
      </c>
      <c r="L45" s="6">
        <v>5.0566622619999997</v>
      </c>
      <c r="M45" s="16">
        <v>2.03631718744548</v>
      </c>
      <c r="N45" s="16">
        <v>2.9460404576182819</v>
      </c>
      <c r="O45" s="16">
        <v>2.4214846729926798</v>
      </c>
      <c r="P45" s="16">
        <v>-4.0486391712654335</v>
      </c>
      <c r="Q45" s="16">
        <v>2.8447916666666671</v>
      </c>
      <c r="R45" s="16">
        <v>-6.9656608983449386</v>
      </c>
      <c r="S45" s="25">
        <v>2.3212430196898559</v>
      </c>
      <c r="T45" s="38">
        <f t="shared" si="3"/>
        <v>4.9687959152201415</v>
      </c>
      <c r="U45" s="25">
        <v>3.5096400626789093</v>
      </c>
      <c r="V45" s="25">
        <v>-0.68425866332441077</v>
      </c>
    </row>
    <row r="46" spans="1:22">
      <c r="A46" s="5" t="s">
        <v>43</v>
      </c>
      <c r="B46" s="8">
        <v>4.25</v>
      </c>
      <c r="C46" s="6">
        <v>79.080049651745114</v>
      </c>
      <c r="D46" s="7">
        <v>72.997235642295934</v>
      </c>
      <c r="E46" s="6">
        <v>76.185746833155676</v>
      </c>
      <c r="F46" s="6">
        <v>108.60359517833349</v>
      </c>
      <c r="G46" s="8">
        <v>2.5843712962962964</v>
      </c>
      <c r="H46" s="8">
        <f t="shared" si="0"/>
        <v>181.65414599116946</v>
      </c>
      <c r="I46" s="8">
        <f t="shared" si="2"/>
        <v>5.2095973214973981</v>
      </c>
      <c r="J46" s="6">
        <f t="shared" si="1"/>
        <v>2.4938950449999999</v>
      </c>
      <c r="K46" s="6">
        <v>5.4054479000000002E-2</v>
      </c>
      <c r="L46" s="6">
        <v>5.3074678889999998</v>
      </c>
      <c r="M46" s="16">
        <v>1.2905399039575327</v>
      </c>
      <c r="N46" s="16">
        <v>4.2204580598250052</v>
      </c>
      <c r="O46" s="16">
        <v>2.5273549430947062</v>
      </c>
      <c r="P46" s="16">
        <v>-2.1180994745048087</v>
      </c>
      <c r="Q46" s="16">
        <v>2.7166666666666663</v>
      </c>
      <c r="R46" s="16">
        <v>-5.0313996469311899</v>
      </c>
      <c r="S46" s="25">
        <v>1.9628879192915338</v>
      </c>
      <c r="T46" s="38">
        <f t="shared" si="3"/>
        <v>3.961757651742758</v>
      </c>
      <c r="U46" s="25">
        <v>2.8482118112901134</v>
      </c>
      <c r="V46" s="25">
        <v>-1.7684210526315858</v>
      </c>
    </row>
    <row r="47" spans="1:22">
      <c r="A47" s="5" t="s">
        <v>44</v>
      </c>
      <c r="B47" s="8">
        <v>4.25</v>
      </c>
      <c r="C47" s="6">
        <v>79.690638215152489</v>
      </c>
      <c r="D47" s="7">
        <v>73.103124998607598</v>
      </c>
      <c r="E47" s="6">
        <v>76.556191223920607</v>
      </c>
      <c r="F47" s="6">
        <v>108.90870100089866</v>
      </c>
      <c r="G47" s="8">
        <v>2.5746363636363641</v>
      </c>
      <c r="H47" s="8">
        <f t="shared" si="0"/>
        <v>185.09084394393591</v>
      </c>
      <c r="I47" s="8">
        <f t="shared" si="2"/>
        <v>5.7332813384960275</v>
      </c>
      <c r="J47" s="6">
        <f t="shared" si="1"/>
        <v>7.7850393929999999</v>
      </c>
      <c r="K47" s="6">
        <v>0.42782588700000002</v>
      </c>
      <c r="L47" s="6">
        <v>6.2899537609999996</v>
      </c>
      <c r="M47" s="16">
        <v>3.0083443447386671</v>
      </c>
      <c r="N47" s="16">
        <v>-2.9001895327285254E-2</v>
      </c>
      <c r="O47" s="16">
        <v>1.7046128110719039</v>
      </c>
      <c r="P47" s="16">
        <v>-3.2447937337750754</v>
      </c>
      <c r="Q47" s="16">
        <v>2.5725694444444445</v>
      </c>
      <c r="R47" s="16">
        <v>-1.498246890969368</v>
      </c>
      <c r="S47" s="25">
        <v>2.2973453037004932</v>
      </c>
      <c r="T47" s="38">
        <f t="shared" si="3"/>
        <v>3.0543872979573337</v>
      </c>
      <c r="U47" s="25">
        <v>2.6955573591423088</v>
      </c>
      <c r="V47" s="25">
        <v>-1.7127128147619519</v>
      </c>
    </row>
    <row r="48" spans="1:22">
      <c r="A48" s="5" t="s">
        <v>45</v>
      </c>
      <c r="B48" s="8">
        <v>4.25</v>
      </c>
      <c r="C48" s="6">
        <v>80.48467287073548</v>
      </c>
      <c r="D48" s="7">
        <v>73.909891389945798</v>
      </c>
      <c r="E48" s="6">
        <v>77.356283848500269</v>
      </c>
      <c r="F48" s="6">
        <v>109.47307396733912</v>
      </c>
      <c r="G48" s="8">
        <v>2.6631287878787879</v>
      </c>
      <c r="H48" s="8">
        <f t="shared" si="0"/>
        <v>187.50691110096673</v>
      </c>
      <c r="I48" s="8">
        <f t="shared" si="2"/>
        <v>5.7598878775974498</v>
      </c>
      <c r="J48" s="6">
        <f t="shared" si="1"/>
        <v>5.3244925740000006</v>
      </c>
      <c r="K48" s="6">
        <v>0.88003785300000004</v>
      </c>
      <c r="L48" s="6">
        <v>3.5156447100000001</v>
      </c>
      <c r="M48" s="16">
        <v>3.0780381614522012</v>
      </c>
      <c r="N48" s="16">
        <v>3.9398849403337932</v>
      </c>
      <c r="O48" s="16">
        <v>3.4433711883878004</v>
      </c>
      <c r="P48" s="16">
        <v>2.1609160625426282</v>
      </c>
      <c r="Q48" s="16">
        <v>2.4840277777777779</v>
      </c>
      <c r="R48" s="16">
        <v>14.47353167872858</v>
      </c>
      <c r="S48" s="25">
        <v>2.3506377376189214</v>
      </c>
      <c r="T48" s="38">
        <f t="shared" si="3"/>
        <v>2.6946002745258539</v>
      </c>
      <c r="U48" s="25">
        <v>2.5223456870506311</v>
      </c>
      <c r="V48" s="25">
        <v>-1.8414434486134446</v>
      </c>
    </row>
    <row r="49" spans="1:22">
      <c r="A49" s="5" t="s">
        <v>46</v>
      </c>
      <c r="B49" s="8">
        <v>4.25</v>
      </c>
      <c r="C49" s="6">
        <v>80.929128962534023</v>
      </c>
      <c r="D49" s="7">
        <v>75.355243500296325</v>
      </c>
      <c r="E49" s="6">
        <v>78.276982706082876</v>
      </c>
      <c r="F49" s="6">
        <v>111.19741470670265</v>
      </c>
      <c r="G49" s="8">
        <v>2.7856746031746034</v>
      </c>
      <c r="H49" s="8">
        <f t="shared" si="0"/>
        <v>190.03245919045722</v>
      </c>
      <c r="I49" s="8">
        <f t="shared" si="2"/>
        <v>5.2584507500798168</v>
      </c>
      <c r="J49" s="6">
        <f t="shared" si="1"/>
        <v>5.4974679230000003</v>
      </c>
      <c r="K49" s="6">
        <v>0.84046037600000001</v>
      </c>
      <c r="L49" s="6">
        <v>5.655777831</v>
      </c>
      <c r="M49" s="16">
        <v>2.6325926007475742</v>
      </c>
      <c r="N49" s="16">
        <v>7.7810019233565342</v>
      </c>
      <c r="O49" s="16">
        <v>4.7984463422735324</v>
      </c>
      <c r="P49" s="16">
        <v>13.503288460412687</v>
      </c>
      <c r="Q49" s="16">
        <v>2.5951388888888891</v>
      </c>
      <c r="R49" s="16">
        <v>19.716183164544198</v>
      </c>
      <c r="S49" s="25">
        <v>2.4998392295932703</v>
      </c>
      <c r="T49" s="38">
        <f t="shared" si="3"/>
        <v>3.8460028006470424</v>
      </c>
      <c r="U49" s="25">
        <v>3.1120635844619216</v>
      </c>
      <c r="V49" s="25">
        <v>2.3687711040622172</v>
      </c>
    </row>
    <row r="50" spans="1:22">
      <c r="A50" s="5" t="s">
        <v>47</v>
      </c>
      <c r="B50" s="8">
        <v>4.083333333333333</v>
      </c>
      <c r="C50" s="6">
        <v>81.350296851532192</v>
      </c>
      <c r="D50" s="7">
        <v>75.221333517273095</v>
      </c>
      <c r="E50" s="6">
        <v>78.434035426175242</v>
      </c>
      <c r="F50" s="6">
        <v>111.9567593195129</v>
      </c>
      <c r="G50" s="8">
        <v>2.7841646825396822</v>
      </c>
      <c r="H50" s="8">
        <f t="shared" si="0"/>
        <v>193.11328724217665</v>
      </c>
      <c r="I50" s="8">
        <f t="shared" si="2"/>
        <v>6.3082189445674572</v>
      </c>
      <c r="J50" s="6">
        <f t="shared" si="1"/>
        <v>6.6442568739999999</v>
      </c>
      <c r="K50" s="6">
        <v>1.303816903</v>
      </c>
      <c r="L50" s="6">
        <v>4.790830766</v>
      </c>
      <c r="M50" s="16">
        <v>2.8146122912100502</v>
      </c>
      <c r="N50" s="16">
        <v>0.64012771298624926</v>
      </c>
      <c r="O50" s="16">
        <v>1.8793154462148687</v>
      </c>
      <c r="P50" s="16">
        <v>-2.9390368493008245</v>
      </c>
      <c r="Q50" s="16">
        <v>2.6638888888888892</v>
      </c>
      <c r="R50" s="16">
        <v>-0.2166359907459392</v>
      </c>
      <c r="S50" s="25">
        <v>2.8832496254683981</v>
      </c>
      <c r="T50" s="38">
        <f t="shared" si="3"/>
        <v>3.0468247946754872</v>
      </c>
      <c r="U50" s="25">
        <v>2.9487421526626978</v>
      </c>
      <c r="V50" s="25">
        <v>2.1534504929275666</v>
      </c>
    </row>
    <row r="51" spans="1:22">
      <c r="A51" s="5" t="s">
        <v>48</v>
      </c>
      <c r="B51" s="8">
        <v>4</v>
      </c>
      <c r="C51" s="6">
        <v>82.000401083091262</v>
      </c>
      <c r="D51" s="7">
        <v>76.039885763162658</v>
      </c>
      <c r="E51" s="6">
        <v>79.164289989785431</v>
      </c>
      <c r="F51" s="6">
        <v>113.67992346069229</v>
      </c>
      <c r="G51" s="8">
        <v>2.8093209235209233</v>
      </c>
      <c r="H51" s="8">
        <f t="shared" si="0"/>
        <v>194.27628233759646</v>
      </c>
      <c r="I51" s="8">
        <f t="shared" si="2"/>
        <v>4.962664926009424</v>
      </c>
      <c r="J51" s="6">
        <f t="shared" si="1"/>
        <v>2.4307872229999998</v>
      </c>
      <c r="K51" s="6">
        <v>0.728586136</v>
      </c>
      <c r="L51" s="6">
        <v>4.7317102909999997</v>
      </c>
      <c r="M51" s="16">
        <v>3.0773520952959599</v>
      </c>
      <c r="N51" s="16">
        <v>4.0847786317875778</v>
      </c>
      <c r="O51" s="16">
        <v>3.50647568054967</v>
      </c>
      <c r="P51" s="16">
        <v>0.36184004187989061</v>
      </c>
      <c r="Q51" s="16">
        <v>2.6374999999999997</v>
      </c>
      <c r="R51" s="16">
        <v>3.6634682253865014</v>
      </c>
      <c r="S51" s="25">
        <v>2.9004762850198151</v>
      </c>
      <c r="T51" s="38">
        <f t="shared" si="3"/>
        <v>4.0172848487817703</v>
      </c>
      <c r="U51" s="25">
        <v>3.4017198607584787</v>
      </c>
      <c r="V51" s="25">
        <v>3.0923901393354658</v>
      </c>
    </row>
    <row r="52" spans="1:22">
      <c r="A52" s="5" t="s">
        <v>49</v>
      </c>
      <c r="B52" s="8">
        <v>4</v>
      </c>
      <c r="C52" s="6">
        <v>82.745235455123932</v>
      </c>
      <c r="D52" s="7">
        <v>77.125016659910088</v>
      </c>
      <c r="E52" s="6">
        <v>80.071043037797367</v>
      </c>
      <c r="F52" s="6">
        <v>114.53791949428278</v>
      </c>
      <c r="G52" s="8">
        <v>2.7918630952380945</v>
      </c>
      <c r="H52" s="8">
        <f t="shared" si="0"/>
        <v>194.06245839554859</v>
      </c>
      <c r="I52" s="8">
        <f t="shared" si="2"/>
        <v>3.4961630246534696</v>
      </c>
      <c r="J52" s="6">
        <f t="shared" si="1"/>
        <v>-0.43952085299999943</v>
      </c>
      <c r="K52" s="6">
        <v>-0.52481970200000005</v>
      </c>
      <c r="L52" s="6">
        <v>4.5741024990000003</v>
      </c>
      <c r="M52" s="16">
        <v>2.679681759908914</v>
      </c>
      <c r="N52" s="16">
        <v>5.5557266707540354</v>
      </c>
      <c r="O52" s="16">
        <v>3.9017504430294059</v>
      </c>
      <c r="P52" s="16">
        <v>-0.91511843449193497</v>
      </c>
      <c r="Q52" s="16">
        <v>2.7805555555555554</v>
      </c>
      <c r="R52" s="16">
        <v>-2.4626265003484638</v>
      </c>
      <c r="S52" s="25">
        <v>2.8009143320438357</v>
      </c>
      <c r="T52" s="38">
        <f t="shared" si="3"/>
        <v>4.3500608775101739</v>
      </c>
      <c r="U52" s="25">
        <v>3.5160786775656039</v>
      </c>
      <c r="V52" s="25">
        <v>2.3074506051428578</v>
      </c>
    </row>
    <row r="53" spans="1:22">
      <c r="A53" s="5" t="s">
        <v>50</v>
      </c>
      <c r="B53" s="8">
        <v>3.6666666666666665</v>
      </c>
      <c r="C53" s="6">
        <v>83.048778461115816</v>
      </c>
      <c r="D53" s="7">
        <v>77.819573635380266</v>
      </c>
      <c r="E53" s="6">
        <v>80.560636913043325</v>
      </c>
      <c r="F53" s="6">
        <v>114.71183849276441</v>
      </c>
      <c r="G53" s="8">
        <v>2.8215086580086584</v>
      </c>
      <c r="H53" s="8">
        <f t="shared" si="0"/>
        <v>196.09461414144945</v>
      </c>
      <c r="I53" s="8">
        <f t="shared" si="2"/>
        <v>3.1900628854760811</v>
      </c>
      <c r="J53" s="6">
        <f t="shared" si="1"/>
        <v>4.2549171940000008</v>
      </c>
      <c r="K53" s="6">
        <v>-0.47009705299999999</v>
      </c>
      <c r="L53" s="6">
        <v>4.0360265980000003</v>
      </c>
      <c r="M53" s="16">
        <v>1.8822226290732935</v>
      </c>
      <c r="N53" s="16">
        <v>3.1069903558715195</v>
      </c>
      <c r="O53" s="16">
        <v>2.4064731288334862</v>
      </c>
      <c r="P53" s="16">
        <v>0.34577626877121403</v>
      </c>
      <c r="Q53" s="16">
        <v>2.8097222222222222</v>
      </c>
      <c r="R53" s="16">
        <v>4.3155560281709304</v>
      </c>
      <c r="S53" s="25">
        <v>2.6124968037756213</v>
      </c>
      <c r="T53" s="38">
        <f t="shared" si="3"/>
        <v>3.2702835537572668</v>
      </c>
      <c r="U53" s="25">
        <v>2.920278631315032</v>
      </c>
      <c r="V53" s="25">
        <v>-0.79583047546564201</v>
      </c>
    </row>
    <row r="54" spans="1:22">
      <c r="A54" s="5" t="s">
        <v>51</v>
      </c>
      <c r="B54" s="8">
        <v>3.5</v>
      </c>
      <c r="C54" s="6">
        <v>83.401382708307779</v>
      </c>
      <c r="D54" s="7">
        <v>78.165872214244587</v>
      </c>
      <c r="E54" s="6">
        <v>80.910240819671614</v>
      </c>
      <c r="F54" s="6">
        <v>114.20885841777448</v>
      </c>
      <c r="G54" s="8">
        <v>2.9308734848484845</v>
      </c>
      <c r="H54" s="8">
        <f t="shared" si="0"/>
        <v>198.11286428814745</v>
      </c>
      <c r="I54" s="8">
        <f t="shared" si="2"/>
        <v>2.5889347736600854</v>
      </c>
      <c r="J54" s="6">
        <f t="shared" si="1"/>
        <v>4.1808857009999993</v>
      </c>
      <c r="K54" s="6">
        <v>-0.57747060500000003</v>
      </c>
      <c r="L54" s="6">
        <v>4.6103799089999997</v>
      </c>
      <c r="M54" s="16">
        <v>2.4816704547623525</v>
      </c>
      <c r="N54" s="16">
        <v>3.2274742517870214</v>
      </c>
      <c r="O54" s="16">
        <v>2.8017724520395415</v>
      </c>
      <c r="P54" s="16">
        <v>5.7673382812465368</v>
      </c>
      <c r="Q54" s="16">
        <v>2.6750000000000003</v>
      </c>
      <c r="R54" s="16">
        <v>16.429421239684228</v>
      </c>
      <c r="S54" s="25">
        <v>2.5293239014937186</v>
      </c>
      <c r="T54" s="38">
        <f t="shared" si="3"/>
        <v>3.9144994635003769</v>
      </c>
      <c r="U54" s="25">
        <v>3.1524623324943102</v>
      </c>
      <c r="V54" s="25">
        <v>1.3576821324808197</v>
      </c>
    </row>
    <row r="55" spans="1:22">
      <c r="A55" s="5" t="s">
        <v>52</v>
      </c>
      <c r="B55" s="8">
        <v>3.25</v>
      </c>
      <c r="C55" s="6">
        <v>84.055919163149554</v>
      </c>
      <c r="D55" s="7">
        <v>78.689982396040492</v>
      </c>
      <c r="E55" s="6">
        <v>81.502718311489318</v>
      </c>
      <c r="F55" s="6">
        <v>110.65366799913238</v>
      </c>
      <c r="G55" s="8">
        <v>3.0585772727272733</v>
      </c>
      <c r="H55" s="8">
        <f t="shared" si="0"/>
        <v>200.72307618215638</v>
      </c>
      <c r="I55" s="8">
        <f t="shared" si="2"/>
        <v>3.3183638100286856</v>
      </c>
      <c r="J55" s="6">
        <f t="shared" si="1"/>
        <v>5.3752234560000005</v>
      </c>
      <c r="K55" s="6">
        <v>-0.32057420199999997</v>
      </c>
      <c r="L55" s="6">
        <v>4.3476378440000003</v>
      </c>
      <c r="M55" s="16">
        <v>3.0081655036719335</v>
      </c>
      <c r="N55" s="16">
        <v>2.2480173970386597</v>
      </c>
      <c r="O55" s="16">
        <v>2.6805449477189436</v>
      </c>
      <c r="P55" s="16">
        <v>3.0958783713123328</v>
      </c>
      <c r="Q55" s="16">
        <v>2.5597222222222222</v>
      </c>
      <c r="R55" s="16">
        <v>18.601324935917596</v>
      </c>
      <c r="S55" s="25">
        <v>2.5121148819614136</v>
      </c>
      <c r="T55" s="38">
        <f t="shared" si="3"/>
        <v>3.4851402080375919</v>
      </c>
      <c r="U55" s="25">
        <v>2.9460672323005754</v>
      </c>
      <c r="V55" s="25">
        <v>2.0410320554024253</v>
      </c>
    </row>
    <row r="56" spans="1:22">
      <c r="A56" s="5" t="s">
        <v>53</v>
      </c>
      <c r="B56" s="8">
        <v>3.25</v>
      </c>
      <c r="C56" s="6">
        <v>85.111276652604928</v>
      </c>
      <c r="D56" s="7">
        <v>80.088329622832632</v>
      </c>
      <c r="E56" s="6">
        <v>82.721275951726696</v>
      </c>
      <c r="F56" s="6">
        <v>113.00148957268136</v>
      </c>
      <c r="G56" s="8">
        <v>3.1438801984126985</v>
      </c>
      <c r="H56" s="8">
        <f t="shared" si="0"/>
        <v>202.46187867948785</v>
      </c>
      <c r="I56" s="8">
        <f t="shared" si="2"/>
        <v>4.3282046168966417</v>
      </c>
      <c r="J56" s="6">
        <f t="shared" si="1"/>
        <v>3.5103633660000004</v>
      </c>
      <c r="K56" s="6">
        <v>-0.60568920299999995</v>
      </c>
      <c r="L56" s="6">
        <v>4.6508233700000003</v>
      </c>
      <c r="M56" s="16">
        <v>4.0828502551213397</v>
      </c>
      <c r="N56" s="16">
        <v>7.2195570205193293</v>
      </c>
      <c r="O56" s="16">
        <v>5.4226413509423033</v>
      </c>
      <c r="P56" s="16">
        <v>3.2160344910992622</v>
      </c>
      <c r="Q56" s="16">
        <v>2.8499999999999996</v>
      </c>
      <c r="R56" s="16">
        <v>11.631336647496337</v>
      </c>
      <c r="S56" s="25">
        <v>2.8605539867884833</v>
      </c>
      <c r="T56" s="38">
        <f t="shared" si="3"/>
        <v>3.8422201916526575</v>
      </c>
      <c r="U56" s="25">
        <v>3.3207422617041349</v>
      </c>
      <c r="V56" s="25">
        <v>3.0883969364052577</v>
      </c>
    </row>
    <row r="57" spans="1:22">
      <c r="A57" s="5" t="s">
        <v>54</v>
      </c>
      <c r="B57" s="8">
        <v>3.3333333333333335</v>
      </c>
      <c r="C57" s="6">
        <v>85.897258729419832</v>
      </c>
      <c r="D57" s="7">
        <v>81.177431521842436</v>
      </c>
      <c r="E57" s="6">
        <v>83.651487418818235</v>
      </c>
      <c r="F57" s="6">
        <v>114.41745127203994</v>
      </c>
      <c r="G57" s="8">
        <v>3.2127402597402597</v>
      </c>
      <c r="H57" s="8">
        <f t="shared" si="0"/>
        <v>204.302135862184</v>
      </c>
      <c r="I57" s="8">
        <f t="shared" si="2"/>
        <v>4.1854906401530059</v>
      </c>
      <c r="J57" s="6">
        <f t="shared" si="1"/>
        <v>3.6856317449999993</v>
      </c>
      <c r="K57" s="6">
        <v>-0.69613159700000005</v>
      </c>
      <c r="L57" s="6">
        <v>4.0474013209999997</v>
      </c>
      <c r="M57" s="16">
        <v>4.1249639084953493</v>
      </c>
      <c r="N57" s="16">
        <v>4.9704640692006752</v>
      </c>
      <c r="O57" s="16">
        <v>4.489321235626309</v>
      </c>
      <c r="P57" s="16">
        <v>9.0294999954143584E-2</v>
      </c>
      <c r="Q57" s="16">
        <v>3.1722222222222221</v>
      </c>
      <c r="R57" s="16">
        <v>9.0532239031469111</v>
      </c>
      <c r="S57" s="25">
        <v>3.4220095900501901</v>
      </c>
      <c r="T57" s="38">
        <f t="shared" si="3"/>
        <v>4.3149271187159712</v>
      </c>
      <c r="U57" s="25">
        <v>3.8421430122592692</v>
      </c>
      <c r="V57" s="25">
        <v>3.0227181945345016</v>
      </c>
    </row>
    <row r="58" spans="1:22">
      <c r="A58" s="5" t="s">
        <v>55</v>
      </c>
      <c r="B58" s="8">
        <v>3.5833333333333335</v>
      </c>
      <c r="C58" s="6">
        <v>86.295089978190433</v>
      </c>
      <c r="D58" s="7">
        <v>81.910647884458342</v>
      </c>
      <c r="E58" s="6">
        <v>84.20890041360434</v>
      </c>
      <c r="F58" s="6">
        <v>114.40007406030185</v>
      </c>
      <c r="G58" s="8">
        <v>3.3225615079365078</v>
      </c>
      <c r="H58" s="8">
        <f t="shared" si="0"/>
        <v>208.23867051979212</v>
      </c>
      <c r="I58" s="8">
        <f t="shared" si="2"/>
        <v>5.1111300964873578</v>
      </c>
      <c r="J58" s="6">
        <f t="shared" si="1"/>
        <v>7.9329138390000002</v>
      </c>
      <c r="K58" s="6">
        <v>0.17650176400000001</v>
      </c>
      <c r="L58" s="6">
        <v>4.4423803949999998</v>
      </c>
      <c r="M58" s="16">
        <v>2.6696232198967884</v>
      </c>
      <c r="N58" s="16">
        <v>5.0863109729718081</v>
      </c>
      <c r="O58" s="16">
        <v>3.7088874657945858</v>
      </c>
      <c r="P58" s="16">
        <v>3.2443389609686735</v>
      </c>
      <c r="Q58" s="16">
        <v>3.3534722222222224</v>
      </c>
      <c r="R58" s="16">
        <v>14.390420221258982</v>
      </c>
      <c r="S58" s="25">
        <v>3.4693963519523585</v>
      </c>
      <c r="T58" s="38">
        <f t="shared" si="3"/>
        <v>4.7908064787529128</v>
      </c>
      <c r="U58" s="25">
        <v>4.0704626828424129</v>
      </c>
      <c r="V58" s="25">
        <v>2.4027624616508536</v>
      </c>
    </row>
    <row r="59" spans="1:22">
      <c r="A59" s="5" t="s">
        <v>56</v>
      </c>
      <c r="B59" s="8">
        <v>4.166666666666667</v>
      </c>
      <c r="C59" s="6">
        <v>87.079179109753795</v>
      </c>
      <c r="D59" s="7">
        <v>83.000011530285363</v>
      </c>
      <c r="E59" s="6">
        <v>85.138244173322434</v>
      </c>
      <c r="F59" s="6">
        <v>113.7445217067956</v>
      </c>
      <c r="G59" s="8">
        <v>3.4502035714285717</v>
      </c>
      <c r="H59" s="8">
        <f t="shared" si="0"/>
        <v>210.59023794714813</v>
      </c>
      <c r="I59" s="8">
        <f t="shared" si="2"/>
        <v>4.9158083627800266</v>
      </c>
      <c r="J59" s="6">
        <f t="shared" si="1"/>
        <v>4.5941540219999997</v>
      </c>
      <c r="K59" s="6">
        <v>-2.0456907999999999E-2</v>
      </c>
      <c r="L59" s="6">
        <v>5.3819887099999999</v>
      </c>
      <c r="M59" s="16">
        <v>3.5066632452795288</v>
      </c>
      <c r="N59" s="16">
        <v>4.5133896408538376</v>
      </c>
      <c r="O59" s="16">
        <v>3.9422875035413085</v>
      </c>
      <c r="P59" s="16">
        <v>4.9157119744450473</v>
      </c>
      <c r="Q59" s="16">
        <v>3.4138888888888892</v>
      </c>
      <c r="R59" s="16">
        <v>16.275111276389055</v>
      </c>
      <c r="S59" s="25">
        <v>3.5943522687158724</v>
      </c>
      <c r="T59" s="38">
        <f t="shared" si="3"/>
        <v>5.4772272187746012</v>
      </c>
      <c r="U59" s="25">
        <v>4.3887054267269132</v>
      </c>
      <c r="V59" s="25">
        <v>2.8517012736823277</v>
      </c>
    </row>
    <row r="60" spans="1:22">
      <c r="A60" s="5" t="s">
        <v>57</v>
      </c>
      <c r="B60" s="8">
        <v>4.25</v>
      </c>
      <c r="C60" s="6">
        <v>87.910812953917272</v>
      </c>
      <c r="D60" s="7">
        <v>83.255246197635941</v>
      </c>
      <c r="E60" s="6">
        <v>85.69561782154851</v>
      </c>
      <c r="F60" s="6">
        <v>114.24418828049954</v>
      </c>
      <c r="G60" s="8">
        <v>3.3172821067821068</v>
      </c>
      <c r="H60" s="8">
        <f t="shared" si="0"/>
        <v>211.25387134694421</v>
      </c>
      <c r="I60" s="8">
        <f t="shared" si="2"/>
        <v>4.3425422725503608</v>
      </c>
      <c r="J60" s="6">
        <f t="shared" si="1"/>
        <v>1.2664916769999999</v>
      </c>
      <c r="K60" s="6">
        <v>-0.36165190800000002</v>
      </c>
      <c r="L60" s="6">
        <v>2.631271677</v>
      </c>
      <c r="M60" s="16">
        <v>2.8806905319435749</v>
      </c>
      <c r="N60" s="16">
        <v>1.5538198970203476</v>
      </c>
      <c r="O60" s="16">
        <v>2.3029771265893562</v>
      </c>
      <c r="P60" s="16">
        <v>-7.1316110958889567</v>
      </c>
      <c r="Q60" s="16">
        <v>3.2291666666666665</v>
      </c>
      <c r="R60" s="16">
        <v>-14.542389923337451</v>
      </c>
      <c r="S60" s="25">
        <v>3.2939184728615123</v>
      </c>
      <c r="T60" s="38">
        <f t="shared" si="3"/>
        <v>3.9542797180532716</v>
      </c>
      <c r="U60" s="25">
        <v>3.6077175719569476</v>
      </c>
      <c r="V60" s="25">
        <v>0.17092062698047528</v>
      </c>
    </row>
    <row r="61" spans="1:22">
      <c r="A61" s="5" t="s">
        <v>58</v>
      </c>
      <c r="B61" s="8">
        <v>4.25</v>
      </c>
      <c r="C61" s="6">
        <v>88.427790780364319</v>
      </c>
      <c r="D61" s="7">
        <v>83.682241889381586</v>
      </c>
      <c r="E61" s="6">
        <v>86.169780670308512</v>
      </c>
      <c r="F61" s="6">
        <v>115.53082674847388</v>
      </c>
      <c r="G61" s="8">
        <v>3.3380259170653908</v>
      </c>
      <c r="H61" s="8">
        <f t="shared" si="0"/>
        <v>215.03940272249662</v>
      </c>
      <c r="I61" s="8">
        <f t="shared" si="2"/>
        <v>5.2555822850308402</v>
      </c>
      <c r="J61" s="6">
        <f t="shared" si="1"/>
        <v>7.3627123909999996</v>
      </c>
      <c r="K61" s="6">
        <v>0.246012387</v>
      </c>
      <c r="L61" s="6">
        <v>4.9320552109999998</v>
      </c>
      <c r="M61" s="16">
        <v>2.7401321502308118</v>
      </c>
      <c r="N61" s="16">
        <v>1.3360837082553534</v>
      </c>
      <c r="O61" s="16">
        <v>2.129834985457002</v>
      </c>
      <c r="P61" s="16">
        <v>0.45038629434523969</v>
      </c>
      <c r="Q61" s="16">
        <v>2.8270833333333329</v>
      </c>
      <c r="R61" s="16">
        <v>2.5248618023663294</v>
      </c>
      <c r="S61" s="25">
        <v>2.9487473939681985</v>
      </c>
      <c r="T61" s="38">
        <f t="shared" si="3"/>
        <v>3.0855994339574266</v>
      </c>
      <c r="U61" s="25">
        <v>3.017803797019436</v>
      </c>
      <c r="V61" s="25">
        <v>0.26089467122611953</v>
      </c>
    </row>
    <row r="62" spans="1:22">
      <c r="A62" s="5" t="s">
        <v>59</v>
      </c>
      <c r="B62" s="8">
        <v>4.25</v>
      </c>
      <c r="C62" s="6">
        <v>88.850861461055501</v>
      </c>
      <c r="D62" s="7">
        <v>84.987918776739534</v>
      </c>
      <c r="E62" s="6">
        <v>87.012809881326589</v>
      </c>
      <c r="F62" s="6">
        <v>116.54444516748786</v>
      </c>
      <c r="G62" s="8">
        <v>3.394734753550543</v>
      </c>
      <c r="H62" s="8">
        <f t="shared" si="0"/>
        <v>216.7494947907096</v>
      </c>
      <c r="I62" s="8">
        <f t="shared" si="2"/>
        <v>4.0870527312114007</v>
      </c>
      <c r="J62" s="6">
        <f t="shared" si="1"/>
        <v>3.2191301989999999</v>
      </c>
      <c r="K62" s="6">
        <v>-9.4825415999999996E-2</v>
      </c>
      <c r="L62" s="6">
        <v>4.5824814109999998</v>
      </c>
      <c r="M62" s="16">
        <v>2.7048867458957737</v>
      </c>
      <c r="N62" s="16">
        <v>7.9585749104845283</v>
      </c>
      <c r="O62" s="16">
        <v>4.9533002476797705</v>
      </c>
      <c r="P62" s="16">
        <v>5.7929911395470768</v>
      </c>
      <c r="Q62" s="16">
        <v>2.8527777777777779</v>
      </c>
      <c r="R62" s="16">
        <v>6.970633739338461</v>
      </c>
      <c r="S62" s="25">
        <v>2.9575861045423535</v>
      </c>
      <c r="T62" s="38">
        <f t="shared" si="3"/>
        <v>3.7568630840546291</v>
      </c>
      <c r="U62" s="25">
        <v>3.3254530207009747</v>
      </c>
      <c r="V62" s="25">
        <v>0.87399891907593563</v>
      </c>
    </row>
    <row r="63" spans="1:22">
      <c r="A63" s="5" t="s">
        <v>60</v>
      </c>
      <c r="B63" s="8">
        <v>4.25</v>
      </c>
      <c r="C63" s="6">
        <v>89.486213471456281</v>
      </c>
      <c r="D63" s="7">
        <v>86.506385465615722</v>
      </c>
      <c r="E63" s="6">
        <v>88.068362361292714</v>
      </c>
      <c r="F63" s="6">
        <v>117.28010938613617</v>
      </c>
      <c r="G63" s="8">
        <v>3.2878547101449276</v>
      </c>
      <c r="H63" s="8">
        <f t="shared" si="0"/>
        <v>218.57432683905921</v>
      </c>
      <c r="I63" s="8">
        <f t="shared" si="2"/>
        <v>3.791291073005425</v>
      </c>
      <c r="J63" s="6">
        <f t="shared" si="1"/>
        <v>3.4104010950000001</v>
      </c>
      <c r="K63" s="6">
        <v>-0.33593369200000001</v>
      </c>
      <c r="L63" s="6">
        <v>4.3748341990000004</v>
      </c>
      <c r="M63" s="16">
        <v>2.7243794869986404</v>
      </c>
      <c r="N63" s="16">
        <v>7.0661548269488339</v>
      </c>
      <c r="O63" s="16">
        <v>4.599186947766043</v>
      </c>
      <c r="P63" s="16">
        <v>-3.53143475212222</v>
      </c>
      <c r="Q63" s="16">
        <v>2.9437500000000001</v>
      </c>
      <c r="R63" s="16">
        <v>-12.011262652288968</v>
      </c>
      <c r="S63" s="25">
        <v>2.7624988341013568</v>
      </c>
      <c r="T63" s="38">
        <f t="shared" si="3"/>
        <v>4.2245463231664075</v>
      </c>
      <c r="U63" s="25">
        <v>3.4883178330158859</v>
      </c>
      <c r="V63" s="25">
        <v>-1.2207874789203488</v>
      </c>
    </row>
    <row r="64" spans="1:22">
      <c r="A64" s="5" t="s">
        <v>61</v>
      </c>
      <c r="B64" s="8">
        <v>4.083333333333333</v>
      </c>
      <c r="C64" s="6">
        <v>90.168751395429538</v>
      </c>
      <c r="D64" s="7">
        <v>86.450159466901411</v>
      </c>
      <c r="E64" s="6">
        <v>88.399384276329087</v>
      </c>
      <c r="F64" s="6">
        <v>117.50353692169442</v>
      </c>
      <c r="G64" s="8">
        <v>3.2626749158249155</v>
      </c>
      <c r="H64" s="8">
        <f t="shared" si="0"/>
        <v>219.93361170210687</v>
      </c>
      <c r="I64" s="8">
        <f t="shared" si="2"/>
        <v>4.1086775356215242</v>
      </c>
      <c r="J64" s="6">
        <f t="shared" si="1"/>
        <v>2.5108481009999997</v>
      </c>
      <c r="K64" s="6">
        <v>-0.86315712200000005</v>
      </c>
      <c r="L64" s="6">
        <v>4.6197418209999999</v>
      </c>
      <c r="M64" s="16">
        <v>2.1202510027109822</v>
      </c>
      <c r="N64" s="16">
        <v>-0.35682817988051951</v>
      </c>
      <c r="O64" s="16">
        <v>1.0292585150226907</v>
      </c>
      <c r="P64" s="16">
        <v>-3.1202669243306613</v>
      </c>
      <c r="Q64" s="16">
        <v>2.9536111111111114</v>
      </c>
      <c r="R64" s="16">
        <v>-3.0283591102020169</v>
      </c>
      <c r="S64" s="25">
        <v>2.5720787319348126</v>
      </c>
      <c r="T64" s="38">
        <f t="shared" si="3"/>
        <v>3.837491828059953</v>
      </c>
      <c r="U64" s="25">
        <v>3.1646837063511901</v>
      </c>
      <c r="V64" s="25">
        <v>-0.17097830434902317</v>
      </c>
    </row>
    <row r="65" spans="1:22">
      <c r="A65" s="5" t="s">
        <v>62</v>
      </c>
      <c r="B65" s="8">
        <v>3.6666666666666665</v>
      </c>
      <c r="C65" s="6">
        <v>90.604173973289221</v>
      </c>
      <c r="D65" s="7">
        <v>86.700250840910641</v>
      </c>
      <c r="E65" s="6">
        <v>88.746623223250253</v>
      </c>
      <c r="F65" s="6">
        <v>117.70900220011777</v>
      </c>
      <c r="G65" s="8">
        <v>3.2455065124933546</v>
      </c>
      <c r="H65" s="8">
        <f t="shared" si="0"/>
        <v>223.63347306334921</v>
      </c>
      <c r="I65" s="8">
        <f t="shared" si="2"/>
        <v>3.9965095847773711</v>
      </c>
      <c r="J65" s="6">
        <f t="shared" si="1"/>
        <v>6.9007640749999997</v>
      </c>
      <c r="K65" s="6">
        <v>-5.2604678000000002E-2</v>
      </c>
      <c r="L65" s="6">
        <v>3.658554299</v>
      </c>
      <c r="M65" s="16">
        <v>2.3067717067782656</v>
      </c>
      <c r="N65" s="16">
        <v>0.31926974070157765</v>
      </c>
      <c r="O65" s="16">
        <v>1.4353177021179553</v>
      </c>
      <c r="P65" s="16">
        <v>-1.0523871290615161</v>
      </c>
      <c r="Q65" s="16">
        <v>2.7749999999999999</v>
      </c>
      <c r="R65" s="16">
        <v>-2.0882701069887211</v>
      </c>
      <c r="S65" s="25">
        <v>2.4637443245861146</v>
      </c>
      <c r="T65" s="38">
        <f t="shared" si="3"/>
        <v>3.6065106328275931</v>
      </c>
      <c r="U65" s="25">
        <v>2.9888460097502456</v>
      </c>
      <c r="V65" s="25">
        <v>-0.54646082339059321</v>
      </c>
    </row>
    <row r="66" spans="1:22">
      <c r="A66" s="5" t="s">
        <v>63</v>
      </c>
      <c r="B66" s="8">
        <v>3.3333333333333335</v>
      </c>
      <c r="C66" s="6">
        <v>90.841949947616897</v>
      </c>
      <c r="D66" s="7">
        <v>85.810125992727947</v>
      </c>
      <c r="E66" s="6">
        <v>88.447725459960779</v>
      </c>
      <c r="F66" s="6">
        <v>118.21922221189304</v>
      </c>
      <c r="G66" s="8">
        <v>3.245917824865193</v>
      </c>
      <c r="H66" s="8">
        <f t="shared" si="0"/>
        <v>224.7227552818114</v>
      </c>
      <c r="I66" s="8">
        <f t="shared" si="2"/>
        <v>3.6785601271184873</v>
      </c>
      <c r="J66" s="6">
        <f t="shared" si="1"/>
        <v>1.9626161550000001</v>
      </c>
      <c r="K66" s="6">
        <v>-0.74221006700000003</v>
      </c>
      <c r="L66" s="6">
        <v>4.7210377110000001</v>
      </c>
      <c r="M66" s="16">
        <v>1.7900088436942907</v>
      </c>
      <c r="N66" s="16">
        <v>-3.2439794000972522</v>
      </c>
      <c r="O66" s="16">
        <v>-0.42559489758678959</v>
      </c>
      <c r="P66" s="16">
        <v>1.9606590674550839</v>
      </c>
      <c r="Q66" s="16">
        <v>2.4791666666666665</v>
      </c>
      <c r="R66" s="16">
        <v>5.0702787630907409E-2</v>
      </c>
      <c r="S66" s="25">
        <v>2.2347956487952514</v>
      </c>
      <c r="T66" s="38">
        <f t="shared" si="3"/>
        <v>0.96744011128021157</v>
      </c>
      <c r="U66" s="25">
        <v>1.6431456539960809</v>
      </c>
      <c r="V66" s="25">
        <v>-1.4596326237456325</v>
      </c>
    </row>
    <row r="67" spans="1:22">
      <c r="A67" s="5" t="s">
        <v>64</v>
      </c>
      <c r="B67" s="8">
        <v>2.9166666666666665</v>
      </c>
      <c r="C67" s="6">
        <v>91.253009314692051</v>
      </c>
      <c r="D67" s="7">
        <v>86.28024633320338</v>
      </c>
      <c r="E67" s="6">
        <v>88.886651844076866</v>
      </c>
      <c r="F67" s="6">
        <v>118.59881751417684</v>
      </c>
      <c r="G67" s="8">
        <v>3.2384805555555558</v>
      </c>
      <c r="H67" s="8">
        <f t="shared" si="0"/>
        <v>228.54681019805585</v>
      </c>
      <c r="I67" s="8">
        <f t="shared" si="2"/>
        <v>4.5625135866663697</v>
      </c>
      <c r="J67" s="6">
        <f t="shared" si="1"/>
        <v>6.982428702</v>
      </c>
      <c r="K67" s="6">
        <v>-0.21920156700000001</v>
      </c>
      <c r="L67" s="6">
        <v>4.890394702</v>
      </c>
      <c r="M67" s="16">
        <v>1.6817782096321565</v>
      </c>
      <c r="N67" s="16">
        <v>1.7104396572753089</v>
      </c>
      <c r="O67" s="16">
        <v>1.6941688515482056</v>
      </c>
      <c r="P67" s="16">
        <v>1.340713973798513</v>
      </c>
      <c r="Q67" s="16">
        <v>2.1979166666666665</v>
      </c>
      <c r="R67" s="16">
        <v>-0.91336226740003079</v>
      </c>
      <c r="S67" s="25">
        <v>1.9743943774042094</v>
      </c>
      <c r="T67" s="38">
        <f t="shared" si="3"/>
        <v>-0.26141322538812517</v>
      </c>
      <c r="U67" s="25">
        <v>0.92994410529689819</v>
      </c>
      <c r="V67" s="25">
        <v>-0.23832964128984724</v>
      </c>
    </row>
    <row r="68" spans="1:22">
      <c r="A68" s="5" t="s">
        <v>65</v>
      </c>
      <c r="B68" s="8">
        <v>2.75</v>
      </c>
      <c r="C68" s="6">
        <v>92.011565088785332</v>
      </c>
      <c r="D68" s="7">
        <v>86.180397437729326</v>
      </c>
      <c r="E68" s="6">
        <v>89.236869094140658</v>
      </c>
      <c r="F68" s="6">
        <v>120.19693501905738</v>
      </c>
      <c r="G68" s="8">
        <v>3.2583962121212124</v>
      </c>
      <c r="H68" s="8">
        <f t="shared" ref="H68:H89" si="4">H67*(1+J68/100)^(1/4)</f>
        <v>232.41656151089046</v>
      </c>
      <c r="I68" s="8">
        <f t="shared" si="2"/>
        <v>5.6757808468545221</v>
      </c>
      <c r="J68" s="6">
        <f t="shared" si="1"/>
        <v>6.9467594730000002</v>
      </c>
      <c r="K68" s="6">
        <v>0.81831413500000005</v>
      </c>
      <c r="L68" s="6">
        <v>2.7966966649999998</v>
      </c>
      <c r="M68" s="16">
        <v>2.4121638920409305</v>
      </c>
      <c r="N68" s="16">
        <v>-0.49751435532107147</v>
      </c>
      <c r="O68" s="16">
        <v>1.1464330900174513</v>
      </c>
      <c r="P68" s="16">
        <v>2.0462031177519657</v>
      </c>
      <c r="Q68" s="16">
        <v>2.2194444444444446</v>
      </c>
      <c r="R68" s="16">
        <v>2.482661023409416</v>
      </c>
      <c r="S68" s="25">
        <v>2.0471903792425694</v>
      </c>
      <c r="T68" s="38">
        <f t="shared" si="3"/>
        <v>-0.31204341418869319</v>
      </c>
      <c r="U68" s="25">
        <v>0.95919623312514801</v>
      </c>
      <c r="V68" s="25">
        <v>1.0659101361146117</v>
      </c>
    </row>
    <row r="69" spans="1:22">
      <c r="A69" s="5" t="s">
        <v>66</v>
      </c>
      <c r="B69" s="8">
        <v>2.75</v>
      </c>
      <c r="C69" s="6">
        <v>92.55450931919718</v>
      </c>
      <c r="D69" s="7">
        <v>87.016759800960983</v>
      </c>
      <c r="E69" s="6">
        <v>89.919557138450685</v>
      </c>
      <c r="F69" s="6">
        <v>122.00826159709958</v>
      </c>
      <c r="G69" s="8">
        <v>3.2919972222222227</v>
      </c>
      <c r="H69" s="8">
        <f t="shared" si="4"/>
        <v>232.1286441077371</v>
      </c>
      <c r="I69" s="8">
        <f t="shared" si="2"/>
        <v>3.7987028185093834</v>
      </c>
      <c r="J69" s="6">
        <f t="shared" ref="J69:J90" si="5">L69+4*(K69-K68)</f>
        <v>-0.49459958500000001</v>
      </c>
      <c r="K69" s="6">
        <v>-0.280639527</v>
      </c>
      <c r="L69" s="6">
        <v>3.901215063</v>
      </c>
      <c r="M69" s="16">
        <v>2.7588430311312084</v>
      </c>
      <c r="N69" s="16">
        <v>3.082879110122061</v>
      </c>
      <c r="O69" s="16">
        <v>2.8982746480314736</v>
      </c>
      <c r="P69" s="16">
        <v>3.6492664018137777</v>
      </c>
      <c r="Q69" s="16">
        <v>2.3902777777777779</v>
      </c>
      <c r="R69" s="16">
        <v>4.1890963866482389</v>
      </c>
      <c r="S69" s="25">
        <v>2.1597351317826918</v>
      </c>
      <c r="T69" s="38">
        <f t="shared" si="3"/>
        <v>0.3650611814619964</v>
      </c>
      <c r="U69" s="25">
        <v>1.3212663471662056</v>
      </c>
      <c r="V69" s="25">
        <v>2.2456685978123003</v>
      </c>
    </row>
    <row r="70" spans="1:22">
      <c r="A70" s="5" t="s">
        <v>67</v>
      </c>
      <c r="B70" s="8">
        <v>2.75</v>
      </c>
      <c r="C70" s="6">
        <v>92.810016601903968</v>
      </c>
      <c r="D70" s="7">
        <v>87.484091596594737</v>
      </c>
      <c r="E70" s="6">
        <v>90.275723356938059</v>
      </c>
      <c r="F70" s="6">
        <v>122.83741842521151</v>
      </c>
      <c r="G70" s="8">
        <v>3.3575368022328553</v>
      </c>
      <c r="H70" s="8">
        <f t="shared" si="4"/>
        <v>236.44391266431134</v>
      </c>
      <c r="I70" s="8">
        <f t="shared" si="2"/>
        <v>5.2158302205760805</v>
      </c>
      <c r="J70" s="6">
        <f t="shared" si="5"/>
        <v>7.6459292470000007</v>
      </c>
      <c r="K70" s="6">
        <v>0.447400307</v>
      </c>
      <c r="L70" s="6">
        <v>4.7337699110000004</v>
      </c>
      <c r="M70" s="16">
        <v>1.7876990290728534</v>
      </c>
      <c r="N70" s="16">
        <v>3.4346502118720146</v>
      </c>
      <c r="O70" s="16">
        <v>2.4947407719672077</v>
      </c>
      <c r="P70" s="16">
        <v>5.7005529645909991</v>
      </c>
      <c r="Q70" s="16">
        <v>2.4722222222222219</v>
      </c>
      <c r="R70" s="16">
        <v>8.204491013056515</v>
      </c>
      <c r="S70" s="25">
        <v>2.1591555757422221</v>
      </c>
      <c r="T70" s="38">
        <f t="shared" si="3"/>
        <v>1.9507786342239513</v>
      </c>
      <c r="U70" s="25">
        <v>2.0561249748225263</v>
      </c>
      <c r="V70" s="25">
        <v>3.1706283303023941</v>
      </c>
    </row>
    <row r="71" spans="1:22">
      <c r="A71" s="5" t="s">
        <v>68</v>
      </c>
      <c r="B71" s="8">
        <v>2.75</v>
      </c>
      <c r="C71" s="6">
        <v>93.488267810038565</v>
      </c>
      <c r="D71" s="7">
        <v>87.790318153241785</v>
      </c>
      <c r="E71" s="6">
        <v>90.777142030719631</v>
      </c>
      <c r="F71" s="6">
        <v>122.53823649716465</v>
      </c>
      <c r="G71" s="8">
        <v>3.3233430375180375</v>
      </c>
      <c r="H71" s="8">
        <f t="shared" si="4"/>
        <v>236.92769691429962</v>
      </c>
      <c r="I71" s="8">
        <f t="shared" ref="I71:I90" si="6">H71/H67*100-100</f>
        <v>3.6670328975412048</v>
      </c>
      <c r="J71" s="6">
        <f t="shared" si="5"/>
        <v>0.82094914800000041</v>
      </c>
      <c r="K71" s="6">
        <v>-0.396157182</v>
      </c>
      <c r="L71" s="6">
        <v>4.1951791040000002</v>
      </c>
      <c r="M71" s="16">
        <v>2.8213180771013757</v>
      </c>
      <c r="N71" s="16">
        <v>0.86645331058632369</v>
      </c>
      <c r="O71" s="16">
        <v>1.9738261964640902</v>
      </c>
      <c r="P71" s="16">
        <v>-1.7002539231401492</v>
      </c>
      <c r="Q71" s="16">
        <v>2.3993055555555554</v>
      </c>
      <c r="R71" s="16">
        <v>-4.0118635649200263</v>
      </c>
      <c r="S71" s="25">
        <v>2.4441829516721914</v>
      </c>
      <c r="T71" s="38">
        <f t="shared" si="3"/>
        <v>1.7501941454903829</v>
      </c>
      <c r="U71" s="25">
        <v>2.1262159149356474</v>
      </c>
      <c r="V71" s="25">
        <v>2.3877936638680097</v>
      </c>
    </row>
    <row r="72" spans="1:22">
      <c r="A72" s="5" t="s">
        <v>69</v>
      </c>
      <c r="B72" s="8">
        <v>2.75</v>
      </c>
      <c r="C72" s="6">
        <v>94.298214839548265</v>
      </c>
      <c r="D72" s="7">
        <v>88.419501319516243</v>
      </c>
      <c r="E72" s="6">
        <v>91.501026386263746</v>
      </c>
      <c r="F72" s="6">
        <v>123.56083170648571</v>
      </c>
      <c r="G72" s="8">
        <v>3.3206128787878786</v>
      </c>
      <c r="H72" s="8">
        <f t="shared" si="4"/>
        <v>239.4462247284616</v>
      </c>
      <c r="I72" s="8">
        <f t="shared" si="6"/>
        <v>3.0245965140663031</v>
      </c>
      <c r="J72" s="6">
        <f t="shared" si="5"/>
        <v>4.3202561719999997</v>
      </c>
      <c r="K72" s="6">
        <v>-0.48688533299999998</v>
      </c>
      <c r="L72" s="6">
        <v>4.6831687759999996</v>
      </c>
      <c r="M72" s="16">
        <v>2.5863676427137605</v>
      </c>
      <c r="N72" s="16">
        <v>3.1301632150459113</v>
      </c>
      <c r="O72" s="16">
        <v>2.8202542380081796</v>
      </c>
      <c r="P72" s="16">
        <v>-1.1062140414694444</v>
      </c>
      <c r="Q72" s="16">
        <v>2.4430555555555551</v>
      </c>
      <c r="R72" s="16">
        <v>-0.32819919743110049</v>
      </c>
      <c r="S72" s="25">
        <v>2.4877197441934173</v>
      </c>
      <c r="T72" s="38">
        <f t="shared" ref="T72:T90" si="7">D72/D68*100-100</f>
        <v>2.5981591502926165</v>
      </c>
      <c r="U72" s="25">
        <v>2.5461277541190208</v>
      </c>
      <c r="V72" s="25">
        <v>1.5877222306465821</v>
      </c>
    </row>
    <row r="73" spans="1:22">
      <c r="A73" s="5" t="s">
        <v>70</v>
      </c>
      <c r="B73" s="8">
        <v>2.5833333333333335</v>
      </c>
      <c r="C73" s="6">
        <v>94.563367453443007</v>
      </c>
      <c r="D73" s="7">
        <v>88.584682142749557</v>
      </c>
      <c r="E73" s="6">
        <v>91.718610780081193</v>
      </c>
      <c r="F73" s="6">
        <v>123.80297759598403</v>
      </c>
      <c r="G73" s="8">
        <v>3.3417104761904759</v>
      </c>
      <c r="H73" s="8">
        <f t="shared" si="4"/>
        <v>241.88565401429611</v>
      </c>
      <c r="I73" s="8">
        <f t="shared" si="6"/>
        <v>4.2032769992963495</v>
      </c>
      <c r="J73" s="6">
        <f t="shared" si="5"/>
        <v>4.1378171429999995</v>
      </c>
      <c r="K73" s="6">
        <v>-0.53153501400000003</v>
      </c>
      <c r="L73" s="6">
        <v>4.3164158669999999</v>
      </c>
      <c r="M73" s="16">
        <v>1.5405899241329291</v>
      </c>
      <c r="N73" s="16">
        <v>-0.33382681245809342</v>
      </c>
      <c r="O73" s="16">
        <v>0.72967197383229099</v>
      </c>
      <c r="P73" s="16">
        <v>0.35644684706865881</v>
      </c>
      <c r="Q73" s="16">
        <v>2.2784722222222222</v>
      </c>
      <c r="R73" s="16">
        <v>2.5657331774231906</v>
      </c>
      <c r="S73" s="25">
        <v>2.1826001701260367</v>
      </c>
      <c r="T73" s="38">
        <f t="shared" si="7"/>
        <v>1.8018624749703207</v>
      </c>
      <c r="U73" s="25">
        <v>2.0015091459711476</v>
      </c>
      <c r="V73" s="25">
        <v>0.77109640978778593</v>
      </c>
    </row>
    <row r="74" spans="1:22">
      <c r="A74" s="5" t="s">
        <v>71</v>
      </c>
      <c r="B74" s="8">
        <v>2.3333333333333335</v>
      </c>
      <c r="C74" s="6">
        <v>94.958516098850978</v>
      </c>
      <c r="D74" s="7">
        <v>88.688541878925548</v>
      </c>
      <c r="E74" s="6">
        <v>91.975159377928208</v>
      </c>
      <c r="F74" s="6">
        <v>123.77368318304362</v>
      </c>
      <c r="G74" s="8">
        <v>3.3622174603174599</v>
      </c>
      <c r="H74" s="8">
        <f t="shared" si="4"/>
        <v>244.1570011206118</v>
      </c>
      <c r="I74" s="8">
        <f t="shared" si="6"/>
        <v>3.2621218154391727</v>
      </c>
      <c r="J74" s="6">
        <f t="shared" si="5"/>
        <v>3.8093046259999999</v>
      </c>
      <c r="K74" s="6">
        <v>-0.60761807000000001</v>
      </c>
      <c r="L74" s="6">
        <v>4.1136368499999998</v>
      </c>
      <c r="M74" s="16">
        <v>2.2662027211016955</v>
      </c>
      <c r="N74" s="16">
        <v>1.596364477091039</v>
      </c>
      <c r="O74" s="16">
        <v>1.9779228118534942</v>
      </c>
      <c r="P74" s="16">
        <v>0.31019381466106388</v>
      </c>
      <c r="Q74" s="16">
        <v>2.2124999999999999</v>
      </c>
      <c r="R74" s="16">
        <v>2.4773569951574093</v>
      </c>
      <c r="S74" s="25">
        <v>2.3024790755129754</v>
      </c>
      <c r="T74" s="38">
        <f t="shared" si="7"/>
        <v>1.3767649184548389</v>
      </c>
      <c r="U74" s="25">
        <v>1.8726825678956116</v>
      </c>
      <c r="V74" s="25">
        <v>-0.53897367197137669</v>
      </c>
    </row>
    <row r="75" spans="1:22">
      <c r="A75" s="5" t="s">
        <v>72</v>
      </c>
      <c r="B75" s="8">
        <v>1.9166666666666667</v>
      </c>
      <c r="C75" s="6">
        <v>95.477704650096953</v>
      </c>
      <c r="D75" s="7">
        <v>89.169357989177215</v>
      </c>
      <c r="E75" s="6">
        <v>92.475746913492074</v>
      </c>
      <c r="F75" s="6">
        <v>123.3562319110037</v>
      </c>
      <c r="G75" s="8">
        <v>3.4030257575757576</v>
      </c>
      <c r="H75" s="8">
        <f t="shared" si="4"/>
        <v>236.81745968468201</v>
      </c>
      <c r="I75" s="8">
        <f t="shared" si="6"/>
        <v>-4.6527793522372463E-2</v>
      </c>
      <c r="J75" s="6">
        <f t="shared" si="5"/>
        <v>-11.492893172999999</v>
      </c>
      <c r="K75" s="6">
        <v>-2.5283401759999999</v>
      </c>
      <c r="L75" s="6">
        <v>-3.810004749</v>
      </c>
      <c r="M75" s="16">
        <v>2.1064988687478081</v>
      </c>
      <c r="N75" s="16">
        <v>1.2528673079010177</v>
      </c>
      <c r="O75" s="16">
        <v>1.7393200766464778</v>
      </c>
      <c r="P75" s="16">
        <v>-0.47874367001758955</v>
      </c>
      <c r="Q75" s="16">
        <v>2.0298611111111113</v>
      </c>
      <c r="R75" s="16">
        <v>4.9440326175012705</v>
      </c>
      <c r="S75" s="25">
        <v>2.1242105975243009</v>
      </c>
      <c r="T75" s="38">
        <f t="shared" si="7"/>
        <v>1.5708336237354246</v>
      </c>
      <c r="U75" s="25">
        <v>1.814063611339356</v>
      </c>
      <c r="V75" s="25">
        <v>-0.23141796994761155</v>
      </c>
    </row>
    <row r="76" spans="1:22">
      <c r="A76" s="5" t="s">
        <v>73</v>
      </c>
      <c r="B76" s="8">
        <v>0.25</v>
      </c>
      <c r="C76" s="6">
        <v>96.070977120288546</v>
      </c>
      <c r="D76" s="7">
        <v>89.739022283517841</v>
      </c>
      <c r="E76" s="6">
        <v>93.058129003811928</v>
      </c>
      <c r="F76" s="37">
        <f>F75*(1+P76/100)^(1/4)</f>
        <v>123.3473463834238</v>
      </c>
      <c r="G76" s="8">
        <v>3.4296055555555554</v>
      </c>
      <c r="H76" s="8">
        <f>H75*(1+J76/100)^(1/4)</f>
        <v>203.90760423356315</v>
      </c>
      <c r="I76" s="8">
        <f t="shared" si="6"/>
        <v>-14.842004936682628</v>
      </c>
      <c r="J76" s="6">
        <f t="shared" si="5"/>
        <v>-45.035938685999994</v>
      </c>
      <c r="K76" s="6">
        <v>-7.4933846749999997</v>
      </c>
      <c r="L76" s="6">
        <v>-25.175760690000001</v>
      </c>
      <c r="M76" s="16">
        <v>1.6418256933682596</v>
      </c>
      <c r="N76" s="16">
        <v>3.4564449494301375</v>
      </c>
      <c r="O76" s="16">
        <v>2.4170795031414061</v>
      </c>
      <c r="P76" s="16">
        <v>-2.8809464855705791E-2</v>
      </c>
      <c r="Q76" s="16">
        <v>1.476388888888889</v>
      </c>
      <c r="R76" s="16">
        <v>3.1610492908227261</v>
      </c>
      <c r="S76" s="25">
        <v>1.8883228865705037</v>
      </c>
      <c r="T76" s="38">
        <f t="shared" si="7"/>
        <v>1.4923415584909634</v>
      </c>
      <c r="U76" s="25">
        <v>1.7141091895885863</v>
      </c>
      <c r="V76" s="25">
        <v>3.9212649473396866E-2</v>
      </c>
    </row>
    <row r="77" spans="1:22">
      <c r="A77" s="5" t="s">
        <v>74</v>
      </c>
      <c r="B77" s="8">
        <v>0.25</v>
      </c>
      <c r="C77" s="6">
        <v>96.272610475105921</v>
      </c>
      <c r="D77" s="7">
        <v>90.151622046242622</v>
      </c>
      <c r="E77" s="6">
        <v>93.35994767055648</v>
      </c>
      <c r="F77" s="37">
        <f t="shared" ref="F77:F90" si="8">F76*(1+P77/100)^(1/4)</f>
        <v>124.99673570682023</v>
      </c>
      <c r="G77" s="8">
        <v>3.5451352813852814</v>
      </c>
      <c r="H77" s="8">
        <f t="shared" si="4"/>
        <v>236.12974464829477</v>
      </c>
      <c r="I77" s="8">
        <f t="shared" si="6"/>
        <v>-2.3795993149974777</v>
      </c>
      <c r="J77" s="6">
        <f t="shared" si="5"/>
        <v>79.832880935999995</v>
      </c>
      <c r="K77" s="6">
        <v>-3.4570535360000001</v>
      </c>
      <c r="L77" s="6">
        <v>63.687556379999997</v>
      </c>
      <c r="M77" s="16">
        <v>1.2465815065483943</v>
      </c>
      <c r="N77" s="16">
        <v>0.72113319522182362</v>
      </c>
      <c r="O77" s="16">
        <v>1.0204212467241236</v>
      </c>
      <c r="P77" s="16">
        <v>5.4570074024747228</v>
      </c>
      <c r="Q77" s="16">
        <v>1.5062499999999999</v>
      </c>
      <c r="R77" s="16">
        <v>14.170671014147395</v>
      </c>
      <c r="S77" s="25">
        <v>1.8144888512921842</v>
      </c>
      <c r="T77" s="38">
        <f t="shared" si="7"/>
        <v>1.7688610102681395</v>
      </c>
      <c r="U77" s="25">
        <v>1.7874275723744004</v>
      </c>
      <c r="V77" s="25">
        <v>1.2867897651344773</v>
      </c>
    </row>
    <row r="78" spans="1:22">
      <c r="A78" s="5" t="s">
        <v>75</v>
      </c>
      <c r="B78" s="8">
        <v>0.25</v>
      </c>
      <c r="C78" s="6">
        <v>96.602622890302996</v>
      </c>
      <c r="D78" s="7">
        <v>90.639769450873928</v>
      </c>
      <c r="E78" s="6">
        <v>93.76552992811493</v>
      </c>
      <c r="F78" s="37">
        <f t="shared" si="8"/>
        <v>126.69590261163077</v>
      </c>
      <c r="G78" s="8">
        <v>3.6019981962481959</v>
      </c>
      <c r="H78" s="8">
        <f t="shared" si="4"/>
        <v>248.14077935445286</v>
      </c>
      <c r="I78" s="8">
        <f t="shared" si="6"/>
        <v>1.6316461193234915</v>
      </c>
      <c r="J78" s="6">
        <f t="shared" si="5"/>
        <v>21.952238879999999</v>
      </c>
      <c r="K78" s="6">
        <v>-1.799657386</v>
      </c>
      <c r="L78" s="6">
        <v>15.32265428</v>
      </c>
      <c r="M78" s="16">
        <v>1.8732937524281512</v>
      </c>
      <c r="N78" s="16">
        <v>3.506041950517802</v>
      </c>
      <c r="O78" s="16">
        <v>2.5723647395366589</v>
      </c>
      <c r="P78" s="16">
        <v>5.5493573372038529</v>
      </c>
      <c r="Q78" s="16">
        <v>1.7149999999999999</v>
      </c>
      <c r="R78" s="16">
        <v>6.5719014354468364</v>
      </c>
      <c r="S78" s="25">
        <v>1.7165542695427138</v>
      </c>
      <c r="T78" s="38">
        <f t="shared" si="7"/>
        <v>2.2000898093601791</v>
      </c>
      <c r="U78" s="25">
        <v>1.9354373033423578</v>
      </c>
      <c r="V78" s="25">
        <v>2.5841909261632656</v>
      </c>
    </row>
    <row r="79" spans="1:22">
      <c r="A79" s="5" t="s">
        <v>76</v>
      </c>
      <c r="B79" s="8">
        <v>0.25</v>
      </c>
      <c r="C79" s="6">
        <v>97.085041769297845</v>
      </c>
      <c r="D79" s="7">
        <v>92.370184421116235</v>
      </c>
      <c r="E79" s="6">
        <v>94.841635199428879</v>
      </c>
      <c r="F79" s="37">
        <f t="shared" si="8"/>
        <v>130.65599561539761</v>
      </c>
      <c r="G79" s="8">
        <v>3.6593340579710145</v>
      </c>
      <c r="H79" s="8">
        <f t="shared" si="4"/>
        <v>248.55194670057043</v>
      </c>
      <c r="I79" s="8">
        <f>H79/H75*100-100</f>
        <v>4.9550768053642003</v>
      </c>
      <c r="J79" s="6">
        <f t="shared" si="5"/>
        <v>0.66444609100000029</v>
      </c>
      <c r="K79" s="6">
        <v>-0.85465582299999998</v>
      </c>
      <c r="L79" s="6">
        <v>-3.1155601609999999</v>
      </c>
      <c r="M79" s="16">
        <v>1.9719137623994465</v>
      </c>
      <c r="N79" s="16">
        <v>7.8658300214395016</v>
      </c>
      <c r="O79" s="16">
        <v>4.4793536132873735</v>
      </c>
      <c r="P79" s="16">
        <v>13.101169362193943</v>
      </c>
      <c r="Q79" s="16">
        <v>2.0855555555555561</v>
      </c>
      <c r="R79" s="16">
        <v>6.5207625815368209</v>
      </c>
      <c r="S79" s="25">
        <v>1.6830199080570596</v>
      </c>
      <c r="T79" s="38">
        <f t="shared" si="7"/>
        <v>3.5896035410813596</v>
      </c>
      <c r="U79" s="25">
        <v>2.614941507039914</v>
      </c>
      <c r="V79" s="25">
        <v>5.9176286364359676</v>
      </c>
    </row>
    <row r="80" spans="1:22">
      <c r="A80" s="5" t="s">
        <v>77</v>
      </c>
      <c r="B80" s="8">
        <v>0.25</v>
      </c>
      <c r="C80" s="6">
        <v>97.789662523851959</v>
      </c>
      <c r="D80" s="7">
        <v>93.116336359110974</v>
      </c>
      <c r="E80" s="6">
        <v>95.566017173231998</v>
      </c>
      <c r="F80" s="37">
        <f t="shared" si="8"/>
        <v>135.61073439348988</v>
      </c>
      <c r="G80" s="8">
        <v>3.7944357142857146</v>
      </c>
      <c r="H80" s="8">
        <f>H79*(1+J80/100)^(1/4)</f>
        <v>248.53712416992096</v>
      </c>
      <c r="I80" s="8">
        <f t="shared" si="6"/>
        <v>21.887128782719429</v>
      </c>
      <c r="J80" s="6">
        <f t="shared" si="5"/>
        <v>-2.3852083999999829E-2</v>
      </c>
      <c r="K80" s="6">
        <v>-0.54032207099999996</v>
      </c>
      <c r="L80" s="6">
        <v>-1.2811870919999999</v>
      </c>
      <c r="M80" s="16">
        <v>2.1125725155115127</v>
      </c>
      <c r="N80" s="16">
        <v>3.7069171747738938</v>
      </c>
      <c r="O80" s="16">
        <v>2.8023048374160364</v>
      </c>
      <c r="P80" s="16">
        <v>16.053674807022244</v>
      </c>
      <c r="Q80" s="16">
        <v>2.4458333333333333</v>
      </c>
      <c r="R80" s="16">
        <v>15.606051058833526</v>
      </c>
      <c r="S80" s="25">
        <v>1.8005503818735447</v>
      </c>
      <c r="T80" s="38">
        <f t="shared" si="7"/>
        <v>3.7634843679519747</v>
      </c>
      <c r="U80" s="25">
        <v>2.7112980922574081</v>
      </c>
      <c r="V80" s="25">
        <v>9.9421579544528562</v>
      </c>
    </row>
    <row r="81" spans="1:22">
      <c r="A81" s="5" t="s">
        <v>78</v>
      </c>
      <c r="B81" s="8">
        <v>0.58333333333333337</v>
      </c>
      <c r="C81" s="6">
        <v>98.552420245195322</v>
      </c>
      <c r="D81" s="7">
        <v>96.794035479497495</v>
      </c>
      <c r="E81" s="6">
        <v>97.715751891433698</v>
      </c>
      <c r="F81" s="37">
        <f t="shared" si="8"/>
        <v>143.44279404506668</v>
      </c>
      <c r="G81" s="8">
        <v>4.0445725829725836</v>
      </c>
      <c r="H81" s="8">
        <f t="shared" si="4"/>
        <v>253.80683941387946</v>
      </c>
      <c r="I81" s="8">
        <f t="shared" si="6"/>
        <v>7.4861787497013381</v>
      </c>
      <c r="J81" s="6">
        <f t="shared" si="5"/>
        <v>8.7547435829999998</v>
      </c>
      <c r="K81" s="6">
        <v>-0.46888258199999999</v>
      </c>
      <c r="L81" s="6">
        <v>8.4689856270000003</v>
      </c>
      <c r="M81" s="16">
        <v>3.540705036151004</v>
      </c>
      <c r="N81" s="16">
        <v>16.212882066873078</v>
      </c>
      <c r="O81" s="16">
        <v>8.9183339950392071</v>
      </c>
      <c r="P81" s="16">
        <v>25.18107380106467</v>
      </c>
      <c r="Q81" s="16">
        <v>3.2452777777777775</v>
      </c>
      <c r="R81" s="16">
        <v>29.09271562830158</v>
      </c>
      <c r="S81" s="25">
        <v>2.372383122805144</v>
      </c>
      <c r="T81" s="38">
        <f t="shared" si="7"/>
        <v>7.3680465004253506</v>
      </c>
      <c r="U81" s="25">
        <v>4.6625162489250638</v>
      </c>
      <c r="V81" s="25">
        <v>14.757232046052525</v>
      </c>
    </row>
    <row r="82" spans="1:22">
      <c r="A82" s="5" t="s">
        <v>79</v>
      </c>
      <c r="B82" s="8">
        <v>2</v>
      </c>
      <c r="C82" s="6">
        <v>99.484264503043718</v>
      </c>
      <c r="D82" s="7">
        <v>99.231761271150205</v>
      </c>
      <c r="E82" s="6">
        <v>99.364119317832206</v>
      </c>
      <c r="F82" s="37">
        <f t="shared" si="8"/>
        <v>148.23420605560801</v>
      </c>
      <c r="G82" s="8">
        <v>4.02387417027417</v>
      </c>
      <c r="H82" s="8">
        <f t="shared" si="4"/>
        <v>255.6838869129644</v>
      </c>
      <c r="I82" s="8">
        <f t="shared" si="6"/>
        <v>3.0398500311537617</v>
      </c>
      <c r="J82" s="6">
        <f>L82+4*(K82-K81)</f>
        <v>2.9912087880000002</v>
      </c>
      <c r="K82" s="6">
        <v>-0.43244844199999999</v>
      </c>
      <c r="L82" s="6">
        <v>2.8454722280000002</v>
      </c>
      <c r="M82" s="16">
        <v>4.2760894016331319</v>
      </c>
      <c r="N82" s="16">
        <v>12.259527085539524</v>
      </c>
      <c r="O82" s="16">
        <v>7.7511177524492991</v>
      </c>
      <c r="P82" s="16">
        <v>14.045665127065377</v>
      </c>
      <c r="Q82" s="16">
        <v>3.6669444444444443</v>
      </c>
      <c r="R82" s="16">
        <v>-2.031370690199219</v>
      </c>
      <c r="S82" s="25">
        <v>2.9707581303294539</v>
      </c>
      <c r="T82" s="38">
        <f t="shared" si="7"/>
        <v>9.4792736922538978</v>
      </c>
      <c r="U82" s="25">
        <v>5.9592866021640711</v>
      </c>
      <c r="V82" s="25">
        <v>16.999999999999993</v>
      </c>
    </row>
    <row r="83" spans="1:22">
      <c r="A83" s="5" t="s">
        <v>143</v>
      </c>
      <c r="B83" s="36">
        <f>Data_Graphs3!B82+ConditionalForecast3!B4-ConditionalForecast3!B3</f>
        <v>2.1297999999999853</v>
      </c>
      <c r="C83" s="37">
        <f>C82*(1+M83/100)^(1/4)</f>
        <v>100.25124758601042</v>
      </c>
      <c r="D83" s="37">
        <f>D82*(1+N83/100)^(1/4)</f>
        <v>100.37080257030001</v>
      </c>
      <c r="E83" s="37">
        <f>0.55274*C83+(1-0.55274)*D83</f>
        <v>100.30471974828379</v>
      </c>
      <c r="F83" s="37">
        <f t="shared" si="8"/>
        <v>150.18700791652455</v>
      </c>
      <c r="G83" s="36">
        <f t="shared" ref="G83:G90" si="9">G82*(1+R83/100)^(1/4)</f>
        <v>4.0161072655473138</v>
      </c>
      <c r="H83" s="36">
        <f t="shared" si="4"/>
        <v>257.95727369551997</v>
      </c>
      <c r="I83" s="36">
        <f t="shared" si="6"/>
        <v>3.784048815469589</v>
      </c>
      <c r="J83" s="37">
        <f t="shared" si="5"/>
        <v>3.6042744989779543</v>
      </c>
      <c r="K83" s="37">
        <f>ConditionalForecast3!I4</f>
        <v>-0.37340481725551999</v>
      </c>
      <c r="L83" s="37">
        <f>ConditionalForecast3!J4</f>
        <v>3.3681000000000343</v>
      </c>
      <c r="M83" s="35">
        <f>M82+ConditionalForecast3!C4-ConditionalForecast3!C3</f>
        <v>3.1196831072088598</v>
      </c>
      <c r="N83" s="35">
        <f>N82+ConditionalForecast3!D4-ConditionalForecast3!D3</f>
        <v>4.6710999999999672</v>
      </c>
      <c r="O83" s="35">
        <f>(E83/E82)^4*100-100</f>
        <v>3.8405846599553826</v>
      </c>
      <c r="P83" s="35">
        <f>P82+ConditionalForecast3!F4-ConditionalForecast3!F3</f>
        <v>5.3745503134226595</v>
      </c>
      <c r="Q83" s="35">
        <f>Q82+ConditionalForecast3!G4-ConditionalForecast3!G3</f>
        <v>2.7332424962269184</v>
      </c>
      <c r="R83" s="35">
        <f>R82+ConditionalForecast3!H4-ConditionalForecast3!H3</f>
        <v>-0.76984972561365161</v>
      </c>
      <c r="S83" s="38">
        <f>C83/C79*100-100</f>
        <v>3.2612704892648594</v>
      </c>
      <c r="T83" s="38">
        <f t="shared" si="7"/>
        <v>8.6614725296085879</v>
      </c>
      <c r="U83" s="38">
        <f>E83/E79*100-100</f>
        <v>5.7602175852065045</v>
      </c>
      <c r="V83" s="38">
        <f>F83/F79*100-100</f>
        <v>14.94842407279873</v>
      </c>
    </row>
    <row r="84" spans="1:22">
      <c r="A84" s="5" t="s">
        <v>144</v>
      </c>
      <c r="B84" s="36">
        <f>Data_Graphs3!B83+ConditionalForecast3!B5-ConditionalForecast3!B4</f>
        <v>2.1297999999999853</v>
      </c>
      <c r="C84" s="37">
        <f t="shared" ref="C84:D90" si="10">C83*(1+M84/100)^(1/4)</f>
        <v>101.00048616596298</v>
      </c>
      <c r="D84" s="37">
        <f t="shared" si="10"/>
        <v>100.80600710537411</v>
      </c>
      <c r="E84" s="37">
        <f t="shared" ref="E84:E90" si="11">0.55274*C84+(1-0.55274)*D84</f>
        <v>100.913503461324</v>
      </c>
      <c r="F84" s="37">
        <f t="shared" si="8"/>
        <v>151.96484090759557</v>
      </c>
      <c r="G84" s="36">
        <f t="shared" si="9"/>
        <v>4.0162800052060064</v>
      </c>
      <c r="H84" s="36">
        <f t="shared" si="4"/>
        <v>260.66534782859463</v>
      </c>
      <c r="I84" s="36">
        <f t="shared" si="6"/>
        <v>4.8798438861720257</v>
      </c>
      <c r="J84" s="37">
        <f t="shared" si="5"/>
        <v>4.2658506803564364</v>
      </c>
      <c r="K84" s="37">
        <f>ConditionalForecast3!I5</f>
        <v>-0.48971714716640491</v>
      </c>
      <c r="L84" s="37">
        <f>ConditionalForecast3!J5</f>
        <v>4.7310999999999757</v>
      </c>
      <c r="M84" s="35">
        <f>M83+ConditionalForecast3!C5-ConditionalForecast3!C4</f>
        <v>3.0231235969595214</v>
      </c>
      <c r="N84" s="35">
        <f>N83+ConditionalForecast3!D5-ConditionalForecast3!D4</f>
        <v>1.7456999999999905</v>
      </c>
      <c r="O84" s="35">
        <f t="shared" ref="O84:O90" si="12">(E84/E83)^4*100-100</f>
        <v>2.4499287760447288</v>
      </c>
      <c r="P84" s="35">
        <f>P83+ConditionalForecast3!F5-ConditionalForecast3!F4</f>
        <v>4.8197255374528236</v>
      </c>
      <c r="Q84" s="35">
        <f>Q83+ConditionalForecast3!G5-ConditionalForecast3!G4</f>
        <v>2.8134677702200999</v>
      </c>
      <c r="R84" s="35">
        <f>R83+ConditionalForecast3!H5-ConditionalForecast3!H4</f>
        <v>1.720579579514292E-2</v>
      </c>
      <c r="S84" s="38">
        <f t="shared" ref="S84:S90" si="13">C84/C80*100-100</f>
        <v>3.2833978144958422</v>
      </c>
      <c r="T84" s="38">
        <f>D84/D80*100-100</f>
        <v>8.2581328335419784</v>
      </c>
      <c r="U84" s="38">
        <f t="shared" ref="U84:V90" si="14">E84/E80*100-100</f>
        <v>5.595593963488767</v>
      </c>
      <c r="V84" s="38">
        <f t="shared" si="14"/>
        <v>12.05959586256084</v>
      </c>
    </row>
    <row r="85" spans="1:22">
      <c r="A85" s="5" t="s">
        <v>145</v>
      </c>
      <c r="B85" s="36">
        <f>Data_Graphs3!B84+ConditionalForecast3!B6-ConditionalForecast3!B5</f>
        <v>2.1297999999999853</v>
      </c>
      <c r="C85" s="37">
        <f t="shared" si="10"/>
        <v>101.77361549376387</v>
      </c>
      <c r="D85" s="37">
        <f>D84*(1+N85/100)^(1/4)</f>
        <v>101.48070223496532</v>
      </c>
      <c r="E85" s="37">
        <f t="shared" si="11"/>
        <v>101.64260710963363</v>
      </c>
      <c r="F85" s="37">
        <f t="shared" si="8"/>
        <v>152.80846007481526</v>
      </c>
      <c r="G85" s="36">
        <f t="shared" si="9"/>
        <v>4.019271403695603</v>
      </c>
      <c r="H85" s="36">
        <f t="shared" si="4"/>
        <v>264.30530996077795</v>
      </c>
      <c r="I85" s="36">
        <f t="shared" si="6"/>
        <v>4.1364017499066534</v>
      </c>
      <c r="J85" s="37">
        <f t="shared" si="5"/>
        <v>5.7037388698662124</v>
      </c>
      <c r="K85" s="37">
        <f>ConditionalForecast3!I6</f>
        <v>-0.19840742969986255</v>
      </c>
      <c r="L85" s="37">
        <f>ConditionalForecast3!J6</f>
        <v>4.5385000000000426</v>
      </c>
      <c r="M85" s="35">
        <f>M84+ConditionalForecast3!C6-ConditionalForecast3!C5</f>
        <v>3.0972200842391437</v>
      </c>
      <c r="N85" s="35">
        <f>N84+ConditionalForecast3!D6-ConditionalForecast3!D5</f>
        <v>2.7041999999999997</v>
      </c>
      <c r="O85" s="35">
        <f t="shared" si="12"/>
        <v>2.9214860309701578</v>
      </c>
      <c r="P85" s="35">
        <f>P84+ConditionalForecast3!F6-ConditionalForecast3!F5</f>
        <v>2.2391235000871115</v>
      </c>
      <c r="Q85" s="35">
        <f>Q84+ConditionalForecast3!G6-ConditionalForecast3!G5</f>
        <v>2.9234879160949609</v>
      </c>
      <c r="R85" s="35">
        <f>R84+ConditionalForecast3!H6-ConditionalForecast3!H5</f>
        <v>0.29826030233182438</v>
      </c>
      <c r="S85" s="38">
        <f t="shared" si="13"/>
        <v>3.2685095308205661</v>
      </c>
      <c r="T85" s="38">
        <f t="shared" si="7"/>
        <v>4.8418962307450641</v>
      </c>
      <c r="U85" s="38">
        <f t="shared" si="14"/>
        <v>4.0186511818103128</v>
      </c>
      <c r="V85" s="38">
        <f t="shared" si="14"/>
        <v>6.5291993871829561</v>
      </c>
    </row>
    <row r="86" spans="1:22">
      <c r="A86" s="5" t="s">
        <v>146</v>
      </c>
      <c r="B86" s="36">
        <f>Data_Graphs3!B85+ConditionalForecast3!B7-ConditionalForecast3!B6</f>
        <v>2.1297999999999853</v>
      </c>
      <c r="C86" s="37">
        <f t="shared" si="10"/>
        <v>102.5341633643846</v>
      </c>
      <c r="D86" s="37">
        <f t="shared" si="10"/>
        <v>102.71677721000374</v>
      </c>
      <c r="E86" s="37">
        <f t="shared" si="11"/>
        <v>102.61583923297621</v>
      </c>
      <c r="F86" s="37">
        <f t="shared" si="8"/>
        <v>153.13950257389951</v>
      </c>
      <c r="G86" s="36">
        <f t="shared" si="9"/>
        <v>4.0262247173069534</v>
      </c>
      <c r="H86" s="36">
        <f t="shared" si="4"/>
        <v>267.77650790711942</v>
      </c>
      <c r="I86" s="36">
        <f t="shared" si="6"/>
        <v>4.7295201665451145</v>
      </c>
      <c r="J86" s="37">
        <f t="shared" si="5"/>
        <v>5.3577145362825904</v>
      </c>
      <c r="K86" s="37">
        <f>ConditionalForecast3!I7</f>
        <v>0.19424620437078288</v>
      </c>
      <c r="L86" s="37">
        <f>ConditionalForecast3!J7</f>
        <v>3.7871000000000086</v>
      </c>
      <c r="M86" s="35">
        <f>M85+ConditionalForecast3!C7-ConditionalForecast3!C6</f>
        <v>3.0228491302583778</v>
      </c>
      <c r="N86" s="35">
        <f>N85+ConditionalForecast3!D7-ConditionalForecast3!D6</f>
        <v>4.96189999999996</v>
      </c>
      <c r="O86" s="35">
        <f t="shared" si="12"/>
        <v>3.8853771992770021</v>
      </c>
      <c r="P86" s="35">
        <f>P85+ConditionalForecast3!F7-ConditionalForecast3!F6</f>
        <v>0.8693754349644589</v>
      </c>
      <c r="Q86" s="35">
        <f>Q85+ConditionalForecast3!G7-ConditionalForecast3!G6</f>
        <v>3.0516495587537666</v>
      </c>
      <c r="R86" s="35">
        <f>R85+ConditionalForecast3!H7-ConditionalForecast3!H6</f>
        <v>0.69379521929531918</v>
      </c>
      <c r="S86" s="38">
        <f t="shared" si="13"/>
        <v>3.0657098150909832</v>
      </c>
      <c r="T86" s="38">
        <f t="shared" si="7"/>
        <v>3.511996455782679</v>
      </c>
      <c r="U86" s="38">
        <f t="shared" si="14"/>
        <v>3.2725292967603821</v>
      </c>
      <c r="V86" s="38">
        <f t="shared" si="14"/>
        <v>3.309152893125983</v>
      </c>
    </row>
    <row r="87" spans="1:22">
      <c r="A87" s="5" t="s">
        <v>147</v>
      </c>
      <c r="B87" s="36">
        <f>Data_Graphs3!B86+ConditionalForecast3!B8-ConditionalForecast3!B7</f>
        <v>2.1297999999999853</v>
      </c>
      <c r="C87" s="37">
        <f t="shared" si="10"/>
        <v>103.3132485082818</v>
      </c>
      <c r="D87" s="37">
        <f t="shared" si="10"/>
        <v>103.51222400149982</v>
      </c>
      <c r="E87" s="37">
        <f t="shared" si="11"/>
        <v>103.4022422873785</v>
      </c>
      <c r="F87" s="37">
        <f t="shared" si="8"/>
        <v>153.49388761699316</v>
      </c>
      <c r="G87" s="36">
        <f t="shared" si="9"/>
        <v>4.0397060107878398</v>
      </c>
      <c r="H87" s="36">
        <f t="shared" si="4"/>
        <v>272.10228747544534</v>
      </c>
      <c r="I87" s="36">
        <f t="shared" si="6"/>
        <v>5.483471575459987</v>
      </c>
      <c r="J87" s="37">
        <f t="shared" si="5"/>
        <v>6.6200487321952313</v>
      </c>
      <c r="K87" s="37">
        <f>ConditionalForecast3!I8</f>
        <v>0.54428338741957905</v>
      </c>
      <c r="L87" s="37">
        <f>ConditionalForecast3!J8</f>
        <v>5.2199000000000462</v>
      </c>
      <c r="M87" s="35">
        <f>M86+ConditionalForecast3!C8-ConditionalForecast3!C7</f>
        <v>3.0741355470309517</v>
      </c>
      <c r="N87" s="35">
        <f>N86+ConditionalForecast3!D8-ConditionalForecast3!D7</f>
        <v>3.133800000000039</v>
      </c>
      <c r="O87" s="35">
        <f t="shared" si="12"/>
        <v>3.1008441180033799</v>
      </c>
      <c r="P87" s="35">
        <f>P86+ConditionalForecast3!F8-ConditionalForecast3!F7</f>
        <v>0.92887093595391379</v>
      </c>
      <c r="Q87" s="35">
        <f>Q86+ConditionalForecast3!G8-ConditionalForecast3!G7</f>
        <v>3.1155870467695461</v>
      </c>
      <c r="R87" s="35">
        <f>R86+ConditionalForecast3!H8-ConditionalForecast3!H7</f>
        <v>1.3460903213915825</v>
      </c>
      <c r="S87" s="38">
        <f t="shared" si="13"/>
        <v>3.0543269994164746</v>
      </c>
      <c r="T87" s="38">
        <f t="shared" si="7"/>
        <v>3.1298159930519063</v>
      </c>
      <c r="U87" s="38">
        <f t="shared" si="14"/>
        <v>3.0881124506084916</v>
      </c>
      <c r="V87" s="38">
        <f t="shared" si="14"/>
        <v>2.2018413885085124</v>
      </c>
    </row>
    <row r="88" spans="1:22">
      <c r="A88" s="5" t="s">
        <v>148</v>
      </c>
      <c r="B88" s="36">
        <f>Data_Graphs3!B87+ConditionalForecast3!B9-ConditionalForecast3!B8</f>
        <v>2.1297999999999853</v>
      </c>
      <c r="C88" s="37">
        <f t="shared" si="10"/>
        <v>104.10389391171272</v>
      </c>
      <c r="D88" s="37">
        <f t="shared" si="10"/>
        <v>103.87754683221614</v>
      </c>
      <c r="E88" s="37">
        <f t="shared" si="11"/>
        <v>104.00265791693707</v>
      </c>
      <c r="F88" s="37">
        <f t="shared" si="8"/>
        <v>154.15179239680859</v>
      </c>
      <c r="G88" s="36">
        <f t="shared" si="9"/>
        <v>4.0531093420723909</v>
      </c>
      <c r="H88" s="36">
        <f t="shared" si="4"/>
        <v>275.52626095526853</v>
      </c>
      <c r="I88" s="36">
        <f t="shared" si="6"/>
        <v>5.7011464126202043</v>
      </c>
      <c r="J88" s="37">
        <f t="shared" si="5"/>
        <v>5.1291670468306911</v>
      </c>
      <c r="K88" s="37">
        <f>ConditionalForecast3!I9</f>
        <v>0.84450014912724436</v>
      </c>
      <c r="L88" s="37">
        <f>ConditionalForecast3!J9</f>
        <v>3.9283000000000299</v>
      </c>
      <c r="M88" s="35">
        <f>M87+ConditionalForecast3!C9-ConditionalForecast3!C8</f>
        <v>3.0964775498516777</v>
      </c>
      <c r="N88" s="35">
        <f>N87+ConditionalForecast3!D9-ConditionalForecast3!D8</f>
        <v>1.4192000000000293</v>
      </c>
      <c r="O88" s="35">
        <f t="shared" si="12"/>
        <v>2.3429490545004796</v>
      </c>
      <c r="P88" s="35">
        <f>P87+ConditionalForecast3!F9-ConditionalForecast3!F8</f>
        <v>1.7255325336749219</v>
      </c>
      <c r="Q88" s="35">
        <f>Q87+ConditionalForecast3!G9-ConditionalForecast3!G8</f>
        <v>3.1059549700468714</v>
      </c>
      <c r="R88" s="35">
        <f>R87+ConditionalForecast3!H9-ConditionalForecast3!H8</f>
        <v>1.3337787694332486</v>
      </c>
      <c r="S88" s="38">
        <f t="shared" si="13"/>
        <v>3.0726661460324607</v>
      </c>
      <c r="T88" s="38">
        <f t="shared" si="7"/>
        <v>3.0469808447340938</v>
      </c>
      <c r="U88" s="38">
        <f t="shared" si="14"/>
        <v>3.0611903755744834</v>
      </c>
      <c r="V88" s="38">
        <f t="shared" si="14"/>
        <v>1.4391167563178726</v>
      </c>
    </row>
    <row r="89" spans="1:22">
      <c r="A89" s="5" t="s">
        <v>149</v>
      </c>
      <c r="B89" s="36">
        <f>Data_Graphs3!B88+ConditionalForecast3!B10-ConditionalForecast3!B9</f>
        <v>2.1297999999999853</v>
      </c>
      <c r="C89" s="37">
        <f t="shared" si="10"/>
        <v>104.91663391617145</v>
      </c>
      <c r="D89" s="37">
        <f t="shared" si="10"/>
        <v>104.41160371545004</v>
      </c>
      <c r="E89" s="37">
        <f t="shared" si="11"/>
        <v>104.69075410859679</v>
      </c>
      <c r="F89" s="37">
        <f t="shared" si="8"/>
        <v>154.81597500061048</v>
      </c>
      <c r="G89" s="36">
        <f t="shared" si="9"/>
        <v>4.0722795974477082</v>
      </c>
      <c r="H89" s="36">
        <f t="shared" si="4"/>
        <v>277.80379907996496</v>
      </c>
      <c r="I89" s="36">
        <f t="shared" si="6"/>
        <v>5.1071577491916997</v>
      </c>
      <c r="J89" s="37">
        <f t="shared" si="5"/>
        <v>3.347679059425881</v>
      </c>
      <c r="K89" s="37">
        <f>ConditionalForecast3!I10</f>
        <v>0.92744491398371698</v>
      </c>
      <c r="L89" s="37">
        <f>ConditionalForecast3!J10</f>
        <v>3.0158999999999905</v>
      </c>
      <c r="M89" s="35">
        <f>M88+ConditionalForecast3!C10-ConditionalForecast3!C9</f>
        <v>3.159563811351378</v>
      </c>
      <c r="N89" s="35">
        <f>N88+ConditionalForecast3!D10-ConditionalForecast3!D9</f>
        <v>2.072400000000016</v>
      </c>
      <c r="O89" s="35">
        <f t="shared" si="12"/>
        <v>2.6728362032957307</v>
      </c>
      <c r="P89" s="35">
        <f>P88+ConditionalForecast3!F10-ConditionalForecast3!F9</f>
        <v>1.7346214652201459</v>
      </c>
      <c r="Q89" s="35">
        <f>Q88+ConditionalForecast3!G10-ConditionalForecast3!G9</f>
        <v>3.1288108768866638</v>
      </c>
      <c r="R89" s="35">
        <f>R88+ConditionalForecast3!H10-ConditionalForecast3!H9</f>
        <v>1.905370846301365</v>
      </c>
      <c r="S89" s="38">
        <f t="shared" si="13"/>
        <v>3.0882448335542989</v>
      </c>
      <c r="T89" s="38">
        <f t="shared" si="7"/>
        <v>2.8881367747126916</v>
      </c>
      <c r="U89" s="38">
        <f t="shared" si="14"/>
        <v>2.9988870667941256</v>
      </c>
      <c r="V89" s="38">
        <f t="shared" si="14"/>
        <v>1.3137459305671513</v>
      </c>
    </row>
    <row r="90" spans="1:22">
      <c r="A90" s="5" t="s">
        <v>150</v>
      </c>
      <c r="B90" s="36">
        <f>Data_Graphs3!B89+ConditionalForecast3!B11-ConditionalForecast3!B10</f>
        <v>2.1297999999999853</v>
      </c>
      <c r="C90" s="37">
        <f t="shared" si="10"/>
        <v>105.75684864996322</v>
      </c>
      <c r="D90" s="37">
        <f t="shared" si="10"/>
        <v>105.29016978419946</v>
      </c>
      <c r="E90" s="37">
        <f t="shared" si="11"/>
        <v>105.54812186046172</v>
      </c>
      <c r="F90" s="37">
        <f t="shared" si="8"/>
        <v>155.63075147759312</v>
      </c>
      <c r="G90" s="36">
        <f t="shared" si="9"/>
        <v>4.090481784983667</v>
      </c>
      <c r="H90" s="36">
        <f>H82*(1+J90/100)^(1/4)</f>
        <v>257.68027980834864</v>
      </c>
      <c r="I90" s="36">
        <f t="shared" si="6"/>
        <v>-3.7703935187147692</v>
      </c>
      <c r="J90" s="37">
        <f t="shared" si="5"/>
        <v>3.1599906836006744</v>
      </c>
      <c r="K90" s="37">
        <f>ConditionalForecast3!I11</f>
        <v>0.83116758488389952</v>
      </c>
      <c r="L90" s="37">
        <f>ConditionalForecast3!J11</f>
        <v>3.5450999999999442</v>
      </c>
      <c r="M90" s="35">
        <f>M89+ConditionalForecast3!C11-ConditionalForecast3!C10</f>
        <v>3.2420479559044177</v>
      </c>
      <c r="N90" s="35">
        <f>N89+ConditionalForecast3!D11-ConditionalForecast3!D10</f>
        <v>3.4085000000000054</v>
      </c>
      <c r="O90" s="35">
        <f t="shared" si="12"/>
        <v>3.3162719427789682</v>
      </c>
      <c r="P90" s="35">
        <f>P89+ConditionalForecast3!F11-ConditionalForecast3!F10</f>
        <v>2.1218253974401229</v>
      </c>
      <c r="Q90" s="35">
        <f>Q89+ConditionalForecast3!G11-ConditionalForecast3!G10</f>
        <v>3.165380256008083</v>
      </c>
      <c r="R90" s="35">
        <f>R89+ConditionalForecast3!H11-ConditionalForecast3!H10</f>
        <v>1.7999344870026126</v>
      </c>
      <c r="S90" s="38">
        <f t="shared" si="13"/>
        <v>3.1430356281602343</v>
      </c>
      <c r="T90" s="38">
        <f t="shared" si="7"/>
        <v>2.5053283836334259</v>
      </c>
      <c r="U90" s="38">
        <f t="shared" si="14"/>
        <v>2.8575341286525315</v>
      </c>
      <c r="V90" s="38">
        <f t="shared" si="14"/>
        <v>1.6267839857266182</v>
      </c>
    </row>
    <row r="91" spans="1:22">
      <c r="O91" s="4"/>
    </row>
    <row r="92" spans="1:22">
      <c r="A92" s="59"/>
      <c r="O92" s="4"/>
    </row>
    <row r="93" spans="1:22">
      <c r="B93" s="117" t="s">
        <v>124</v>
      </c>
      <c r="C93" s="117"/>
      <c r="D93" s="117"/>
      <c r="E93" s="117"/>
      <c r="F93" s="117"/>
      <c r="G93" s="117"/>
    </row>
    <row r="94" spans="1:22">
      <c r="B94" s="24" t="s">
        <v>111</v>
      </c>
      <c r="C94" s="23" t="s">
        <v>96</v>
      </c>
      <c r="D94" s="23" t="s">
        <v>106</v>
      </c>
      <c r="E94" s="23" t="s">
        <v>107</v>
      </c>
      <c r="F94" s="23" t="s">
        <v>86</v>
      </c>
      <c r="G94" s="23" t="s">
        <v>82</v>
      </c>
      <c r="O94" s="4"/>
    </row>
    <row r="95" spans="1:22" ht="27.6">
      <c r="A95" s="17"/>
      <c r="B95" s="43" t="s">
        <v>112</v>
      </c>
      <c r="C95" s="22" t="s">
        <v>104</v>
      </c>
      <c r="D95" s="22" t="s">
        <v>98</v>
      </c>
      <c r="E95" s="22" t="s">
        <v>100</v>
      </c>
      <c r="F95" s="22" t="s">
        <v>102</v>
      </c>
      <c r="G95" s="22" t="s">
        <v>113</v>
      </c>
      <c r="O95" s="4"/>
    </row>
    <row r="96" spans="1:22" hidden="1">
      <c r="A96" s="39" t="s">
        <v>64</v>
      </c>
      <c r="B96" s="24">
        <f>B67</f>
        <v>2.9166666666666665</v>
      </c>
      <c r="C96" s="25">
        <f>K67</f>
        <v>-0.21920156700000001</v>
      </c>
      <c r="D96" s="25">
        <f>S67</f>
        <v>1.9743943774042094</v>
      </c>
      <c r="E96" s="25">
        <f t="shared" ref="E96:E119" si="15">U67</f>
        <v>0.92994410529689819</v>
      </c>
      <c r="F96" s="25">
        <f>Q67</f>
        <v>2.1979166666666665</v>
      </c>
      <c r="G96" s="24">
        <f>G67</f>
        <v>3.2384805555555558</v>
      </c>
      <c r="O96" s="4"/>
    </row>
    <row r="97" spans="1:15" hidden="1">
      <c r="A97" s="39" t="s">
        <v>65</v>
      </c>
      <c r="B97" s="24">
        <f t="shared" ref="B97:B103" si="16">B68</f>
        <v>2.75</v>
      </c>
      <c r="C97" s="25">
        <f t="shared" ref="C97:C119" si="17">K68</f>
        <v>0.81831413500000005</v>
      </c>
      <c r="D97" s="25">
        <f t="shared" ref="D97:D119" si="18">S68</f>
        <v>2.0471903792425694</v>
      </c>
      <c r="E97" s="25">
        <f t="shared" si="15"/>
        <v>0.95919623312514801</v>
      </c>
      <c r="F97" s="25">
        <f t="shared" ref="F97:F119" si="19">Q68</f>
        <v>2.2194444444444446</v>
      </c>
      <c r="G97" s="24">
        <f t="shared" ref="G97:G103" si="20">G68</f>
        <v>3.2583962121212124</v>
      </c>
      <c r="O97" s="4"/>
    </row>
    <row r="98" spans="1:15" hidden="1">
      <c r="A98" s="39" t="s">
        <v>66</v>
      </c>
      <c r="B98" s="24">
        <f t="shared" si="16"/>
        <v>2.75</v>
      </c>
      <c r="C98" s="25">
        <f t="shared" si="17"/>
        <v>-0.280639527</v>
      </c>
      <c r="D98" s="25">
        <f t="shared" si="18"/>
        <v>2.1597351317826918</v>
      </c>
      <c r="E98" s="25">
        <f t="shared" si="15"/>
        <v>1.3212663471662056</v>
      </c>
      <c r="F98" s="25">
        <f t="shared" si="19"/>
        <v>2.3902777777777779</v>
      </c>
      <c r="G98" s="24">
        <f t="shared" si="20"/>
        <v>3.2919972222222227</v>
      </c>
      <c r="O98" s="4"/>
    </row>
    <row r="99" spans="1:15" hidden="1">
      <c r="A99" s="39" t="s">
        <v>67</v>
      </c>
      <c r="B99" s="24">
        <f t="shared" si="16"/>
        <v>2.75</v>
      </c>
      <c r="C99" s="25">
        <f t="shared" si="17"/>
        <v>0.447400307</v>
      </c>
      <c r="D99" s="25">
        <f t="shared" si="18"/>
        <v>2.1591555757422221</v>
      </c>
      <c r="E99" s="25">
        <f t="shared" si="15"/>
        <v>2.0561249748225263</v>
      </c>
      <c r="F99" s="25">
        <f t="shared" si="19"/>
        <v>2.4722222222222219</v>
      </c>
      <c r="G99" s="24">
        <f t="shared" si="20"/>
        <v>3.3575368022328553</v>
      </c>
      <c r="O99" s="4"/>
    </row>
    <row r="100" spans="1:15" hidden="1">
      <c r="A100" s="39" t="s">
        <v>68</v>
      </c>
      <c r="B100" s="24">
        <f t="shared" si="16"/>
        <v>2.75</v>
      </c>
      <c r="C100" s="25">
        <f t="shared" si="17"/>
        <v>-0.396157182</v>
      </c>
      <c r="D100" s="25">
        <f t="shared" si="18"/>
        <v>2.4441829516721914</v>
      </c>
      <c r="E100" s="25">
        <f t="shared" si="15"/>
        <v>2.1262159149356474</v>
      </c>
      <c r="F100" s="25">
        <f t="shared" si="19"/>
        <v>2.3993055555555554</v>
      </c>
      <c r="G100" s="24">
        <f t="shared" si="20"/>
        <v>3.3233430375180375</v>
      </c>
      <c r="O100" s="4"/>
    </row>
    <row r="101" spans="1:15" hidden="1">
      <c r="A101" s="39" t="s">
        <v>69</v>
      </c>
      <c r="B101" s="24">
        <f t="shared" si="16"/>
        <v>2.75</v>
      </c>
      <c r="C101" s="25">
        <f t="shared" si="17"/>
        <v>-0.48688533299999998</v>
      </c>
      <c r="D101" s="25">
        <f t="shared" si="18"/>
        <v>2.4877197441934173</v>
      </c>
      <c r="E101" s="25">
        <f t="shared" si="15"/>
        <v>2.5461277541190208</v>
      </c>
      <c r="F101" s="25">
        <f t="shared" si="19"/>
        <v>2.4430555555555551</v>
      </c>
      <c r="G101" s="24">
        <f t="shared" si="20"/>
        <v>3.3206128787878786</v>
      </c>
      <c r="O101" s="4"/>
    </row>
    <row r="102" spans="1:15" hidden="1">
      <c r="A102" s="39" t="s">
        <v>70</v>
      </c>
      <c r="B102" s="24">
        <f t="shared" si="16"/>
        <v>2.5833333333333335</v>
      </c>
      <c r="C102" s="25">
        <f t="shared" si="17"/>
        <v>-0.53153501400000003</v>
      </c>
      <c r="D102" s="25">
        <f t="shared" si="18"/>
        <v>2.1826001701260367</v>
      </c>
      <c r="E102" s="25">
        <f t="shared" si="15"/>
        <v>2.0015091459711476</v>
      </c>
      <c r="F102" s="25">
        <f t="shared" si="19"/>
        <v>2.2784722222222222</v>
      </c>
      <c r="G102" s="24">
        <f t="shared" si="20"/>
        <v>3.3417104761904759</v>
      </c>
      <c r="O102" s="4"/>
    </row>
    <row r="103" spans="1:15" hidden="1">
      <c r="A103" s="39" t="s">
        <v>71</v>
      </c>
      <c r="B103" s="24">
        <f t="shared" si="16"/>
        <v>2.3333333333333335</v>
      </c>
      <c r="C103" s="25">
        <f t="shared" si="17"/>
        <v>-0.60761807000000001</v>
      </c>
      <c r="D103" s="25">
        <f t="shared" si="18"/>
        <v>2.3024790755129754</v>
      </c>
      <c r="E103" s="25">
        <f t="shared" si="15"/>
        <v>1.8726825678956116</v>
      </c>
      <c r="F103" s="25">
        <f t="shared" si="19"/>
        <v>2.2124999999999999</v>
      </c>
      <c r="G103" s="24">
        <f t="shared" si="20"/>
        <v>3.3622174603174599</v>
      </c>
      <c r="O103" s="4"/>
    </row>
    <row r="104" spans="1:15">
      <c r="A104" s="39" t="s">
        <v>72</v>
      </c>
      <c r="B104" s="24">
        <f>B75</f>
        <v>1.9166666666666667</v>
      </c>
      <c r="C104" s="25">
        <f t="shared" si="17"/>
        <v>-2.5283401759999999</v>
      </c>
      <c r="D104" s="25">
        <f t="shared" si="18"/>
        <v>2.1242105975243009</v>
      </c>
      <c r="E104" s="25">
        <f t="shared" si="15"/>
        <v>1.814063611339356</v>
      </c>
      <c r="F104" s="25">
        <f t="shared" si="19"/>
        <v>2.0298611111111113</v>
      </c>
      <c r="G104" s="24">
        <f>G75</f>
        <v>3.4030257575757576</v>
      </c>
      <c r="O104" s="4"/>
    </row>
    <row r="105" spans="1:15">
      <c r="A105" s="39" t="s">
        <v>73</v>
      </c>
      <c r="B105" s="24">
        <f>+B76</f>
        <v>0.25</v>
      </c>
      <c r="C105" s="25">
        <f t="shared" si="17"/>
        <v>-7.4933846749999997</v>
      </c>
      <c r="D105" s="25">
        <f t="shared" si="18"/>
        <v>1.8883228865705037</v>
      </c>
      <c r="E105" s="25">
        <f t="shared" si="15"/>
        <v>1.7141091895885863</v>
      </c>
      <c r="F105" s="25">
        <f t="shared" si="19"/>
        <v>1.476388888888889</v>
      </c>
      <c r="G105" s="24">
        <f t="shared" ref="G105:G119" si="21">G76</f>
        <v>3.4296055555555554</v>
      </c>
      <c r="O105" s="4"/>
    </row>
    <row r="106" spans="1:15">
      <c r="A106" s="39" t="s">
        <v>74</v>
      </c>
      <c r="B106" s="24">
        <f t="shared" ref="B106" si="22">B77</f>
        <v>0.25</v>
      </c>
      <c r="C106" s="25">
        <f t="shared" si="17"/>
        <v>-3.4570535360000001</v>
      </c>
      <c r="D106" s="25">
        <f t="shared" si="18"/>
        <v>1.8144888512921842</v>
      </c>
      <c r="E106" s="25">
        <f t="shared" si="15"/>
        <v>1.7874275723744004</v>
      </c>
      <c r="F106" s="25">
        <f t="shared" si="19"/>
        <v>1.5062499999999999</v>
      </c>
      <c r="G106" s="24">
        <f t="shared" si="21"/>
        <v>3.5451352813852814</v>
      </c>
      <c r="O106" s="4"/>
    </row>
    <row r="107" spans="1:15">
      <c r="A107" s="39" t="s">
        <v>75</v>
      </c>
      <c r="B107" s="24">
        <f t="shared" ref="B107" si="23">+B78</f>
        <v>0.25</v>
      </c>
      <c r="C107" s="25">
        <f t="shared" si="17"/>
        <v>-1.799657386</v>
      </c>
      <c r="D107" s="25">
        <f t="shared" si="18"/>
        <v>1.7165542695427138</v>
      </c>
      <c r="E107" s="25">
        <f t="shared" si="15"/>
        <v>1.9354373033423578</v>
      </c>
      <c r="F107" s="25">
        <f t="shared" si="19"/>
        <v>1.7149999999999999</v>
      </c>
      <c r="G107" s="24">
        <f t="shared" si="21"/>
        <v>3.6019981962481959</v>
      </c>
      <c r="O107" s="4"/>
    </row>
    <row r="108" spans="1:15">
      <c r="A108" s="39" t="s">
        <v>76</v>
      </c>
      <c r="B108" s="24">
        <f t="shared" ref="B108" si="24">B79</f>
        <v>0.25</v>
      </c>
      <c r="C108" s="25">
        <f t="shared" si="17"/>
        <v>-0.85465582299999998</v>
      </c>
      <c r="D108" s="25">
        <f t="shared" si="18"/>
        <v>1.6830199080570596</v>
      </c>
      <c r="E108" s="25">
        <f t="shared" si="15"/>
        <v>2.614941507039914</v>
      </c>
      <c r="F108" s="25">
        <f t="shared" si="19"/>
        <v>2.0855555555555561</v>
      </c>
      <c r="G108" s="24">
        <f t="shared" si="21"/>
        <v>3.6593340579710145</v>
      </c>
      <c r="O108" s="4"/>
    </row>
    <row r="109" spans="1:15">
      <c r="A109" s="39" t="s">
        <v>77</v>
      </c>
      <c r="B109" s="24">
        <f t="shared" ref="B109" si="25">+B80</f>
        <v>0.25</v>
      </c>
      <c r="C109" s="25">
        <f t="shared" si="17"/>
        <v>-0.54032207099999996</v>
      </c>
      <c r="D109" s="25">
        <f t="shared" si="18"/>
        <v>1.8005503818735447</v>
      </c>
      <c r="E109" s="25">
        <f t="shared" si="15"/>
        <v>2.7112980922574081</v>
      </c>
      <c r="F109" s="25">
        <f t="shared" si="19"/>
        <v>2.4458333333333333</v>
      </c>
      <c r="G109" s="24">
        <f t="shared" si="21"/>
        <v>3.7944357142857146</v>
      </c>
      <c r="O109" s="4"/>
    </row>
    <row r="110" spans="1:15">
      <c r="A110" s="39" t="s">
        <v>78</v>
      </c>
      <c r="B110" s="24">
        <f t="shared" ref="B110" si="26">B81</f>
        <v>0.58333333333333337</v>
      </c>
      <c r="C110" s="25">
        <f t="shared" si="17"/>
        <v>-0.46888258199999999</v>
      </c>
      <c r="D110" s="25">
        <f t="shared" si="18"/>
        <v>2.372383122805144</v>
      </c>
      <c r="E110" s="25">
        <f t="shared" si="15"/>
        <v>4.6625162489250638</v>
      </c>
      <c r="F110" s="25">
        <f t="shared" si="19"/>
        <v>3.2452777777777775</v>
      </c>
      <c r="G110" s="24">
        <f t="shared" si="21"/>
        <v>4.0445725829725836</v>
      </c>
      <c r="O110" s="4"/>
    </row>
    <row r="111" spans="1:15">
      <c r="A111" s="39" t="s">
        <v>79</v>
      </c>
      <c r="B111" s="24">
        <f t="shared" ref="B111" si="27">+B82</f>
        <v>2</v>
      </c>
      <c r="C111" s="25">
        <f t="shared" si="17"/>
        <v>-0.43244844199999999</v>
      </c>
      <c r="D111" s="25">
        <f t="shared" si="18"/>
        <v>2.9707581303294539</v>
      </c>
      <c r="E111" s="25">
        <f t="shared" si="15"/>
        <v>5.9592866021640711</v>
      </c>
      <c r="F111" s="25">
        <f t="shared" si="19"/>
        <v>3.6669444444444443</v>
      </c>
      <c r="G111" s="24">
        <f t="shared" si="21"/>
        <v>4.02387417027417</v>
      </c>
      <c r="O111" s="4"/>
    </row>
    <row r="112" spans="1:15">
      <c r="A112" s="5" t="s">
        <v>143</v>
      </c>
      <c r="B112" s="24">
        <f t="shared" ref="B112" si="28">B83</f>
        <v>2.1297999999999853</v>
      </c>
      <c r="C112" s="25">
        <f t="shared" si="17"/>
        <v>-0.37340481725551999</v>
      </c>
      <c r="D112" s="25">
        <f t="shared" si="18"/>
        <v>3.2612704892648594</v>
      </c>
      <c r="E112" s="25">
        <f t="shared" si="15"/>
        <v>5.7602175852065045</v>
      </c>
      <c r="F112" s="25">
        <f t="shared" si="19"/>
        <v>2.7332424962269184</v>
      </c>
      <c r="G112" s="24">
        <f t="shared" si="21"/>
        <v>4.0161072655473138</v>
      </c>
      <c r="O112" s="4"/>
    </row>
    <row r="113" spans="1:15">
      <c r="A113" s="5" t="s">
        <v>144</v>
      </c>
      <c r="B113" s="24">
        <f t="shared" ref="B113" si="29">+B84</f>
        <v>2.1297999999999853</v>
      </c>
      <c r="C113" s="25">
        <f t="shared" si="17"/>
        <v>-0.48971714716640491</v>
      </c>
      <c r="D113" s="25">
        <f t="shared" si="18"/>
        <v>3.2833978144958422</v>
      </c>
      <c r="E113" s="25">
        <f t="shared" si="15"/>
        <v>5.595593963488767</v>
      </c>
      <c r="F113" s="25">
        <f t="shared" si="19"/>
        <v>2.8134677702200999</v>
      </c>
      <c r="G113" s="24">
        <f t="shared" si="21"/>
        <v>4.0162800052060064</v>
      </c>
      <c r="O113" s="4"/>
    </row>
    <row r="114" spans="1:15">
      <c r="A114" s="5" t="s">
        <v>145</v>
      </c>
      <c r="B114" s="24">
        <f t="shared" ref="B114" si="30">B85</f>
        <v>2.1297999999999853</v>
      </c>
      <c r="C114" s="25">
        <f t="shared" si="17"/>
        <v>-0.19840742969986255</v>
      </c>
      <c r="D114" s="25">
        <f t="shared" si="18"/>
        <v>3.2685095308205661</v>
      </c>
      <c r="E114" s="25">
        <f t="shared" si="15"/>
        <v>4.0186511818103128</v>
      </c>
      <c r="F114" s="25">
        <f t="shared" si="19"/>
        <v>2.9234879160949609</v>
      </c>
      <c r="G114" s="24">
        <f t="shared" si="21"/>
        <v>4.019271403695603</v>
      </c>
      <c r="O114" s="4"/>
    </row>
    <row r="115" spans="1:15">
      <c r="A115" s="5" t="s">
        <v>146</v>
      </c>
      <c r="B115" s="24">
        <f t="shared" ref="B115" si="31">+B86</f>
        <v>2.1297999999999853</v>
      </c>
      <c r="C115" s="25">
        <f t="shared" si="17"/>
        <v>0.19424620437078288</v>
      </c>
      <c r="D115" s="25">
        <f t="shared" si="18"/>
        <v>3.0657098150909832</v>
      </c>
      <c r="E115" s="25">
        <f t="shared" si="15"/>
        <v>3.2725292967603821</v>
      </c>
      <c r="F115" s="25">
        <f t="shared" si="19"/>
        <v>3.0516495587537666</v>
      </c>
      <c r="G115" s="24">
        <f t="shared" si="21"/>
        <v>4.0262247173069534</v>
      </c>
      <c r="J115" s="62" t="s">
        <v>152</v>
      </c>
      <c r="O115" s="4"/>
    </row>
    <row r="116" spans="1:15">
      <c r="A116" s="5" t="s">
        <v>147</v>
      </c>
      <c r="B116" s="24">
        <f t="shared" ref="B116" si="32">B87</f>
        <v>2.1297999999999853</v>
      </c>
      <c r="C116" s="25">
        <f t="shared" si="17"/>
        <v>0.54428338741957905</v>
      </c>
      <c r="D116" s="25">
        <f t="shared" si="18"/>
        <v>3.0543269994164746</v>
      </c>
      <c r="E116" s="25">
        <f t="shared" si="15"/>
        <v>3.0881124506084916</v>
      </c>
      <c r="F116" s="25">
        <f t="shared" si="19"/>
        <v>3.1155870467695461</v>
      </c>
      <c r="G116" s="24">
        <f t="shared" si="21"/>
        <v>4.0397060107878398</v>
      </c>
      <c r="O116" s="4"/>
    </row>
    <row r="117" spans="1:15">
      <c r="A117" s="5" t="s">
        <v>148</v>
      </c>
      <c r="B117" s="24">
        <f t="shared" ref="B117" si="33">+B88</f>
        <v>2.1297999999999853</v>
      </c>
      <c r="C117" s="25">
        <f t="shared" si="17"/>
        <v>0.84450014912724436</v>
      </c>
      <c r="D117" s="25">
        <f t="shared" si="18"/>
        <v>3.0726661460324607</v>
      </c>
      <c r="E117" s="25">
        <f t="shared" si="15"/>
        <v>3.0611903755744834</v>
      </c>
      <c r="F117" s="25">
        <f t="shared" si="19"/>
        <v>3.1059549700468714</v>
      </c>
      <c r="G117" s="24">
        <f t="shared" si="21"/>
        <v>4.0531093420723909</v>
      </c>
      <c r="O117" s="4"/>
    </row>
    <row r="118" spans="1:15">
      <c r="A118" s="5" t="s">
        <v>149</v>
      </c>
      <c r="B118" s="24">
        <f t="shared" ref="B118" si="34">B89</f>
        <v>2.1297999999999853</v>
      </c>
      <c r="C118" s="25">
        <f t="shared" si="17"/>
        <v>0.92744491398371698</v>
      </c>
      <c r="D118" s="25">
        <f t="shared" si="18"/>
        <v>3.0882448335542989</v>
      </c>
      <c r="E118" s="25">
        <f t="shared" si="15"/>
        <v>2.9988870667941256</v>
      </c>
      <c r="F118" s="25">
        <f t="shared" si="19"/>
        <v>3.1288108768866638</v>
      </c>
      <c r="G118" s="24">
        <f t="shared" si="21"/>
        <v>4.0722795974477082</v>
      </c>
      <c r="O118" s="4"/>
    </row>
    <row r="119" spans="1:15">
      <c r="A119" s="5" t="s">
        <v>150</v>
      </c>
      <c r="B119" s="24">
        <f t="shared" ref="B119" si="35">+B90</f>
        <v>2.1297999999999853</v>
      </c>
      <c r="C119" s="25">
        <f t="shared" si="17"/>
        <v>0.83116758488389952</v>
      </c>
      <c r="D119" s="25">
        <f t="shared" si="18"/>
        <v>3.1430356281602343</v>
      </c>
      <c r="E119" s="25">
        <f t="shared" si="15"/>
        <v>2.8575341286525315</v>
      </c>
      <c r="F119" s="25">
        <f t="shared" si="19"/>
        <v>3.165380256008083</v>
      </c>
      <c r="G119" s="24">
        <f t="shared" si="21"/>
        <v>4.090481784983667</v>
      </c>
      <c r="O119" s="4"/>
    </row>
    <row r="120" spans="1:15">
      <c r="B120" s="118">
        <v>2021</v>
      </c>
      <c r="C120" s="118"/>
      <c r="D120" s="118"/>
      <c r="E120" s="118"/>
      <c r="F120" s="118"/>
      <c r="G120" s="118"/>
      <c r="H120" s="118"/>
      <c r="I120" s="118"/>
      <c r="O120" s="4"/>
    </row>
    <row r="121" spans="1:15" s="17" customFormat="1" ht="30" customHeight="1">
      <c r="B121" s="52" t="s">
        <v>133</v>
      </c>
      <c r="C121" s="54" t="s">
        <v>135</v>
      </c>
      <c r="D121" s="53" t="s">
        <v>136</v>
      </c>
      <c r="E121" s="54" t="s">
        <v>137</v>
      </c>
      <c r="F121" s="53" t="s">
        <v>138</v>
      </c>
      <c r="G121" s="54" t="s">
        <v>139</v>
      </c>
      <c r="H121" s="53" t="s">
        <v>127</v>
      </c>
      <c r="I121" s="54" t="s">
        <v>126</v>
      </c>
      <c r="O121" s="49"/>
    </row>
    <row r="122" spans="1:15" s="17" customFormat="1" ht="30" customHeight="1">
      <c r="B122" s="51" t="s">
        <v>134</v>
      </c>
      <c r="C122" s="56">
        <v>2.1937527518734754</v>
      </c>
      <c r="D122" s="57"/>
      <c r="E122" s="56"/>
      <c r="F122" s="57"/>
      <c r="G122" s="56"/>
      <c r="H122" s="57"/>
      <c r="I122" s="56"/>
      <c r="J122" s="55">
        <f>AVERAGE(H71:H74)/AVERAGE(H67:H70)*100-100</f>
        <v>3.5373187081005426</v>
      </c>
      <c r="O122" s="49"/>
    </row>
    <row r="123" spans="1:15" s="17" customFormat="1" ht="30" customHeight="1">
      <c r="B123" s="51" t="s">
        <v>128</v>
      </c>
      <c r="C123" s="56">
        <v>-0.87246195962143291</v>
      </c>
      <c r="D123" s="57"/>
      <c r="E123" s="56"/>
      <c r="F123" s="57"/>
      <c r="G123" s="56"/>
      <c r="H123" s="57"/>
      <c r="I123" s="56"/>
      <c r="J123" s="55">
        <f>AVERAGE(K71:K74)</f>
        <v>-0.50554889974999995</v>
      </c>
      <c r="O123" s="49"/>
    </row>
    <row r="124" spans="1:15" s="17" customFormat="1" ht="30" customHeight="1">
      <c r="B124" s="51" t="s">
        <v>129</v>
      </c>
      <c r="C124" s="56">
        <v>2.3111766387094299</v>
      </c>
      <c r="D124" s="57"/>
      <c r="E124" s="56"/>
      <c r="F124" s="57"/>
      <c r="G124" s="56"/>
      <c r="H124" s="57"/>
      <c r="I124" s="56"/>
      <c r="J124" s="55">
        <f>S74</f>
        <v>2.3024790755129754</v>
      </c>
      <c r="O124" s="49"/>
    </row>
    <row r="125" spans="1:15" s="17" customFormat="1" ht="30" customHeight="1">
      <c r="B125" s="51" t="s">
        <v>140</v>
      </c>
      <c r="C125" s="56">
        <v>1.37676491845491</v>
      </c>
      <c r="D125" s="57"/>
      <c r="E125" s="56"/>
      <c r="F125" s="57"/>
      <c r="G125" s="56"/>
      <c r="H125" s="57"/>
      <c r="I125" s="56"/>
      <c r="J125" s="55">
        <f>T74</f>
        <v>1.3767649184548389</v>
      </c>
      <c r="O125" s="49"/>
    </row>
    <row r="126" spans="1:15" s="17" customFormat="1" ht="30" customHeight="1">
      <c r="B126" s="51" t="s">
        <v>130</v>
      </c>
      <c r="C126" s="56">
        <v>1.8821472390854399</v>
      </c>
      <c r="D126" s="57"/>
      <c r="E126" s="56"/>
      <c r="F126" s="57"/>
      <c r="G126" s="56"/>
      <c r="H126" s="57"/>
      <c r="I126" s="56"/>
      <c r="J126" s="55">
        <f>U74</f>
        <v>1.8726825678956116</v>
      </c>
      <c r="O126" s="49"/>
    </row>
    <row r="127" spans="1:15" s="17" customFormat="1" ht="30" customHeight="1">
      <c r="B127" s="51" t="s">
        <v>131</v>
      </c>
      <c r="C127" s="56">
        <v>2.19305555555556</v>
      </c>
      <c r="D127" s="57"/>
      <c r="E127" s="56"/>
      <c r="F127" s="57"/>
      <c r="G127" s="56"/>
      <c r="H127" s="57"/>
      <c r="I127" s="56"/>
      <c r="J127" s="55">
        <f>Q74</f>
        <v>2.2124999999999999</v>
      </c>
      <c r="O127" s="49"/>
    </row>
    <row r="128" spans="1:15" s="17" customFormat="1" ht="30" customHeight="1">
      <c r="B128" s="51" t="s">
        <v>132</v>
      </c>
      <c r="C128" s="43">
        <v>3.3622174603174599</v>
      </c>
      <c r="D128" s="50"/>
      <c r="E128" s="43"/>
      <c r="F128" s="50"/>
      <c r="G128" s="43"/>
      <c r="H128" s="50"/>
      <c r="I128" s="43"/>
      <c r="J128" s="48">
        <f>G74</f>
        <v>3.3622174603174599</v>
      </c>
      <c r="O128" s="49"/>
    </row>
    <row r="129" spans="2:15">
      <c r="O129" s="4"/>
    </row>
    <row r="130" spans="2:15">
      <c r="B130" s="118">
        <v>2022</v>
      </c>
      <c r="C130" s="118"/>
      <c r="D130" s="118"/>
      <c r="E130" s="118"/>
      <c r="F130" s="118"/>
      <c r="G130" s="118"/>
      <c r="H130" s="118"/>
      <c r="I130" s="118"/>
      <c r="O130" s="4"/>
    </row>
    <row r="131" spans="2:15" ht="27.6">
      <c r="B131" s="52" t="s">
        <v>133</v>
      </c>
      <c r="C131" s="54" t="s">
        <v>135</v>
      </c>
      <c r="D131" s="53" t="s">
        <v>136</v>
      </c>
      <c r="E131" s="54" t="s">
        <v>137</v>
      </c>
      <c r="F131" s="53" t="s">
        <v>138</v>
      </c>
      <c r="G131" s="54" t="s">
        <v>139</v>
      </c>
      <c r="H131" s="53" t="s">
        <v>127</v>
      </c>
      <c r="I131" s="54" t="s">
        <v>126</v>
      </c>
      <c r="O131" s="4"/>
    </row>
    <row r="132" spans="2:15" ht="27.6">
      <c r="B132" s="51" t="s">
        <v>134</v>
      </c>
      <c r="C132" s="56">
        <v>8.6265794962206286</v>
      </c>
      <c r="D132" s="57">
        <v>6.4288599842387271</v>
      </c>
      <c r="E132" s="56">
        <v>8.217560710296496</v>
      </c>
      <c r="F132" s="57">
        <v>8.229543392018428</v>
      </c>
      <c r="G132" s="56">
        <v>7.0596880521784016</v>
      </c>
      <c r="H132" s="57">
        <v>7.3565184082792427</v>
      </c>
      <c r="I132" s="56"/>
      <c r="J132" s="55">
        <f>AVERAGE(H75:H85)/AVERAGE(H71:H74)*100-100</f>
        <v>2.5639145195724495</v>
      </c>
      <c r="O132" s="4"/>
    </row>
    <row r="133" spans="2:15" ht="27.6">
      <c r="B133" s="51" t="s">
        <v>128</v>
      </c>
      <c r="C133" s="56">
        <v>-7.2119958350163627</v>
      </c>
      <c r="D133" s="57">
        <v>-8.5699002805886106</v>
      </c>
      <c r="E133" s="56">
        <v>-7.7105463724702616</v>
      </c>
      <c r="F133" s="57">
        <v>-7.7058991762911804</v>
      </c>
      <c r="G133" s="56">
        <v>-8.3706443349438988</v>
      </c>
      <c r="H133" s="57">
        <v>-7.8254386414419184</v>
      </c>
      <c r="I133" s="56"/>
      <c r="J133" s="55">
        <f>AVERAGE(K75:K85)</f>
        <v>-1.6942067350110712</v>
      </c>
      <c r="O133" s="4"/>
    </row>
    <row r="134" spans="2:15" ht="27.6">
      <c r="B134" s="51" t="s">
        <v>129</v>
      </c>
      <c r="C134" s="56">
        <v>-3.1974801111751248</v>
      </c>
      <c r="D134" s="57">
        <v>-4.4868558389033097</v>
      </c>
      <c r="E134" s="56">
        <v>-3.6988171409863924</v>
      </c>
      <c r="F134" s="57">
        <v>-3.7873289195810571</v>
      </c>
      <c r="G134" s="56">
        <v>-4.169871146959963</v>
      </c>
      <c r="H134" s="57">
        <v>-3.6959279560668818</v>
      </c>
      <c r="I134" s="56"/>
      <c r="J134" s="55">
        <f>S85</f>
        <v>3.2685095308205661</v>
      </c>
      <c r="O134" s="4"/>
    </row>
    <row r="135" spans="2:15" ht="27.6">
      <c r="B135" s="51" t="s">
        <v>140</v>
      </c>
      <c r="C135" s="56">
        <v>2.2000898093600654</v>
      </c>
      <c r="D135" s="57">
        <v>2.2000898093600654</v>
      </c>
      <c r="E135" s="56">
        <v>2.2000898093600654</v>
      </c>
      <c r="F135" s="57">
        <v>2.2000898093600654</v>
      </c>
      <c r="G135" s="56">
        <v>2.2000898093600654</v>
      </c>
      <c r="H135" s="57">
        <v>5.0794140243069421</v>
      </c>
      <c r="I135" s="56"/>
      <c r="J135" s="55">
        <f>T78</f>
        <v>2.2000898093601791</v>
      </c>
      <c r="O135" s="4"/>
    </row>
    <row r="136" spans="2:15" ht="27.6">
      <c r="B136" s="51" t="s">
        <v>130</v>
      </c>
      <c r="C136" s="56">
        <v>-0.71833028790939579</v>
      </c>
      <c r="D136" s="57">
        <v>-1.4155417326496149</v>
      </c>
      <c r="E136" s="56">
        <v>-0.98942110134694872</v>
      </c>
      <c r="F136" s="57">
        <v>-1.0372825770234471</v>
      </c>
      <c r="G136" s="56">
        <v>-1.2441368036769376</v>
      </c>
      <c r="H136" s="57">
        <v>0.33451881642258741</v>
      </c>
      <c r="I136" s="56"/>
      <c r="J136" s="55">
        <f>U85</f>
        <v>4.0186511818103128</v>
      </c>
      <c r="O136" s="4"/>
    </row>
    <row r="137" spans="2:15" ht="27.6">
      <c r="B137" s="51" t="s">
        <v>131</v>
      </c>
      <c r="C137" s="56">
        <v>2.7805652296045622</v>
      </c>
      <c r="D137" s="57">
        <v>0.20455810252012052</v>
      </c>
      <c r="E137" s="56">
        <v>1.831298953379886</v>
      </c>
      <c r="F137" s="57">
        <v>1.3062006216775184</v>
      </c>
      <c r="G137" s="56">
        <v>0.95961562698938385</v>
      </c>
      <c r="H137" s="57">
        <v>1.8396995471301421</v>
      </c>
      <c r="I137" s="56"/>
      <c r="J137" s="55">
        <f>Q85</f>
        <v>2.9234879160949609</v>
      </c>
      <c r="O137" s="4"/>
    </row>
    <row r="138" spans="2:15" ht="27.6">
      <c r="B138" s="51" t="s">
        <v>132</v>
      </c>
      <c r="C138" s="43">
        <v>3.4623243142379585</v>
      </c>
      <c r="D138" s="50">
        <v>3.4746862358494681</v>
      </c>
      <c r="E138" s="43">
        <v>3.4865277861335349</v>
      </c>
      <c r="F138" s="50">
        <v>3.6188514414224566</v>
      </c>
      <c r="G138" s="43">
        <v>3.4708500858685634</v>
      </c>
      <c r="H138" s="50">
        <v>3.4675308423251301</v>
      </c>
      <c r="I138" s="43"/>
      <c r="J138" s="48">
        <f>G85</f>
        <v>4.019271403695603</v>
      </c>
      <c r="O138" s="4"/>
    </row>
    <row r="139" spans="2:15">
      <c r="O139" s="4"/>
    </row>
    <row r="140" spans="2:15">
      <c r="B140" s="118">
        <v>2023</v>
      </c>
      <c r="C140" s="118"/>
      <c r="D140" s="118"/>
      <c r="E140" s="118"/>
      <c r="F140" s="118"/>
      <c r="G140" s="118"/>
      <c r="H140" s="118"/>
      <c r="I140" s="118"/>
      <c r="O140" s="4"/>
    </row>
    <row r="141" spans="2:15" ht="27.6">
      <c r="B141" s="52" t="s">
        <v>133</v>
      </c>
      <c r="C141" s="54" t="s">
        <v>135</v>
      </c>
      <c r="D141" s="53" t="s">
        <v>136</v>
      </c>
      <c r="E141" s="54" t="s">
        <v>137</v>
      </c>
      <c r="F141" s="53" t="s">
        <v>138</v>
      </c>
      <c r="G141" s="54" t="s">
        <v>139</v>
      </c>
      <c r="H141" s="53" t="s">
        <v>127</v>
      </c>
      <c r="I141" s="54" t="s">
        <v>126</v>
      </c>
      <c r="O141" s="4"/>
    </row>
    <row r="142" spans="2:15" ht="27.6">
      <c r="B142" s="51" t="s">
        <v>134</v>
      </c>
      <c r="C142" s="56">
        <v>26.761235556200631</v>
      </c>
      <c r="D142" s="57">
        <v>19.958930373406218</v>
      </c>
      <c r="E142" s="56">
        <v>25.320348696762721</v>
      </c>
      <c r="F142" s="57">
        <v>25.048088732072671</v>
      </c>
      <c r="G142" s="56">
        <v>22.238381571373807</v>
      </c>
      <c r="H142" s="57">
        <v>22.781608449995218</v>
      </c>
      <c r="I142" s="56"/>
      <c r="J142" s="55">
        <f>AVERAGE(H86:H89)/AVERAGE(H75:H85)*100-100</f>
        <v>10.750439463853482</v>
      </c>
      <c r="O142" s="4"/>
    </row>
    <row r="143" spans="2:15" ht="27.6">
      <c r="B143" s="51" t="s">
        <v>128</v>
      </c>
      <c r="C143" s="56">
        <v>0.50725060828309532</v>
      </c>
      <c r="D143" s="57">
        <v>-4.2819862951582923</v>
      </c>
      <c r="E143" s="56">
        <v>-1.4316953616601695</v>
      </c>
      <c r="F143" s="57">
        <v>-1.7620838639350389</v>
      </c>
      <c r="G143" s="56">
        <v>-3.2764743716665565</v>
      </c>
      <c r="H143" s="57">
        <v>-1.6685011280748716</v>
      </c>
      <c r="I143" s="56"/>
      <c r="J143" s="55">
        <f>AVERAGE(K86:K89)</f>
        <v>0.62761866372533082</v>
      </c>
      <c r="O143" s="4"/>
    </row>
    <row r="144" spans="2:15" ht="27.6">
      <c r="B144" s="51" t="s">
        <v>129</v>
      </c>
      <c r="C144" s="56">
        <v>3.0829130940483509</v>
      </c>
      <c r="D144" s="57">
        <v>-3.3658045052002592</v>
      </c>
      <c r="E144" s="56">
        <v>0.41259596538327514</v>
      </c>
      <c r="F144" s="57">
        <v>5.7027521897509814E-2</v>
      </c>
      <c r="G144" s="56">
        <v>-1.7929239196921429</v>
      </c>
      <c r="H144" s="57">
        <v>0.62417123510216754</v>
      </c>
      <c r="I144" s="56"/>
      <c r="J144" s="55">
        <f>S89</f>
        <v>3.0882448335542989</v>
      </c>
      <c r="O144" s="4"/>
    </row>
    <row r="145" spans="2:15" ht="27.6">
      <c r="B145" s="51" t="s">
        <v>140</v>
      </c>
      <c r="C145" s="56">
        <v>2.7540976788478417</v>
      </c>
      <c r="D145" s="57">
        <v>2.7540976788478417</v>
      </c>
      <c r="E145" s="56">
        <v>2.7540976788478417</v>
      </c>
      <c r="F145" s="57">
        <v>2.7540976788478417</v>
      </c>
      <c r="G145" s="56">
        <v>2.7540976788478417</v>
      </c>
      <c r="H145" s="57">
        <v>6.2527486507326273</v>
      </c>
      <c r="I145" s="56"/>
      <c r="J145" s="55">
        <f>T82</f>
        <v>9.4792736922538978</v>
      </c>
      <c r="O145" s="4"/>
    </row>
    <row r="146" spans="2:15" ht="27.6">
      <c r="B146" s="51" t="s">
        <v>130</v>
      </c>
      <c r="C146" s="56">
        <v>2.9274600253825724</v>
      </c>
      <c r="D146" s="57">
        <v>-0.45205489149941513</v>
      </c>
      <c r="E146" s="56">
        <v>1.5226115661244251</v>
      </c>
      <c r="F146" s="57">
        <v>1.3362227597451692</v>
      </c>
      <c r="G146" s="56">
        <v>0.36820328423969784</v>
      </c>
      <c r="H146" s="57">
        <v>3.3314366726114883</v>
      </c>
      <c r="I146" s="56"/>
      <c r="J146" s="55">
        <f>U89</f>
        <v>2.9988870667941256</v>
      </c>
      <c r="O146" s="4"/>
    </row>
    <row r="147" spans="2:15" ht="27.6">
      <c r="B147" s="51" t="s">
        <v>131</v>
      </c>
      <c r="C147" s="56">
        <v>5.6405378711324428</v>
      </c>
      <c r="D147" s="57">
        <v>-0.87493328940849135</v>
      </c>
      <c r="E147" s="56">
        <v>2.802786750153472</v>
      </c>
      <c r="F147" s="57">
        <v>2.366601090795255</v>
      </c>
      <c r="G147" s="56">
        <v>0.88870373848489792</v>
      </c>
      <c r="H147" s="57">
        <v>3.4166082300239244</v>
      </c>
      <c r="I147" s="56"/>
      <c r="J147" s="55">
        <f>Q89</f>
        <v>3.1288108768866638</v>
      </c>
      <c r="O147" s="4"/>
    </row>
    <row r="148" spans="2:15" ht="27.6">
      <c r="B148" s="51" t="s">
        <v>132</v>
      </c>
      <c r="C148" s="43">
        <v>3.513633351628445</v>
      </c>
      <c r="D148" s="50">
        <v>3.5595254174233251</v>
      </c>
      <c r="E148" s="43">
        <v>3.5798639304443909</v>
      </c>
      <c r="F148" s="50">
        <v>3.9050020561441046</v>
      </c>
      <c r="G148" s="43">
        <v>3.5461958942398888</v>
      </c>
      <c r="H148" s="50">
        <v>3.5321756555648509</v>
      </c>
      <c r="I148" s="43"/>
      <c r="J148" s="48">
        <f>G89</f>
        <v>4.0722795974477082</v>
      </c>
      <c r="O148" s="4"/>
    </row>
    <row r="149" spans="2:15">
      <c r="O149" s="4"/>
    </row>
    <row r="150" spans="2:15">
      <c r="O150" s="4"/>
    </row>
    <row r="151" spans="2:15">
      <c r="O151" s="4"/>
    </row>
    <row r="152" spans="2:15">
      <c r="O152" s="4"/>
    </row>
    <row r="153" spans="2:15">
      <c r="O153" s="4"/>
    </row>
    <row r="154" spans="2:15">
      <c r="O154" s="4"/>
    </row>
    <row r="155" spans="2:15">
      <c r="O155" s="4"/>
    </row>
    <row r="156" spans="2:15">
      <c r="O156" s="4"/>
    </row>
    <row r="157" spans="2:15">
      <c r="O157" s="4"/>
    </row>
    <row r="158" spans="2:15">
      <c r="O158" s="4"/>
    </row>
    <row r="159" spans="2:15">
      <c r="O159" s="4"/>
    </row>
    <row r="160" spans="2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</sheetData>
  <mergeCells count="4">
    <mergeCell ref="B93:G93"/>
    <mergeCell ref="B120:I120"/>
    <mergeCell ref="B130:I130"/>
    <mergeCell ref="B140:I1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ConditionalForecast0</vt:lpstr>
      <vt:lpstr>ConditionalForecast1</vt:lpstr>
      <vt:lpstr>ConditionalForecast2</vt:lpstr>
      <vt:lpstr>ConditionalForecast3</vt:lpstr>
      <vt:lpstr>ConditionalForecast4</vt:lpstr>
      <vt:lpstr>Data_Graphs0</vt:lpstr>
      <vt:lpstr>Data_Graphs1</vt:lpstr>
      <vt:lpstr>Data_Graphs2</vt:lpstr>
      <vt:lpstr>Data_Graphs3</vt:lpstr>
      <vt:lpstr>Data_Graphs4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Morales</dc:creator>
  <cp:lastModifiedBy>HP</cp:lastModifiedBy>
  <dcterms:created xsi:type="dcterms:W3CDTF">2021-03-20T23:14:33Z</dcterms:created>
  <dcterms:modified xsi:type="dcterms:W3CDTF">2022-03-30T06:04:08Z</dcterms:modified>
</cp:coreProperties>
</file>